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55" windowWidth="18855" windowHeight="11700" activeTab="3"/>
  </bookViews>
  <sheets>
    <sheet name="Rekapitulácia stavby" sheetId="1" r:id="rId1"/>
    <sheet name="01 - SO-01 Búracie práce" sheetId="2" r:id="rId2"/>
    <sheet name="02 - SO-01 Výmena výplní ..." sheetId="3" r:id="rId3"/>
    <sheet name="03 - SO-01 Stavebné úpravy" sheetId="4" r:id="rId4"/>
    <sheet name="04 - SO-01 Zdravotechnika" sheetId="5" r:id="rId5"/>
    <sheet name="05 - SO-01 Ústredné kúrenie" sheetId="6" r:id="rId6"/>
    <sheet name="07 - SO-01 Lokálny zdroj ..." sheetId="7" r:id="rId7"/>
    <sheet name="09 - SO-01 VZT" sheetId="8" r:id="rId8"/>
    <sheet name="08 - SO-01 Chladenie" sheetId="9" r:id="rId9"/>
    <sheet name="06 - SO-01 Elektroinštalácie" sheetId="10" r:id="rId10"/>
    <sheet name="10 - SO-02 Spevnené plochy" sheetId="11" r:id="rId11"/>
  </sheets>
  <definedNames>
    <definedName name="_xlnm._FilterDatabase" localSheetId="1" hidden="1">'01 - SO-01 Búracie práce'!$C$131:$K$544</definedName>
    <definedName name="_xlnm._FilterDatabase" localSheetId="2" hidden="1">'02 - SO-01 Výmena výplní ...'!$C$122:$K$419</definedName>
    <definedName name="_xlnm._FilterDatabase" localSheetId="3" hidden="1">'03 - SO-01 Stavebné úpravy'!$C$145:$K$1972</definedName>
    <definedName name="_xlnm._FilterDatabase" localSheetId="4" hidden="1">'04 - SO-01 Zdravotechnika'!$C$130:$K$297</definedName>
    <definedName name="_xlnm._FilterDatabase" localSheetId="5" hidden="1">'05 - SO-01 Ústredné kúrenie'!$C$118:$K$181</definedName>
    <definedName name="_xlnm._FilterDatabase" localSheetId="9" hidden="1">'06 - SO-01 Elektroinštalácie'!$C$118:$K$196</definedName>
    <definedName name="_xlnm._FilterDatabase" localSheetId="6" hidden="1">'07 - SO-01 Lokálny zdroj ...'!$C$123:$K$202</definedName>
    <definedName name="_xlnm._FilterDatabase" localSheetId="8" hidden="1">'08 - SO-01 Chladenie'!$C$120:$K$150</definedName>
    <definedName name="_xlnm._FilterDatabase" localSheetId="7" hidden="1">'09 - SO-01 VZT'!$C$118:$K$239</definedName>
    <definedName name="_xlnm._FilterDatabase" localSheetId="10" hidden="1">'10 - SO-02 Spevnené plochy'!$C$124:$K$223</definedName>
    <definedName name="_xlnm.Print_Titles" localSheetId="1">'01 - SO-01 Búracie práce'!$131:$131</definedName>
    <definedName name="_xlnm.Print_Titles" localSheetId="2">'02 - SO-01 Výmena výplní ...'!$122:$122</definedName>
    <definedName name="_xlnm.Print_Titles" localSheetId="3">'03 - SO-01 Stavebné úpravy'!$145:$145</definedName>
    <definedName name="_xlnm.Print_Titles" localSheetId="4">'04 - SO-01 Zdravotechnika'!$130:$130</definedName>
    <definedName name="_xlnm.Print_Titles" localSheetId="5">'05 - SO-01 Ústredné kúrenie'!$118:$118</definedName>
    <definedName name="_xlnm.Print_Titles" localSheetId="9">'06 - SO-01 Elektroinštalácie'!$118:$118</definedName>
    <definedName name="_xlnm.Print_Titles" localSheetId="6">'07 - SO-01 Lokálny zdroj ...'!$123:$123</definedName>
    <definedName name="_xlnm.Print_Titles" localSheetId="8">'08 - SO-01 Chladenie'!$120:$120</definedName>
    <definedName name="_xlnm.Print_Titles" localSheetId="7">'09 - SO-01 VZT'!$118:$118</definedName>
    <definedName name="_xlnm.Print_Titles" localSheetId="10">'10 - SO-02 Spevnené plochy'!$124:$124</definedName>
    <definedName name="_xlnm.Print_Titles" localSheetId="0">'Rekapitulácia stavby'!$92:$92</definedName>
    <definedName name="_xlnm.Print_Area" localSheetId="1">'01 - SO-01 Búracie práce'!$C$4:$J$76,'01 - SO-01 Búracie práce'!$C$82:$J$113,'01 - SO-01 Búracie práce'!$C$119:$J$544</definedName>
    <definedName name="_xlnm.Print_Area" localSheetId="2">'02 - SO-01 Výmena výplní ...'!$C$4:$J$76,'02 - SO-01 Výmena výplní ...'!$C$82:$J$104,'02 - SO-01 Výmena výplní ...'!$C$110:$J$419</definedName>
    <definedName name="_xlnm.Print_Area" localSheetId="3">'03 - SO-01 Stavebné úpravy'!$C$4:$J$76,'03 - SO-01 Stavebné úpravy'!$C$82:$J$127,'03 - SO-01 Stavebné úpravy'!$C$133:$J$1972</definedName>
    <definedName name="_xlnm.Print_Area" localSheetId="4">'04 - SO-01 Zdravotechnika'!$C$4:$J$76,'04 - SO-01 Zdravotechnika'!$C$82:$J$112,'04 - SO-01 Zdravotechnika'!$C$118:$J$297</definedName>
    <definedName name="_xlnm.Print_Area" localSheetId="5">'05 - SO-01 Ústredné kúrenie'!$C$4:$J$76,'05 - SO-01 Ústredné kúrenie'!$C$82:$J$100,'05 - SO-01 Ústredné kúrenie'!$C$106:$J$181</definedName>
    <definedName name="_xlnm.Print_Area" localSheetId="9">'06 - SO-01 Elektroinštalácie'!$C$4:$J$76,'06 - SO-01 Elektroinštalácie'!$C$82:$J$100,'06 - SO-01 Elektroinštalácie'!$C$106:$J$196</definedName>
    <definedName name="_xlnm.Print_Area" localSheetId="6">'07 - SO-01 Lokálny zdroj ...'!$C$4:$J$76,'07 - SO-01 Lokálny zdroj ...'!$C$82:$J$105,'07 - SO-01 Lokálny zdroj ...'!$C$111:$J$202</definedName>
    <definedName name="_xlnm.Print_Area" localSheetId="8">'08 - SO-01 Chladenie'!$C$4:$J$76,'08 - SO-01 Chladenie'!$C$82:$J$102,'08 - SO-01 Chladenie'!$C$108:$J$150</definedName>
    <definedName name="_xlnm.Print_Area" localSheetId="7">'09 - SO-01 VZT'!$C$4:$J$76,'09 - SO-01 VZT'!$C$82:$J$100,'09 - SO-01 VZT'!$C$106:$J$239</definedName>
    <definedName name="_xlnm.Print_Area" localSheetId="10">'10 - SO-02 Spevnené plochy'!$C$4:$J$76,'10 - SO-02 Spevnené plochy'!$C$82:$J$106,'10 - SO-02 Spevnené plochy'!$C$112:$J$223</definedName>
    <definedName name="_xlnm.Print_Area" localSheetId="0">'Rekapitulácia stavby'!$D$4:$AO$76,'Rekapitulácia stavby'!$C$82:$AQ$105</definedName>
  </definedNames>
  <calcPr calcId="124519"/>
</workbook>
</file>

<file path=xl/calcChain.xml><?xml version="1.0" encoding="utf-8"?>
<calcChain xmlns="http://schemas.openxmlformats.org/spreadsheetml/2006/main">
  <c r="J218" i="11"/>
  <c r="J37"/>
  <c r="J36"/>
  <c r="AY104" i="1" s="1"/>
  <c r="J35" i="11"/>
  <c r="AX104" i="1"/>
  <c r="BI223" i="11"/>
  <c r="BH223"/>
  <c r="BG223"/>
  <c r="BE223"/>
  <c r="T223"/>
  <c r="T222"/>
  <c r="R223"/>
  <c r="R222"/>
  <c r="P223"/>
  <c r="P222" s="1"/>
  <c r="BI220"/>
  <c r="BH220"/>
  <c r="BG220"/>
  <c r="BE220"/>
  <c r="T220"/>
  <c r="T219" s="1"/>
  <c r="R220"/>
  <c r="R219"/>
  <c r="P220"/>
  <c r="P219"/>
  <c r="J103"/>
  <c r="BI217"/>
  <c r="BH217"/>
  <c r="BG217"/>
  <c r="BE217"/>
  <c r="T217"/>
  <c r="T216" s="1"/>
  <c r="R217"/>
  <c r="R216" s="1"/>
  <c r="P217"/>
  <c r="P216" s="1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1"/>
  <c r="BH191"/>
  <c r="BG191"/>
  <c r="BE191"/>
  <c r="T191"/>
  <c r="R191"/>
  <c r="P191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R168"/>
  <c r="P168"/>
  <c r="BI167"/>
  <c r="BH167"/>
  <c r="BG167"/>
  <c r="BE167"/>
  <c r="T167"/>
  <c r="R167"/>
  <c r="P167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7"/>
  <c r="BH147"/>
  <c r="BG147"/>
  <c r="BE147"/>
  <c r="T147"/>
  <c r="R147"/>
  <c r="P147"/>
  <c r="BI146"/>
  <c r="BH146"/>
  <c r="BG146"/>
  <c r="BE146"/>
  <c r="T146"/>
  <c r="R146"/>
  <c r="P146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J122"/>
  <c r="J121"/>
  <c r="F121"/>
  <c r="F119"/>
  <c r="E117"/>
  <c r="J92"/>
  <c r="J91"/>
  <c r="F91"/>
  <c r="F89"/>
  <c r="E87"/>
  <c r="J18"/>
  <c r="E18"/>
  <c r="F122" s="1"/>
  <c r="J17"/>
  <c r="J12"/>
  <c r="J89"/>
  <c r="E7"/>
  <c r="E85" s="1"/>
  <c r="J37" i="10"/>
  <c r="J36"/>
  <c r="AY103" i="1" s="1"/>
  <c r="J35" i="10"/>
  <c r="AX103" i="1" s="1"/>
  <c r="BI196" i="10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6"/>
  <c r="J115"/>
  <c r="F115"/>
  <c r="F113"/>
  <c r="E111"/>
  <c r="J92"/>
  <c r="J91"/>
  <c r="F91"/>
  <c r="F89"/>
  <c r="E87"/>
  <c r="J18"/>
  <c r="E18"/>
  <c r="F92"/>
  <c r="J17"/>
  <c r="J12"/>
  <c r="J113" s="1"/>
  <c r="E7"/>
  <c r="E85" s="1"/>
  <c r="J37" i="9"/>
  <c r="J36"/>
  <c r="AY102" i="1"/>
  <c r="J35" i="9"/>
  <c r="AX102" i="1" s="1"/>
  <c r="BI150" i="9"/>
  <c r="BH150"/>
  <c r="BG150"/>
  <c r="BE150"/>
  <c r="T150"/>
  <c r="T149" s="1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8"/>
  <c r="J117"/>
  <c r="F117"/>
  <c r="F115"/>
  <c r="E113"/>
  <c r="J92"/>
  <c r="J91"/>
  <c r="F91"/>
  <c r="F89"/>
  <c r="E87"/>
  <c r="J18"/>
  <c r="E18"/>
  <c r="F118"/>
  <c r="J17"/>
  <c r="J12"/>
  <c r="J89" s="1"/>
  <c r="E7"/>
  <c r="E111"/>
  <c r="J37" i="8"/>
  <c r="J36"/>
  <c r="AY101" i="1" s="1"/>
  <c r="J35" i="8"/>
  <c r="AX101" i="1"/>
  <c r="BI239" i="8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1"/>
  <c r="BH121"/>
  <c r="BG121"/>
  <c r="BE121"/>
  <c r="T121"/>
  <c r="R121"/>
  <c r="P121"/>
  <c r="J116"/>
  <c r="J115"/>
  <c r="F115"/>
  <c r="F113"/>
  <c r="E111"/>
  <c r="J92"/>
  <c r="J91"/>
  <c r="F91"/>
  <c r="F89"/>
  <c r="E87"/>
  <c r="J18"/>
  <c r="E18"/>
  <c r="F92"/>
  <c r="J17"/>
  <c r="J12"/>
  <c r="J89" s="1"/>
  <c r="E7"/>
  <c r="E109" s="1"/>
  <c r="J37" i="7"/>
  <c r="J36"/>
  <c r="AY100" i="1"/>
  <c r="J35" i="7"/>
  <c r="AX100" i="1"/>
  <c r="BI202" i="7"/>
  <c r="BH202"/>
  <c r="BG202"/>
  <c r="BE202"/>
  <c r="T202"/>
  <c r="T201"/>
  <c r="R202"/>
  <c r="R201"/>
  <c r="P202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T174"/>
  <c r="R175"/>
  <c r="R174" s="1"/>
  <c r="P175"/>
  <c r="P174" s="1"/>
  <c r="BI173"/>
  <c r="BH173"/>
  <c r="BG173"/>
  <c r="BE173"/>
  <c r="T173"/>
  <c r="T172" s="1"/>
  <c r="R173"/>
  <c r="R172"/>
  <c r="P173"/>
  <c r="P172" s="1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T131"/>
  <c r="R132"/>
  <c r="R131"/>
  <c r="P132"/>
  <c r="P131" s="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1"/>
  <c r="J120"/>
  <c r="F120"/>
  <c r="F118"/>
  <c r="E116"/>
  <c r="J92"/>
  <c r="J91"/>
  <c r="F91"/>
  <c r="F89"/>
  <c r="E87"/>
  <c r="J18"/>
  <c r="E18"/>
  <c r="F121" s="1"/>
  <c r="J17"/>
  <c r="J12"/>
  <c r="J118" s="1"/>
  <c r="E7"/>
  <c r="E114" s="1"/>
  <c r="J37" i="6"/>
  <c r="J36"/>
  <c r="AY99" i="1"/>
  <c r="J35" i="6"/>
  <c r="AX99" i="1" s="1"/>
  <c r="BI181" i="6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6"/>
  <c r="J115"/>
  <c r="F115"/>
  <c r="F113"/>
  <c r="E111"/>
  <c r="J92"/>
  <c r="J91"/>
  <c r="F91"/>
  <c r="F89"/>
  <c r="E87"/>
  <c r="J18"/>
  <c r="E18"/>
  <c r="F116" s="1"/>
  <c r="J17"/>
  <c r="J12"/>
  <c r="J89" s="1"/>
  <c r="E7"/>
  <c r="E109"/>
  <c r="J37" i="5"/>
  <c r="J36"/>
  <c r="AY98" i="1"/>
  <c r="J35" i="5"/>
  <c r="AX98" i="1"/>
  <c r="BI297" i="5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2"/>
  <c r="BH292"/>
  <c r="BG292"/>
  <c r="BE292"/>
  <c r="T292"/>
  <c r="R292"/>
  <c r="P292"/>
  <c r="BI291"/>
  <c r="BH291"/>
  <c r="BG291"/>
  <c r="BE291"/>
  <c r="T291"/>
  <c r="R291"/>
  <c r="P291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68"/>
  <c r="BH168"/>
  <c r="BG168"/>
  <c r="BE168"/>
  <c r="T168"/>
  <c r="R168"/>
  <c r="P168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T147"/>
  <c r="R148"/>
  <c r="R147" s="1"/>
  <c r="P148"/>
  <c r="P147" s="1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J128"/>
  <c r="J127"/>
  <c r="F127"/>
  <c r="F125"/>
  <c r="E123"/>
  <c r="J92"/>
  <c r="J91"/>
  <c r="F91"/>
  <c r="F89"/>
  <c r="E87"/>
  <c r="J18"/>
  <c r="E18"/>
  <c r="F92"/>
  <c r="J17"/>
  <c r="J12"/>
  <c r="J89"/>
  <c r="E7"/>
  <c r="E85" s="1"/>
  <c r="J37" i="4"/>
  <c r="J36"/>
  <c r="AY97" i="1" s="1"/>
  <c r="J35" i="4"/>
  <c r="AX97" i="1"/>
  <c r="BI1972" i="4"/>
  <c r="BH1972"/>
  <c r="BG1972"/>
  <c r="BE1972"/>
  <c r="T1972"/>
  <c r="T1971"/>
  <c r="R1972"/>
  <c r="R1971"/>
  <c r="P1972"/>
  <c r="P1971" s="1"/>
  <c r="BI1969"/>
  <c r="BH1969"/>
  <c r="BG1969"/>
  <c r="BE1969"/>
  <c r="T1969"/>
  <c r="T1968" s="1"/>
  <c r="R1969"/>
  <c r="R1968"/>
  <c r="P1969"/>
  <c r="P1968"/>
  <c r="BI1947"/>
  <c r="BH1947"/>
  <c r="BG1947"/>
  <c r="BE1947"/>
  <c r="T1947"/>
  <c r="R1947"/>
  <c r="P1947"/>
  <c r="BI1925"/>
  <c r="BH1925"/>
  <c r="BG1925"/>
  <c r="BE1925"/>
  <c r="T1925"/>
  <c r="R1925"/>
  <c r="P1925"/>
  <c r="BI1903"/>
  <c r="BH1903"/>
  <c r="BG1903"/>
  <c r="BE1903"/>
  <c r="T1903"/>
  <c r="R1903"/>
  <c r="P1903"/>
  <c r="BI1895"/>
  <c r="BH1895"/>
  <c r="BG1895"/>
  <c r="BE1895"/>
  <c r="T1895"/>
  <c r="R1895"/>
  <c r="P1895"/>
  <c r="BI1894"/>
  <c r="BH1894"/>
  <c r="BG1894"/>
  <c r="BE1894"/>
  <c r="T1894"/>
  <c r="R1894"/>
  <c r="P1894"/>
  <c r="BI1890"/>
  <c r="BH1890"/>
  <c r="BG1890"/>
  <c r="BE1890"/>
  <c r="T1890"/>
  <c r="R1890"/>
  <c r="P1890"/>
  <c r="BI1884"/>
  <c r="BH1884"/>
  <c r="BG1884"/>
  <c r="BE1884"/>
  <c r="T1884"/>
  <c r="R1884"/>
  <c r="P1884"/>
  <c r="BI1880"/>
  <c r="BH1880"/>
  <c r="BG1880"/>
  <c r="BE1880"/>
  <c r="T1880"/>
  <c r="R1880"/>
  <c r="P1880"/>
  <c r="BI1878"/>
  <c r="BH1878"/>
  <c r="BG1878"/>
  <c r="BE1878"/>
  <c r="T1878"/>
  <c r="R1878"/>
  <c r="P1878"/>
  <c r="BI1877"/>
  <c r="BH1877"/>
  <c r="BG1877"/>
  <c r="BE1877"/>
  <c r="T1877"/>
  <c r="R1877"/>
  <c r="P1877"/>
  <c r="BI1856"/>
  <c r="BH1856"/>
  <c r="BG1856"/>
  <c r="BE1856"/>
  <c r="T1856"/>
  <c r="R1856"/>
  <c r="P1856"/>
  <c r="BI1855"/>
  <c r="BH1855"/>
  <c r="BG1855"/>
  <c r="BE1855"/>
  <c r="T1855"/>
  <c r="R1855"/>
  <c r="P1855"/>
  <c r="BI1853"/>
  <c r="BH1853"/>
  <c r="BG1853"/>
  <c r="BE1853"/>
  <c r="T1853"/>
  <c r="R1853"/>
  <c r="P1853"/>
  <c r="BI1852"/>
  <c r="BH1852"/>
  <c r="BG1852"/>
  <c r="BE1852"/>
  <c r="T1852"/>
  <c r="R1852"/>
  <c r="P1852"/>
  <c r="BI1850"/>
  <c r="BH1850"/>
  <c r="BG1850"/>
  <c r="BE1850"/>
  <c r="T1850"/>
  <c r="R1850"/>
  <c r="P1850"/>
  <c r="BI1834"/>
  <c r="BH1834"/>
  <c r="BG1834"/>
  <c r="BE1834"/>
  <c r="T1834"/>
  <c r="R1834"/>
  <c r="P1834"/>
  <c r="BI1832"/>
  <c r="BH1832"/>
  <c r="BG1832"/>
  <c r="BE1832"/>
  <c r="T1832"/>
  <c r="R1832"/>
  <c r="P1832"/>
  <c r="BI1827"/>
  <c r="BH1827"/>
  <c r="BG1827"/>
  <c r="BE1827"/>
  <c r="T1827"/>
  <c r="R1827"/>
  <c r="P1827"/>
  <c r="BI1823"/>
  <c r="BH1823"/>
  <c r="BG1823"/>
  <c r="BE1823"/>
  <c r="T1823"/>
  <c r="R1823"/>
  <c r="P1823"/>
  <c r="BI1810"/>
  <c r="BH1810"/>
  <c r="BG1810"/>
  <c r="BE1810"/>
  <c r="T1810"/>
  <c r="R1810"/>
  <c r="P1810"/>
  <c r="BI1798"/>
  <c r="BH1798"/>
  <c r="BG1798"/>
  <c r="BE1798"/>
  <c r="T1798"/>
  <c r="R1798"/>
  <c r="P1798"/>
  <c r="BI1796"/>
  <c r="BH1796"/>
  <c r="BG1796"/>
  <c r="BE1796"/>
  <c r="T1796"/>
  <c r="R1796"/>
  <c r="P1796"/>
  <c r="BI1795"/>
  <c r="BH1795"/>
  <c r="BG1795"/>
  <c r="BE1795"/>
  <c r="T1795"/>
  <c r="R1795"/>
  <c r="P1795"/>
  <c r="BI1793"/>
  <c r="BH1793"/>
  <c r="BG1793"/>
  <c r="BE1793"/>
  <c r="T1793"/>
  <c r="R1793"/>
  <c r="P1793"/>
  <c r="BI1791"/>
  <c r="BH1791"/>
  <c r="BG1791"/>
  <c r="BE1791"/>
  <c r="T1791"/>
  <c r="R1791"/>
  <c r="P1791"/>
  <c r="BI1789"/>
  <c r="BH1789"/>
  <c r="BG1789"/>
  <c r="BE1789"/>
  <c r="T1789"/>
  <c r="R1789"/>
  <c r="P1789"/>
  <c r="BI1787"/>
  <c r="BH1787"/>
  <c r="BG1787"/>
  <c r="BE1787"/>
  <c r="T1787"/>
  <c r="R1787"/>
  <c r="P1787"/>
  <c r="BI1778"/>
  <c r="BH1778"/>
  <c r="BG1778"/>
  <c r="BE1778"/>
  <c r="T1778"/>
  <c r="R1778"/>
  <c r="P1778"/>
  <c r="BI1777"/>
  <c r="BH1777"/>
  <c r="BG1777"/>
  <c r="BE1777"/>
  <c r="T1777"/>
  <c r="R1777"/>
  <c r="P1777"/>
  <c r="BI1774"/>
  <c r="BH1774"/>
  <c r="BG1774"/>
  <c r="BE1774"/>
  <c r="T1774"/>
  <c r="R1774"/>
  <c r="P1774"/>
  <c r="BI1773"/>
  <c r="BH1773"/>
  <c r="BG1773"/>
  <c r="BE1773"/>
  <c r="T1773"/>
  <c r="R1773"/>
  <c r="P1773"/>
  <c r="BI1772"/>
  <c r="BH1772"/>
  <c r="BG1772"/>
  <c r="BE1772"/>
  <c r="T1772"/>
  <c r="R1772"/>
  <c r="P1772"/>
  <c r="BI1770"/>
  <c r="BH1770"/>
  <c r="BG1770"/>
  <c r="BE1770"/>
  <c r="T1770"/>
  <c r="R1770"/>
  <c r="P1770"/>
  <c r="BI1765"/>
  <c r="BH1765"/>
  <c r="BG1765"/>
  <c r="BE1765"/>
  <c r="T1765"/>
  <c r="R1765"/>
  <c r="P1765"/>
  <c r="BI1761"/>
  <c r="BH1761"/>
  <c r="BG1761"/>
  <c r="BE1761"/>
  <c r="T1761"/>
  <c r="R1761"/>
  <c r="P1761"/>
  <c r="BI1735"/>
  <c r="BH1735"/>
  <c r="BG1735"/>
  <c r="BE1735"/>
  <c r="T1735"/>
  <c r="R1735"/>
  <c r="P1735"/>
  <c r="BI1721"/>
  <c r="BH1721"/>
  <c r="BG1721"/>
  <c r="BE1721"/>
  <c r="T1721"/>
  <c r="R1721"/>
  <c r="P1721"/>
  <c r="BI1717"/>
  <c r="BH1717"/>
  <c r="BG1717"/>
  <c r="BE1717"/>
  <c r="T1717"/>
  <c r="R1717"/>
  <c r="P1717"/>
  <c r="BI1713"/>
  <c r="BH1713"/>
  <c r="BG1713"/>
  <c r="BE1713"/>
  <c r="T1713"/>
  <c r="R1713"/>
  <c r="P1713"/>
  <c r="BI1709"/>
  <c r="BH1709"/>
  <c r="BG1709"/>
  <c r="BE1709"/>
  <c r="T1709"/>
  <c r="R1709"/>
  <c r="P1709"/>
  <c r="BI1705"/>
  <c r="BH1705"/>
  <c r="BG1705"/>
  <c r="BE1705"/>
  <c r="T1705"/>
  <c r="R1705"/>
  <c r="P1705"/>
  <c r="BI1703"/>
  <c r="BH1703"/>
  <c r="BG1703"/>
  <c r="BE1703"/>
  <c r="T1703"/>
  <c r="R1703"/>
  <c r="P1703"/>
  <c r="BI1702"/>
  <c r="BH1702"/>
  <c r="BG1702"/>
  <c r="BE1702"/>
  <c r="T1702"/>
  <c r="R1702"/>
  <c r="P1702"/>
  <c r="BI1700"/>
  <c r="BH1700"/>
  <c r="BG1700"/>
  <c r="BE1700"/>
  <c r="T1700"/>
  <c r="R1700"/>
  <c r="P1700"/>
  <c r="BI1691"/>
  <c r="BH1691"/>
  <c r="BG1691"/>
  <c r="BE1691"/>
  <c r="T1691"/>
  <c r="R1691"/>
  <c r="P1691"/>
  <c r="BI1685"/>
  <c r="BH1685"/>
  <c r="BG1685"/>
  <c r="BE1685"/>
  <c r="T1685"/>
  <c r="R1685"/>
  <c r="P1685"/>
  <c r="BI1679"/>
  <c r="BH1679"/>
  <c r="BG1679"/>
  <c r="BE1679"/>
  <c r="T1679"/>
  <c r="R1679"/>
  <c r="P1679"/>
  <c r="BI1672"/>
  <c r="BH1672"/>
  <c r="BG1672"/>
  <c r="BE1672"/>
  <c r="T1672"/>
  <c r="R1672"/>
  <c r="P1672"/>
  <c r="BI1666"/>
  <c r="BH1666"/>
  <c r="BG1666"/>
  <c r="BE1666"/>
  <c r="T1666"/>
  <c r="R1666"/>
  <c r="P1666"/>
  <c r="BI1660"/>
  <c r="BH1660"/>
  <c r="BG1660"/>
  <c r="BE1660"/>
  <c r="T1660"/>
  <c r="R1660"/>
  <c r="P1660"/>
  <c r="BI1651"/>
  <c r="BH1651"/>
  <c r="BG1651"/>
  <c r="BE1651"/>
  <c r="T1651"/>
  <c r="R1651"/>
  <c r="P1651"/>
  <c r="BI1646"/>
  <c r="BH1646"/>
  <c r="BG1646"/>
  <c r="BE1646"/>
  <c r="T1646"/>
  <c r="R1646"/>
  <c r="P1646"/>
  <c r="BI1644"/>
  <c r="BH1644"/>
  <c r="BG1644"/>
  <c r="BE1644"/>
  <c r="T1644"/>
  <c r="R1644"/>
  <c r="P1644"/>
  <c r="BI1640"/>
  <c r="BH1640"/>
  <c r="BG1640"/>
  <c r="BE1640"/>
  <c r="T1640"/>
  <c r="R1640"/>
  <c r="P1640"/>
  <c r="BI1638"/>
  <c r="BH1638"/>
  <c r="BG1638"/>
  <c r="BE1638"/>
  <c r="T1638"/>
  <c r="R1638"/>
  <c r="P1638"/>
  <c r="BI1634"/>
  <c r="BH1634"/>
  <c r="BG1634"/>
  <c r="BE1634"/>
  <c r="T1634"/>
  <c r="R1634"/>
  <c r="P1634"/>
  <c r="BI1633"/>
  <c r="BH1633"/>
  <c r="BG1633"/>
  <c r="BE1633"/>
  <c r="T1633"/>
  <c r="R1633"/>
  <c r="P1633"/>
  <c r="BI1629"/>
  <c r="BH1629"/>
  <c r="BG1629"/>
  <c r="BE1629"/>
  <c r="T1629"/>
  <c r="R1629"/>
  <c r="P1629"/>
  <c r="BI1628"/>
  <c r="BH1628"/>
  <c r="BG1628"/>
  <c r="BE1628"/>
  <c r="T1628"/>
  <c r="R1628"/>
  <c r="P1628"/>
  <c r="BI1627"/>
  <c r="BH1627"/>
  <c r="BG1627"/>
  <c r="BE1627"/>
  <c r="T1627"/>
  <c r="R1627"/>
  <c r="P1627"/>
  <c r="BI1626"/>
  <c r="BH1626"/>
  <c r="BG1626"/>
  <c r="BE1626"/>
  <c r="T1626"/>
  <c r="R1626"/>
  <c r="P1626"/>
  <c r="BI1625"/>
  <c r="BH1625"/>
  <c r="BG1625"/>
  <c r="BE1625"/>
  <c r="T1625"/>
  <c r="R1625"/>
  <c r="P1625"/>
  <c r="BI1624"/>
  <c r="BH1624"/>
  <c r="BG1624"/>
  <c r="BE1624"/>
  <c r="T1624"/>
  <c r="R1624"/>
  <c r="P1624"/>
  <c r="BI1623"/>
  <c r="BH1623"/>
  <c r="BG1623"/>
  <c r="BE1623"/>
  <c r="T1623"/>
  <c r="R1623"/>
  <c r="P1623"/>
  <c r="BI1622"/>
  <c r="BH1622"/>
  <c r="BG1622"/>
  <c r="BE1622"/>
  <c r="T1622"/>
  <c r="R1622"/>
  <c r="P1622"/>
  <c r="BI1621"/>
  <c r="BH1621"/>
  <c r="BG1621"/>
  <c r="BE1621"/>
  <c r="T1621"/>
  <c r="R1621"/>
  <c r="P1621"/>
  <c r="BI1620"/>
  <c r="BH1620"/>
  <c r="BG1620"/>
  <c r="BE1620"/>
  <c r="T1620"/>
  <c r="R1620"/>
  <c r="P1620"/>
  <c r="BI1619"/>
  <c r="BH1619"/>
  <c r="BG1619"/>
  <c r="BE1619"/>
  <c r="T1619"/>
  <c r="R1619"/>
  <c r="P1619"/>
  <c r="BI1618"/>
  <c r="BH1618"/>
  <c r="BG1618"/>
  <c r="BE1618"/>
  <c r="T1618"/>
  <c r="R1618"/>
  <c r="P1618"/>
  <c r="BI1617"/>
  <c r="BH1617"/>
  <c r="BG1617"/>
  <c r="BE1617"/>
  <c r="T1617"/>
  <c r="R1617"/>
  <c r="P1617"/>
  <c r="BI1616"/>
  <c r="BH1616"/>
  <c r="BG1616"/>
  <c r="BE1616"/>
  <c r="T1616"/>
  <c r="R1616"/>
  <c r="P1616"/>
  <c r="BI1614"/>
  <c r="BH1614"/>
  <c r="BG1614"/>
  <c r="BE1614"/>
  <c r="T1614"/>
  <c r="R1614"/>
  <c r="P1614"/>
  <c r="BI1613"/>
  <c r="BH1613"/>
  <c r="BG1613"/>
  <c r="BE1613"/>
  <c r="T1613"/>
  <c r="R1613"/>
  <c r="P1613"/>
  <c r="BI1611"/>
  <c r="BH1611"/>
  <c r="BG1611"/>
  <c r="BE1611"/>
  <c r="T1611"/>
  <c r="R1611"/>
  <c r="P1611"/>
  <c r="BI1609"/>
  <c r="BH1609"/>
  <c r="BG1609"/>
  <c r="BE1609"/>
  <c r="T1609"/>
  <c r="R1609"/>
  <c r="P1609"/>
  <c r="BI1607"/>
  <c r="BH1607"/>
  <c r="BG1607"/>
  <c r="BE1607"/>
  <c r="T1607"/>
  <c r="R1607"/>
  <c r="P1607"/>
  <c r="BI1606"/>
  <c r="BH1606"/>
  <c r="BG1606"/>
  <c r="BE1606"/>
  <c r="T1606"/>
  <c r="R1606"/>
  <c r="P1606"/>
  <c r="BI1604"/>
  <c r="BH1604"/>
  <c r="BG1604"/>
  <c r="BE1604"/>
  <c r="T1604"/>
  <c r="R1604"/>
  <c r="P1604"/>
  <c r="BI1603"/>
  <c r="BH1603"/>
  <c r="BG1603"/>
  <c r="BE1603"/>
  <c r="T1603"/>
  <c r="R1603"/>
  <c r="P1603"/>
  <c r="BI1600"/>
  <c r="BH1600"/>
  <c r="BG1600"/>
  <c r="BE1600"/>
  <c r="T1600"/>
  <c r="R1600"/>
  <c r="P1600"/>
  <c r="BI1598"/>
  <c r="BH1598"/>
  <c r="BG1598"/>
  <c r="BE1598"/>
  <c r="T1598"/>
  <c r="R1598"/>
  <c r="P1598"/>
  <c r="BI1596"/>
  <c r="BH1596"/>
  <c r="BG1596"/>
  <c r="BE1596"/>
  <c r="T1596"/>
  <c r="R1596"/>
  <c r="P1596"/>
  <c r="BI1594"/>
  <c r="BH1594"/>
  <c r="BG1594"/>
  <c r="BE1594"/>
  <c r="T1594"/>
  <c r="R1594"/>
  <c r="P1594"/>
  <c r="BI1593"/>
  <c r="BH1593"/>
  <c r="BG1593"/>
  <c r="BE1593"/>
  <c r="T1593"/>
  <c r="R1593"/>
  <c r="P1593"/>
  <c r="BI1590"/>
  <c r="BH1590"/>
  <c r="BG1590"/>
  <c r="BE1590"/>
  <c r="T1590"/>
  <c r="R1590"/>
  <c r="P1590"/>
  <c r="BI1588"/>
  <c r="BH1588"/>
  <c r="BG1588"/>
  <c r="BE1588"/>
  <c r="T1588"/>
  <c r="R1588"/>
  <c r="P1588"/>
  <c r="BI1586"/>
  <c r="BH1586"/>
  <c r="BG1586"/>
  <c r="BE1586"/>
  <c r="T1586"/>
  <c r="R1586"/>
  <c r="P1586"/>
  <c r="BI1584"/>
  <c r="BH1584"/>
  <c r="BG1584"/>
  <c r="BE1584"/>
  <c r="T1584"/>
  <c r="R1584"/>
  <c r="P1584"/>
  <c r="BI1583"/>
  <c r="BH1583"/>
  <c r="BG1583"/>
  <c r="BE1583"/>
  <c r="T1583"/>
  <c r="R1583"/>
  <c r="P1583"/>
  <c r="BI1582"/>
  <c r="BH1582"/>
  <c r="BG1582"/>
  <c r="BE1582"/>
  <c r="T1582"/>
  <c r="R1582"/>
  <c r="P1582"/>
  <c r="BI1580"/>
  <c r="BH1580"/>
  <c r="BG1580"/>
  <c r="BE1580"/>
  <c r="T1580"/>
  <c r="R1580"/>
  <c r="P1580"/>
  <c r="BI1578"/>
  <c r="BH1578"/>
  <c r="BG1578"/>
  <c r="BE1578"/>
  <c r="T1578"/>
  <c r="R1578"/>
  <c r="P1578"/>
  <c r="BI1576"/>
  <c r="BH1576"/>
  <c r="BG1576"/>
  <c r="BE1576"/>
  <c r="T1576"/>
  <c r="R1576"/>
  <c r="P1576"/>
  <c r="BI1575"/>
  <c r="BH1575"/>
  <c r="BG1575"/>
  <c r="BE1575"/>
  <c r="T1575"/>
  <c r="R1575"/>
  <c r="P1575"/>
  <c r="BI1574"/>
  <c r="BH1574"/>
  <c r="BG1574"/>
  <c r="BE1574"/>
  <c r="T1574"/>
  <c r="R1574"/>
  <c r="P1574"/>
  <c r="BI1572"/>
  <c r="BH1572"/>
  <c r="BG1572"/>
  <c r="BE1572"/>
  <c r="T1572"/>
  <c r="R1572"/>
  <c r="P1572"/>
  <c r="BI1571"/>
  <c r="BH1571"/>
  <c r="BG1571"/>
  <c r="BE1571"/>
  <c r="T1571"/>
  <c r="R1571"/>
  <c r="P1571"/>
  <c r="BI1570"/>
  <c r="BH1570"/>
  <c r="BG1570"/>
  <c r="BE1570"/>
  <c r="T1570"/>
  <c r="R1570"/>
  <c r="P1570"/>
  <c r="BI1567"/>
  <c r="BH1567"/>
  <c r="BG1567"/>
  <c r="BE1567"/>
  <c r="T1567"/>
  <c r="R1567"/>
  <c r="P1567"/>
  <c r="BI1558"/>
  <c r="BH1558"/>
  <c r="BG1558"/>
  <c r="BE1558"/>
  <c r="T1558"/>
  <c r="R1558"/>
  <c r="P1558"/>
  <c r="BI1557"/>
  <c r="BH1557"/>
  <c r="BG1557"/>
  <c r="BE1557"/>
  <c r="T1557"/>
  <c r="R1557"/>
  <c r="P1557"/>
  <c r="BI1556"/>
  <c r="BH1556"/>
  <c r="BG1556"/>
  <c r="BE1556"/>
  <c r="T1556"/>
  <c r="R1556"/>
  <c r="P1556"/>
  <c r="BI1555"/>
  <c r="BH1555"/>
  <c r="BG1555"/>
  <c r="BE1555"/>
  <c r="T1555"/>
  <c r="R1555"/>
  <c r="P1555"/>
  <c r="BI1549"/>
  <c r="BH1549"/>
  <c r="BG1549"/>
  <c r="BE1549"/>
  <c r="T1549"/>
  <c r="R1549"/>
  <c r="P1549"/>
  <c r="BI1547"/>
  <c r="BH1547"/>
  <c r="BG1547"/>
  <c r="BE1547"/>
  <c r="T1547"/>
  <c r="R1547"/>
  <c r="P1547"/>
  <c r="BI1544"/>
  <c r="BH1544"/>
  <c r="BG1544"/>
  <c r="BE1544"/>
  <c r="T1544"/>
  <c r="R1544"/>
  <c r="P1544"/>
  <c r="BI1539"/>
  <c r="BH1539"/>
  <c r="BG1539"/>
  <c r="BE1539"/>
  <c r="T1539"/>
  <c r="R1539"/>
  <c r="P1539"/>
  <c r="BI1518"/>
  <c r="BH1518"/>
  <c r="BG1518"/>
  <c r="BE1518"/>
  <c r="T1518"/>
  <c r="R1518"/>
  <c r="P1518"/>
  <c r="BI1516"/>
  <c r="BH1516"/>
  <c r="BG1516"/>
  <c r="BE1516"/>
  <c r="T1516"/>
  <c r="R1516"/>
  <c r="P1516"/>
  <c r="BI1514"/>
  <c r="BH1514"/>
  <c r="BG1514"/>
  <c r="BE1514"/>
  <c r="T1514"/>
  <c r="R1514"/>
  <c r="P1514"/>
  <c r="BI1511"/>
  <c r="BH1511"/>
  <c r="BG1511"/>
  <c r="BE1511"/>
  <c r="T1511"/>
  <c r="R1511"/>
  <c r="P1511"/>
  <c r="BI1510"/>
  <c r="BH1510"/>
  <c r="BG1510"/>
  <c r="BE1510"/>
  <c r="T1510"/>
  <c r="R1510"/>
  <c r="P1510"/>
  <c r="BI1494"/>
  <c r="BH1494"/>
  <c r="BG1494"/>
  <c r="BE1494"/>
  <c r="T1494"/>
  <c r="R1494"/>
  <c r="P1494"/>
  <c r="BI1475"/>
  <c r="BH1475"/>
  <c r="BG1475"/>
  <c r="BE1475"/>
  <c r="T1475"/>
  <c r="R1475"/>
  <c r="P1475"/>
  <c r="BI1440"/>
  <c r="BH1440"/>
  <c r="BG1440"/>
  <c r="BE1440"/>
  <c r="T1440"/>
  <c r="R1440"/>
  <c r="P1440"/>
  <c r="BI1434"/>
  <c r="BH1434"/>
  <c r="BG1434"/>
  <c r="BE1434"/>
  <c r="T1434"/>
  <c r="R1434"/>
  <c r="P1434"/>
  <c r="BI1432"/>
  <c r="BH1432"/>
  <c r="BG1432"/>
  <c r="BE1432"/>
  <c r="T1432"/>
  <c r="R1432"/>
  <c r="P1432"/>
  <c r="BI1421"/>
  <c r="BH1421"/>
  <c r="BG1421"/>
  <c r="BE1421"/>
  <c r="T1421"/>
  <c r="R1421"/>
  <c r="P1421"/>
  <c r="BI1419"/>
  <c r="BH1419"/>
  <c r="BG1419"/>
  <c r="BE1419"/>
  <c r="T1419"/>
  <c r="R1419"/>
  <c r="P1419"/>
  <c r="BI1412"/>
  <c r="BH1412"/>
  <c r="BG1412"/>
  <c r="BE1412"/>
  <c r="T1412"/>
  <c r="R1412"/>
  <c r="P1412"/>
  <c r="BI1410"/>
  <c r="BH1410"/>
  <c r="BG1410"/>
  <c r="BE1410"/>
  <c r="T1410"/>
  <c r="R1410"/>
  <c r="P1410"/>
  <c r="BI1399"/>
  <c r="BH1399"/>
  <c r="BG1399"/>
  <c r="BE1399"/>
  <c r="T1399"/>
  <c r="R1399"/>
  <c r="P1399"/>
  <c r="BI1391"/>
  <c r="BH1391"/>
  <c r="BG1391"/>
  <c r="BE1391"/>
  <c r="T1391"/>
  <c r="R1391"/>
  <c r="P1391"/>
  <c r="BI1389"/>
  <c r="BH1389"/>
  <c r="BG1389"/>
  <c r="BE1389"/>
  <c r="T1389"/>
  <c r="R1389"/>
  <c r="P1389"/>
  <c r="BI1385"/>
  <c r="BH1385"/>
  <c r="BG1385"/>
  <c r="BE1385"/>
  <c r="T1385"/>
  <c r="R1385"/>
  <c r="P1385"/>
  <c r="BI1381"/>
  <c r="BH1381"/>
  <c r="BG1381"/>
  <c r="BE1381"/>
  <c r="T1381"/>
  <c r="R1381"/>
  <c r="P1381"/>
  <c r="BI1380"/>
  <c r="BH1380"/>
  <c r="BG1380"/>
  <c r="BE1380"/>
  <c r="T1380"/>
  <c r="R1380"/>
  <c r="P1380"/>
  <c r="BI1378"/>
  <c r="BH1378"/>
  <c r="BG1378"/>
  <c r="BE1378"/>
  <c r="T1378"/>
  <c r="R1378"/>
  <c r="P1378"/>
  <c r="BI1373"/>
  <c r="BH1373"/>
  <c r="BG1373"/>
  <c r="BE1373"/>
  <c r="T1373"/>
  <c r="R1373"/>
  <c r="P1373"/>
  <c r="BI1371"/>
  <c r="BH1371"/>
  <c r="BG1371"/>
  <c r="BE1371"/>
  <c r="T1371"/>
  <c r="R1371"/>
  <c r="P1371"/>
  <c r="BI1369"/>
  <c r="BH1369"/>
  <c r="BG1369"/>
  <c r="BE1369"/>
  <c r="T1369"/>
  <c r="R1369"/>
  <c r="P1369"/>
  <c r="BI1365"/>
  <c r="BH1365"/>
  <c r="BG1365"/>
  <c r="BE1365"/>
  <c r="T1365"/>
  <c r="R1365"/>
  <c r="P1365"/>
  <c r="BI1363"/>
  <c r="BH1363"/>
  <c r="BG1363"/>
  <c r="BE1363"/>
  <c r="T1363"/>
  <c r="R1363"/>
  <c r="P1363"/>
  <c r="BI1361"/>
  <c r="BH1361"/>
  <c r="BG1361"/>
  <c r="BE1361"/>
  <c r="T1361"/>
  <c r="R1361"/>
  <c r="P1361"/>
  <c r="BI1357"/>
  <c r="BH1357"/>
  <c r="BG1357"/>
  <c r="BE1357"/>
  <c r="T1357"/>
  <c r="R1357"/>
  <c r="P1357"/>
  <c r="BI1356"/>
  <c r="BH1356"/>
  <c r="BG1356"/>
  <c r="BE1356"/>
  <c r="T1356"/>
  <c r="R1356"/>
  <c r="P1356"/>
  <c r="BI1354"/>
  <c r="BH1354"/>
  <c r="BG1354"/>
  <c r="BE1354"/>
  <c r="T1354"/>
  <c r="R1354"/>
  <c r="P1354"/>
  <c r="BI1353"/>
  <c r="BH1353"/>
  <c r="BG1353"/>
  <c r="BE1353"/>
  <c r="T1353"/>
  <c r="R1353"/>
  <c r="P1353"/>
  <c r="BI1347"/>
  <c r="BH1347"/>
  <c r="BG1347"/>
  <c r="BE1347"/>
  <c r="T1347"/>
  <c r="R1347"/>
  <c r="P1347"/>
  <c r="BI1345"/>
  <c r="BH1345"/>
  <c r="BG1345"/>
  <c r="BE1345"/>
  <c r="T1345"/>
  <c r="R1345"/>
  <c r="P1345"/>
  <c r="BI1343"/>
  <c r="BH1343"/>
  <c r="BG1343"/>
  <c r="BE1343"/>
  <c r="T1343"/>
  <c r="R1343"/>
  <c r="P1343"/>
  <c r="BI1324"/>
  <c r="BH1324"/>
  <c r="BG1324"/>
  <c r="BE1324"/>
  <c r="T1324"/>
  <c r="R1324"/>
  <c r="P1324"/>
  <c r="BI1322"/>
  <c r="BH1322"/>
  <c r="BG1322"/>
  <c r="BE1322"/>
  <c r="T1322"/>
  <c r="R1322"/>
  <c r="P1322"/>
  <c r="BI1320"/>
  <c r="BH1320"/>
  <c r="BG1320"/>
  <c r="BE1320"/>
  <c r="T1320"/>
  <c r="R1320"/>
  <c r="P1320"/>
  <c r="BI1303"/>
  <c r="BH1303"/>
  <c r="BG1303"/>
  <c r="BE1303"/>
  <c r="T1303"/>
  <c r="R1303"/>
  <c r="P1303"/>
  <c r="BI1301"/>
  <c r="BH1301"/>
  <c r="BG1301"/>
  <c r="BE1301"/>
  <c r="T1301"/>
  <c r="R1301"/>
  <c r="P1301"/>
  <c r="BI1297"/>
  <c r="BH1297"/>
  <c r="BG1297"/>
  <c r="BE1297"/>
  <c r="T1297"/>
  <c r="R1297"/>
  <c r="P1297"/>
  <c r="BI1291"/>
  <c r="BH1291"/>
  <c r="BG1291"/>
  <c r="BE1291"/>
  <c r="T1291"/>
  <c r="R1291"/>
  <c r="P1291"/>
  <c r="BI1283"/>
  <c r="BH1283"/>
  <c r="BG1283"/>
  <c r="BE1283"/>
  <c r="T1283"/>
  <c r="R1283"/>
  <c r="P1283"/>
  <c r="BI1281"/>
  <c r="BH1281"/>
  <c r="BG1281"/>
  <c r="BE1281"/>
  <c r="T1281"/>
  <c r="R1281"/>
  <c r="P1281"/>
  <c r="BI1279"/>
  <c r="BH1279"/>
  <c r="BG1279"/>
  <c r="BE1279"/>
  <c r="T1279"/>
  <c r="R1279"/>
  <c r="P1279"/>
  <c r="BI1269"/>
  <c r="BH1269"/>
  <c r="BG1269"/>
  <c r="BE1269"/>
  <c r="T1269"/>
  <c r="R1269"/>
  <c r="P1269"/>
  <c r="BI1267"/>
  <c r="BH1267"/>
  <c r="BG1267"/>
  <c r="BE1267"/>
  <c r="T1267"/>
  <c r="R1267"/>
  <c r="P1267"/>
  <c r="BI1261"/>
  <c r="BH1261"/>
  <c r="BG1261"/>
  <c r="BE1261"/>
  <c r="T1261"/>
  <c r="R1261"/>
  <c r="P1261"/>
  <c r="BI1259"/>
  <c r="BH1259"/>
  <c r="BG1259"/>
  <c r="BE1259"/>
  <c r="T1259"/>
  <c r="R1259"/>
  <c r="P1259"/>
  <c r="BI1257"/>
  <c r="BH1257"/>
  <c r="BG1257"/>
  <c r="BE1257"/>
  <c r="T1257"/>
  <c r="R1257"/>
  <c r="P1257"/>
  <c r="BI1241"/>
  <c r="BH1241"/>
  <c r="BG1241"/>
  <c r="BE1241"/>
  <c r="T1241"/>
  <c r="R1241"/>
  <c r="P1241"/>
  <c r="BI1239"/>
  <c r="BH1239"/>
  <c r="BG1239"/>
  <c r="BE1239"/>
  <c r="T1239"/>
  <c r="R1239"/>
  <c r="P1239"/>
  <c r="BI1237"/>
  <c r="BH1237"/>
  <c r="BG1237"/>
  <c r="BE1237"/>
  <c r="T1237"/>
  <c r="R1237"/>
  <c r="P1237"/>
  <c r="BI1235"/>
  <c r="BH1235"/>
  <c r="BG1235"/>
  <c r="BE1235"/>
  <c r="T1235"/>
  <c r="R1235"/>
  <c r="P1235"/>
  <c r="BI1233"/>
  <c r="BH1233"/>
  <c r="BG1233"/>
  <c r="BE1233"/>
  <c r="T1233"/>
  <c r="R1233"/>
  <c r="P1233"/>
  <c r="BI1231"/>
  <c r="BH1231"/>
  <c r="BG1231"/>
  <c r="BE1231"/>
  <c r="T1231"/>
  <c r="R1231"/>
  <c r="P1231"/>
  <c r="BI1198"/>
  <c r="BH1198"/>
  <c r="BG1198"/>
  <c r="BE1198"/>
  <c r="T1198"/>
  <c r="R1198"/>
  <c r="P1198"/>
  <c r="BI1196"/>
  <c r="BH1196"/>
  <c r="BG1196"/>
  <c r="BE1196"/>
  <c r="T1196"/>
  <c r="R1196"/>
  <c r="P1196"/>
  <c r="BI1193"/>
  <c r="BH1193"/>
  <c r="BG1193"/>
  <c r="BE1193"/>
  <c r="T1193"/>
  <c r="R1193"/>
  <c r="P1193"/>
  <c r="BI1191"/>
  <c r="BH1191"/>
  <c r="BG1191"/>
  <c r="BE1191"/>
  <c r="T1191"/>
  <c r="R1191"/>
  <c r="P1191"/>
  <c r="BI1183"/>
  <c r="BH1183"/>
  <c r="BG1183"/>
  <c r="BE1183"/>
  <c r="T1183"/>
  <c r="R1183"/>
  <c r="P1183"/>
  <c r="BI1181"/>
  <c r="BH1181"/>
  <c r="BG1181"/>
  <c r="BE1181"/>
  <c r="T1181"/>
  <c r="R1181"/>
  <c r="P1181"/>
  <c r="BI1177"/>
  <c r="BH1177"/>
  <c r="BG1177"/>
  <c r="BE1177"/>
  <c r="T1177"/>
  <c r="R1177"/>
  <c r="P1177"/>
  <c r="BI1167"/>
  <c r="BH1167"/>
  <c r="BG1167"/>
  <c r="BE1167"/>
  <c r="T1167"/>
  <c r="R1167"/>
  <c r="P1167"/>
  <c r="BI1163"/>
  <c r="BH1163"/>
  <c r="BG1163"/>
  <c r="BE1163"/>
  <c r="T1163"/>
  <c r="R1163"/>
  <c r="P1163"/>
  <c r="BI1162"/>
  <c r="BH1162"/>
  <c r="BG1162"/>
  <c r="BE1162"/>
  <c r="T1162"/>
  <c r="R1162"/>
  <c r="P1162"/>
  <c r="BI1161"/>
  <c r="BH1161"/>
  <c r="BG1161"/>
  <c r="BE1161"/>
  <c r="T1161"/>
  <c r="R1161"/>
  <c r="P1161"/>
  <c r="BI1159"/>
  <c r="BH1159"/>
  <c r="BG1159"/>
  <c r="BE1159"/>
  <c r="T1159"/>
  <c r="R1159"/>
  <c r="P1159"/>
  <c r="BI1157"/>
  <c r="BH1157"/>
  <c r="BG1157"/>
  <c r="BE1157"/>
  <c r="T1157"/>
  <c r="R1157"/>
  <c r="P1157"/>
  <c r="BI1145"/>
  <c r="BH1145"/>
  <c r="BG1145"/>
  <c r="BE1145"/>
  <c r="T1145"/>
  <c r="R1145"/>
  <c r="P1145"/>
  <c r="BI1139"/>
  <c r="BH1139"/>
  <c r="BG1139"/>
  <c r="BE1139"/>
  <c r="T1139"/>
  <c r="R1139"/>
  <c r="P1139"/>
  <c r="BI1138"/>
  <c r="BH1138"/>
  <c r="BG1138"/>
  <c r="BE1138"/>
  <c r="T1138"/>
  <c r="R1138"/>
  <c r="P1138"/>
  <c r="BI1130"/>
  <c r="BH1130"/>
  <c r="BG1130"/>
  <c r="BE1130"/>
  <c r="T1130"/>
  <c r="R1130"/>
  <c r="P1130"/>
  <c r="BI1129"/>
  <c r="BH1129"/>
  <c r="BG1129"/>
  <c r="BE1129"/>
  <c r="T1129"/>
  <c r="R1129"/>
  <c r="P1129"/>
  <c r="BI1123"/>
  <c r="BH1123"/>
  <c r="BG1123"/>
  <c r="BE1123"/>
  <c r="T1123"/>
  <c r="R1123"/>
  <c r="P1123"/>
  <c r="BI1121"/>
  <c r="BH1121"/>
  <c r="BG1121"/>
  <c r="BE1121"/>
  <c r="T1121"/>
  <c r="R1121"/>
  <c r="P1121"/>
  <c r="BI1120"/>
  <c r="BH1120"/>
  <c r="BG1120"/>
  <c r="BE1120"/>
  <c r="T1120"/>
  <c r="R1120"/>
  <c r="P1120"/>
  <c r="BI1118"/>
  <c r="BH1118"/>
  <c r="BG1118"/>
  <c r="BE1118"/>
  <c r="T1118"/>
  <c r="R1118"/>
  <c r="P1118"/>
  <c r="BI1117"/>
  <c r="BH1117"/>
  <c r="BG1117"/>
  <c r="BE1117"/>
  <c r="T1117"/>
  <c r="R1117"/>
  <c r="P1117"/>
  <c r="BI1114"/>
  <c r="BH1114"/>
  <c r="BG1114"/>
  <c r="BE1114"/>
  <c r="T1114"/>
  <c r="R1114"/>
  <c r="P1114"/>
  <c r="BI1112"/>
  <c r="BH1112"/>
  <c r="BG1112"/>
  <c r="BE1112"/>
  <c r="T1112"/>
  <c r="R1112"/>
  <c r="P1112"/>
  <c r="BI1111"/>
  <c r="BH1111"/>
  <c r="BG1111"/>
  <c r="BE1111"/>
  <c r="T1111"/>
  <c r="R1111"/>
  <c r="P1111"/>
  <c r="BI1110"/>
  <c r="BH1110"/>
  <c r="BG1110"/>
  <c r="BE1110"/>
  <c r="T1110"/>
  <c r="R1110"/>
  <c r="P1110"/>
  <c r="BI1109"/>
  <c r="BH1109"/>
  <c r="BG1109"/>
  <c r="BE1109"/>
  <c r="T1109"/>
  <c r="R1109"/>
  <c r="P1109"/>
  <c r="BI1108"/>
  <c r="BH1108"/>
  <c r="BG1108"/>
  <c r="BE1108"/>
  <c r="T1108"/>
  <c r="R1108"/>
  <c r="P1108"/>
  <c r="BI1107"/>
  <c r="BH1107"/>
  <c r="BG1107"/>
  <c r="BE1107"/>
  <c r="T1107"/>
  <c r="R1107"/>
  <c r="P1107"/>
  <c r="BI1097"/>
  <c r="BH1097"/>
  <c r="BG1097"/>
  <c r="BE1097"/>
  <c r="T1097"/>
  <c r="R1097"/>
  <c r="P1097"/>
  <c r="BI1095"/>
  <c r="BH1095"/>
  <c r="BG1095"/>
  <c r="BE1095"/>
  <c r="T1095"/>
  <c r="R1095"/>
  <c r="P1095"/>
  <c r="BI1094"/>
  <c r="BH1094"/>
  <c r="BG1094"/>
  <c r="BE1094"/>
  <c r="T1094"/>
  <c r="R1094"/>
  <c r="P1094"/>
  <c r="BI1092"/>
  <c r="BH1092"/>
  <c r="BG1092"/>
  <c r="BE1092"/>
  <c r="T1092"/>
  <c r="R1092"/>
  <c r="P1092"/>
  <c r="BI1088"/>
  <c r="BH1088"/>
  <c r="BG1088"/>
  <c r="BE1088"/>
  <c r="T1088"/>
  <c r="R1088"/>
  <c r="P1088"/>
  <c r="BI1086"/>
  <c r="BH1086"/>
  <c r="BG1086"/>
  <c r="BE1086"/>
  <c r="T1086"/>
  <c r="R1086"/>
  <c r="P1086"/>
  <c r="BI1080"/>
  <c r="BH1080"/>
  <c r="BG1080"/>
  <c r="BE1080"/>
  <c r="T1080"/>
  <c r="R1080"/>
  <c r="P1080"/>
  <c r="BI1079"/>
  <c r="BH1079"/>
  <c r="BG1079"/>
  <c r="BE1079"/>
  <c r="T1079"/>
  <c r="R1079"/>
  <c r="P1079"/>
  <c r="BI1078"/>
  <c r="BH1078"/>
  <c r="BG1078"/>
  <c r="BE1078"/>
  <c r="T1078"/>
  <c r="R1078"/>
  <c r="P1078"/>
  <c r="BI1077"/>
  <c r="BH1077"/>
  <c r="BG1077"/>
  <c r="BE1077"/>
  <c r="T1077"/>
  <c r="R1077"/>
  <c r="P1077"/>
  <c r="BI1069"/>
  <c r="BH1069"/>
  <c r="BG1069"/>
  <c r="BE1069"/>
  <c r="T1069"/>
  <c r="R1069"/>
  <c r="P1069"/>
  <c r="BI1067"/>
  <c r="BH1067"/>
  <c r="BG1067"/>
  <c r="BE1067"/>
  <c r="T1067"/>
  <c r="R1067"/>
  <c r="P1067"/>
  <c r="BI1066"/>
  <c r="BH1066"/>
  <c r="BG1066"/>
  <c r="BE1066"/>
  <c r="T1066"/>
  <c r="R1066"/>
  <c r="P1066"/>
  <c r="BI1064"/>
  <c r="BH1064"/>
  <c r="BG1064"/>
  <c r="BE1064"/>
  <c r="T1064"/>
  <c r="R1064"/>
  <c r="P1064"/>
  <c r="BI1060"/>
  <c r="BH1060"/>
  <c r="BG1060"/>
  <c r="BE1060"/>
  <c r="T1060"/>
  <c r="R1060"/>
  <c r="P1060"/>
  <c r="BI1058"/>
  <c r="BH1058"/>
  <c r="BG1058"/>
  <c r="BE1058"/>
  <c r="T1058"/>
  <c r="R1058"/>
  <c r="P1058"/>
  <c r="BI1054"/>
  <c r="BH1054"/>
  <c r="BG1054"/>
  <c r="BE1054"/>
  <c r="T1054"/>
  <c r="R1054"/>
  <c r="P1054"/>
  <c r="BI1053"/>
  <c r="BH1053"/>
  <c r="BG1053"/>
  <c r="BE1053"/>
  <c r="T1053"/>
  <c r="R1053"/>
  <c r="P1053"/>
  <c r="BI1042"/>
  <c r="BH1042"/>
  <c r="BG1042"/>
  <c r="BE1042"/>
  <c r="T1042"/>
  <c r="R1042"/>
  <c r="P1042"/>
  <c r="BI1040"/>
  <c r="BH1040"/>
  <c r="BG1040"/>
  <c r="BE1040"/>
  <c r="T1040"/>
  <c r="R1040"/>
  <c r="P1040"/>
  <c r="BI1037"/>
  <c r="BH1037"/>
  <c r="BG1037"/>
  <c r="BE1037"/>
  <c r="T1037"/>
  <c r="R1037"/>
  <c r="P1037"/>
  <c r="BI1029"/>
  <c r="BH1029"/>
  <c r="BG1029"/>
  <c r="BE1029"/>
  <c r="T1029"/>
  <c r="R1029"/>
  <c r="P1029"/>
  <c r="BI1026"/>
  <c r="BH1026"/>
  <c r="BG1026"/>
  <c r="BE1026"/>
  <c r="T1026"/>
  <c r="R1026"/>
  <c r="P1026"/>
  <c r="BI1017"/>
  <c r="BH1017"/>
  <c r="BG1017"/>
  <c r="BE1017"/>
  <c r="T1017"/>
  <c r="R1017"/>
  <c r="P1017"/>
  <c r="BI1014"/>
  <c r="BH1014"/>
  <c r="BG1014"/>
  <c r="BE1014"/>
  <c r="T1014"/>
  <c r="T1013"/>
  <c r="R1014"/>
  <c r="R1013" s="1"/>
  <c r="P1014"/>
  <c r="P1013" s="1"/>
  <c r="BI1012"/>
  <c r="BH1012"/>
  <c r="BG1012"/>
  <c r="BE1012"/>
  <c r="T1012"/>
  <c r="R1012"/>
  <c r="P1012"/>
  <c r="BI1011"/>
  <c r="BH1011"/>
  <c r="BG1011"/>
  <c r="BE1011"/>
  <c r="T1011"/>
  <c r="R1011"/>
  <c r="P1011"/>
  <c r="BI1010"/>
  <c r="BH1010"/>
  <c r="BG1010"/>
  <c r="BE1010"/>
  <c r="T1010"/>
  <c r="R1010"/>
  <c r="P1010"/>
  <c r="BI1008"/>
  <c r="BH1008"/>
  <c r="BG1008"/>
  <c r="BE1008"/>
  <c r="T1008"/>
  <c r="R1008"/>
  <c r="P1008"/>
  <c r="BI1007"/>
  <c r="BH1007"/>
  <c r="BG1007"/>
  <c r="BE1007"/>
  <c r="T1007"/>
  <c r="R1007"/>
  <c r="P1007"/>
  <c r="BI1006"/>
  <c r="BH1006"/>
  <c r="BG1006"/>
  <c r="BE1006"/>
  <c r="T1006"/>
  <c r="R1006"/>
  <c r="P1006"/>
  <c r="BI1004"/>
  <c r="BH1004"/>
  <c r="BG1004"/>
  <c r="BE1004"/>
  <c r="T1004"/>
  <c r="R1004"/>
  <c r="P1004"/>
  <c r="BI998"/>
  <c r="BH998"/>
  <c r="BG998"/>
  <c r="BE998"/>
  <c r="T998"/>
  <c r="R998"/>
  <c r="P998"/>
  <c r="BI994"/>
  <c r="BH994"/>
  <c r="BG994"/>
  <c r="BE994"/>
  <c r="T994"/>
  <c r="R994"/>
  <c r="P994"/>
  <c r="BI990"/>
  <c r="BH990"/>
  <c r="BG990"/>
  <c r="BE990"/>
  <c r="T990"/>
  <c r="R990"/>
  <c r="P990"/>
  <c r="BI987"/>
  <c r="BH987"/>
  <c r="BG987"/>
  <c r="BE987"/>
  <c r="T987"/>
  <c r="R987"/>
  <c r="P987"/>
  <c r="BI983"/>
  <c r="BH983"/>
  <c r="BG983"/>
  <c r="BE983"/>
  <c r="T983"/>
  <c r="R983"/>
  <c r="P983"/>
  <c r="BI977"/>
  <c r="BH977"/>
  <c r="BG977"/>
  <c r="BE977"/>
  <c r="T977"/>
  <c r="R977"/>
  <c r="P977"/>
  <c r="BI976"/>
  <c r="BH976"/>
  <c r="BG976"/>
  <c r="BE976"/>
  <c r="T976"/>
  <c r="R976"/>
  <c r="P976"/>
  <c r="BI974"/>
  <c r="BH974"/>
  <c r="BG974"/>
  <c r="BE974"/>
  <c r="T974"/>
  <c r="R974"/>
  <c r="P974"/>
  <c r="BI973"/>
  <c r="BH973"/>
  <c r="BG973"/>
  <c r="BE973"/>
  <c r="T973"/>
  <c r="R973"/>
  <c r="P973"/>
  <c r="BI965"/>
  <c r="BH965"/>
  <c r="BG965"/>
  <c r="BE965"/>
  <c r="T965"/>
  <c r="R965"/>
  <c r="P965"/>
  <c r="BI957"/>
  <c r="BH957"/>
  <c r="BG957"/>
  <c r="BE957"/>
  <c r="T957"/>
  <c r="R957"/>
  <c r="P957"/>
  <c r="BI922"/>
  <c r="BH922"/>
  <c r="BG922"/>
  <c r="BE922"/>
  <c r="T922"/>
  <c r="R922"/>
  <c r="P922"/>
  <c r="BI921"/>
  <c r="BH921"/>
  <c r="BG921"/>
  <c r="BE921"/>
  <c r="T921"/>
  <c r="R921"/>
  <c r="P921"/>
  <c r="BI920"/>
  <c r="BH920"/>
  <c r="BG920"/>
  <c r="BE920"/>
  <c r="T920"/>
  <c r="R920"/>
  <c r="P920"/>
  <c r="BI917"/>
  <c r="BH917"/>
  <c r="BG917"/>
  <c r="BE917"/>
  <c r="T917"/>
  <c r="R917"/>
  <c r="P917"/>
  <c r="BI881"/>
  <c r="BH881"/>
  <c r="BG881"/>
  <c r="BE881"/>
  <c r="T881"/>
  <c r="R881"/>
  <c r="P881"/>
  <c r="BI880"/>
  <c r="BH880"/>
  <c r="BG880"/>
  <c r="BE880"/>
  <c r="T880"/>
  <c r="R880"/>
  <c r="P880"/>
  <c r="BI878"/>
  <c r="BH878"/>
  <c r="BG878"/>
  <c r="BE878"/>
  <c r="T878"/>
  <c r="R878"/>
  <c r="P878"/>
  <c r="BI855"/>
  <c r="BH855"/>
  <c r="BG855"/>
  <c r="BE855"/>
  <c r="T855"/>
  <c r="R855"/>
  <c r="P855"/>
  <c r="BI845"/>
  <c r="BH845"/>
  <c r="BG845"/>
  <c r="BE845"/>
  <c r="T845"/>
  <c r="R845"/>
  <c r="P845"/>
  <c r="BI836"/>
  <c r="BH836"/>
  <c r="BG836"/>
  <c r="BE836"/>
  <c r="T836"/>
  <c r="R836"/>
  <c r="P836"/>
  <c r="BI820"/>
  <c r="BH820"/>
  <c r="BG820"/>
  <c r="BE820"/>
  <c r="T820"/>
  <c r="R820"/>
  <c r="P820"/>
  <c r="BI817"/>
  <c r="BH817"/>
  <c r="BG817"/>
  <c r="BE817"/>
  <c r="T817"/>
  <c r="R817"/>
  <c r="P817"/>
  <c r="BI812"/>
  <c r="BH812"/>
  <c r="BG812"/>
  <c r="BE812"/>
  <c r="T812"/>
  <c r="R812"/>
  <c r="P812"/>
  <c r="BI799"/>
  <c r="BH799"/>
  <c r="BG799"/>
  <c r="BE799"/>
  <c r="T799"/>
  <c r="R799"/>
  <c r="P799"/>
  <c r="BI783"/>
  <c r="BH783"/>
  <c r="BG783"/>
  <c r="BE783"/>
  <c r="T783"/>
  <c r="R783"/>
  <c r="P783"/>
  <c r="BI778"/>
  <c r="BH778"/>
  <c r="BG778"/>
  <c r="BE778"/>
  <c r="T778"/>
  <c r="R778"/>
  <c r="P778"/>
  <c r="BI776"/>
  <c r="BH776"/>
  <c r="BG776"/>
  <c r="BE776"/>
  <c r="T776"/>
  <c r="R776"/>
  <c r="P776"/>
  <c r="BI770"/>
  <c r="BH770"/>
  <c r="BG770"/>
  <c r="BE770"/>
  <c r="T770"/>
  <c r="R770"/>
  <c r="P770"/>
  <c r="BI752"/>
  <c r="BH752"/>
  <c r="BG752"/>
  <c r="BE752"/>
  <c r="T752"/>
  <c r="R752"/>
  <c r="P752"/>
  <c r="BI742"/>
  <c r="BH742"/>
  <c r="BG742"/>
  <c r="BE742"/>
  <c r="T742"/>
  <c r="R742"/>
  <c r="P742"/>
  <c r="BI737"/>
  <c r="BH737"/>
  <c r="BG737"/>
  <c r="BE737"/>
  <c r="T737"/>
  <c r="R737"/>
  <c r="P737"/>
  <c r="BI735"/>
  <c r="BH735"/>
  <c r="BG735"/>
  <c r="BE735"/>
  <c r="T735"/>
  <c r="R735"/>
  <c r="P735"/>
  <c r="BI731"/>
  <c r="BH731"/>
  <c r="BG731"/>
  <c r="BE731"/>
  <c r="T731"/>
  <c r="R731"/>
  <c r="P731"/>
  <c r="BI729"/>
  <c r="BH729"/>
  <c r="BG729"/>
  <c r="BE729"/>
  <c r="T729"/>
  <c r="R729"/>
  <c r="P729"/>
  <c r="BI706"/>
  <c r="BH706"/>
  <c r="BG706"/>
  <c r="BE706"/>
  <c r="T706"/>
  <c r="R706"/>
  <c r="P706"/>
  <c r="BI703"/>
  <c r="BH703"/>
  <c r="BG703"/>
  <c r="BE703"/>
  <c r="T703"/>
  <c r="R703"/>
  <c r="P703"/>
  <c r="BI700"/>
  <c r="BH700"/>
  <c r="BG700"/>
  <c r="BE700"/>
  <c r="T700"/>
  <c r="R700"/>
  <c r="P700"/>
  <c r="BI699"/>
  <c r="BH699"/>
  <c r="BG699"/>
  <c r="BE699"/>
  <c r="T699"/>
  <c r="R699"/>
  <c r="P699"/>
  <c r="BI697"/>
  <c r="BH697"/>
  <c r="BG697"/>
  <c r="BE697"/>
  <c r="T697"/>
  <c r="R697"/>
  <c r="P697"/>
  <c r="BI691"/>
  <c r="BH691"/>
  <c r="BG691"/>
  <c r="BE691"/>
  <c r="T691"/>
  <c r="R691"/>
  <c r="P691"/>
  <c r="BI685"/>
  <c r="BH685"/>
  <c r="BG685"/>
  <c r="BE685"/>
  <c r="T685"/>
  <c r="R685"/>
  <c r="P685"/>
  <c r="BI682"/>
  <c r="BH682"/>
  <c r="BG682"/>
  <c r="BE682"/>
  <c r="T682"/>
  <c r="R682"/>
  <c r="P682"/>
  <c r="BI646"/>
  <c r="BH646"/>
  <c r="BG646"/>
  <c r="BE646"/>
  <c r="T646"/>
  <c r="R646"/>
  <c r="P646"/>
  <c r="BI638"/>
  <c r="BH638"/>
  <c r="BG638"/>
  <c r="BE638"/>
  <c r="T638"/>
  <c r="R638"/>
  <c r="P638"/>
  <c r="BI601"/>
  <c r="BH601"/>
  <c r="BG601"/>
  <c r="BE601"/>
  <c r="T601"/>
  <c r="R601"/>
  <c r="P601"/>
  <c r="BI594"/>
  <c r="BH594"/>
  <c r="BG594"/>
  <c r="BE594"/>
  <c r="T594"/>
  <c r="R594"/>
  <c r="P594"/>
  <c r="BI590"/>
  <c r="BH590"/>
  <c r="BG590"/>
  <c r="BE590"/>
  <c r="T590"/>
  <c r="R590"/>
  <c r="P590"/>
  <c r="BI584"/>
  <c r="BH584"/>
  <c r="BG584"/>
  <c r="BE584"/>
  <c r="T584"/>
  <c r="R584"/>
  <c r="P584"/>
  <c r="BI577"/>
  <c r="BH577"/>
  <c r="BG577"/>
  <c r="BE577"/>
  <c r="T577"/>
  <c r="R577"/>
  <c r="P577"/>
  <c r="BI574"/>
  <c r="BH574"/>
  <c r="BG574"/>
  <c r="BE574"/>
  <c r="T574"/>
  <c r="R574"/>
  <c r="P574"/>
  <c r="BI568"/>
  <c r="BH568"/>
  <c r="BG568"/>
  <c r="BE568"/>
  <c r="T568"/>
  <c r="R568"/>
  <c r="P568"/>
  <c r="BI562"/>
  <c r="BH562"/>
  <c r="BG562"/>
  <c r="BE562"/>
  <c r="T562"/>
  <c r="R562"/>
  <c r="P562"/>
  <c r="BI556"/>
  <c r="BH556"/>
  <c r="BG556"/>
  <c r="BE556"/>
  <c r="T556"/>
  <c r="R556"/>
  <c r="P556"/>
  <c r="BI544"/>
  <c r="BH544"/>
  <c r="BG544"/>
  <c r="BE544"/>
  <c r="T544"/>
  <c r="R544"/>
  <c r="P544"/>
  <c r="BI543"/>
  <c r="BH543"/>
  <c r="BG543"/>
  <c r="BE543"/>
  <c r="T543"/>
  <c r="R543"/>
  <c r="P543"/>
  <c r="BI518"/>
  <c r="BH518"/>
  <c r="BG518"/>
  <c r="BE518"/>
  <c r="T518"/>
  <c r="R518"/>
  <c r="P518"/>
  <c r="BI514"/>
  <c r="BH514"/>
  <c r="BG514"/>
  <c r="BE514"/>
  <c r="T514"/>
  <c r="R514"/>
  <c r="P514"/>
  <c r="BI509"/>
  <c r="BH509"/>
  <c r="BG509"/>
  <c r="BE509"/>
  <c r="T509"/>
  <c r="R509"/>
  <c r="P509"/>
  <c r="BI508"/>
  <c r="BH508"/>
  <c r="BG508"/>
  <c r="BE508"/>
  <c r="T508"/>
  <c r="R508"/>
  <c r="P508"/>
  <c r="BI507"/>
  <c r="BH507"/>
  <c r="BG507"/>
  <c r="BE507"/>
  <c r="T507"/>
  <c r="R507"/>
  <c r="P507"/>
  <c r="BI496"/>
  <c r="BH496"/>
  <c r="BG496"/>
  <c r="BE496"/>
  <c r="T496"/>
  <c r="R496"/>
  <c r="P496"/>
  <c r="BI466"/>
  <c r="BH466"/>
  <c r="BG466"/>
  <c r="BE466"/>
  <c r="T466"/>
  <c r="R466"/>
  <c r="P466"/>
  <c r="BI464"/>
  <c r="BH464"/>
  <c r="BG464"/>
  <c r="BE464"/>
  <c r="T464"/>
  <c r="R464"/>
  <c r="P464"/>
  <c r="BI457"/>
  <c r="BH457"/>
  <c r="BG457"/>
  <c r="BE457"/>
  <c r="T457"/>
  <c r="R457"/>
  <c r="P457"/>
  <c r="BI455"/>
  <c r="BH455"/>
  <c r="BG455"/>
  <c r="BE455"/>
  <c r="T455"/>
  <c r="R455"/>
  <c r="P455"/>
  <c r="BI429"/>
  <c r="BH429"/>
  <c r="BG429"/>
  <c r="BE429"/>
  <c r="T429"/>
  <c r="R429"/>
  <c r="P429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17"/>
  <c r="BH417"/>
  <c r="BG417"/>
  <c r="BE417"/>
  <c r="T417"/>
  <c r="R417"/>
  <c r="P417"/>
  <c r="BI415"/>
  <c r="BH415"/>
  <c r="BG415"/>
  <c r="BE415"/>
  <c r="T415"/>
  <c r="R415"/>
  <c r="P415"/>
  <c r="BI412"/>
  <c r="BH412"/>
  <c r="BG412"/>
  <c r="BE412"/>
  <c r="T412"/>
  <c r="R412"/>
  <c r="P412"/>
  <c r="BI409"/>
  <c r="BH409"/>
  <c r="BG409"/>
  <c r="BE409"/>
  <c r="T409"/>
  <c r="R409"/>
  <c r="P409"/>
  <c r="BI402"/>
  <c r="BH402"/>
  <c r="BG402"/>
  <c r="BE402"/>
  <c r="T402"/>
  <c r="R402"/>
  <c r="P402"/>
  <c r="BI390"/>
  <c r="BH390"/>
  <c r="BG390"/>
  <c r="BE390"/>
  <c r="T390"/>
  <c r="R390"/>
  <c r="P390"/>
  <c r="BI382"/>
  <c r="BH382"/>
  <c r="BG382"/>
  <c r="BE382"/>
  <c r="T382"/>
  <c r="R382"/>
  <c r="P382"/>
  <c r="BI381"/>
  <c r="BH381"/>
  <c r="BG381"/>
  <c r="BE381"/>
  <c r="T381"/>
  <c r="R381"/>
  <c r="P381"/>
  <c r="BI375"/>
  <c r="BH375"/>
  <c r="BG375"/>
  <c r="BE375"/>
  <c r="T375"/>
  <c r="R375"/>
  <c r="P375"/>
  <c r="BI369"/>
  <c r="BH369"/>
  <c r="BG369"/>
  <c r="BE369"/>
  <c r="T369"/>
  <c r="R369"/>
  <c r="P369"/>
  <c r="BI363"/>
  <c r="BH363"/>
  <c r="BG363"/>
  <c r="BE363"/>
  <c r="T363"/>
  <c r="R363"/>
  <c r="P363"/>
  <c r="BI362"/>
  <c r="BH362"/>
  <c r="BG362"/>
  <c r="BE362"/>
  <c r="T362"/>
  <c r="R362"/>
  <c r="P362"/>
  <c r="BI313"/>
  <c r="BH313"/>
  <c r="BG313"/>
  <c r="BE313"/>
  <c r="T313"/>
  <c r="R313"/>
  <c r="P313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71"/>
  <c r="BH271"/>
  <c r="BG271"/>
  <c r="BE271"/>
  <c r="T271"/>
  <c r="R271"/>
  <c r="P271"/>
  <c r="BI267"/>
  <c r="BH267"/>
  <c r="BG267"/>
  <c r="BE267"/>
  <c r="T267"/>
  <c r="R267"/>
  <c r="P267"/>
  <c r="BI259"/>
  <c r="BH259"/>
  <c r="BG259"/>
  <c r="BE259"/>
  <c r="T259"/>
  <c r="R259"/>
  <c r="P259"/>
  <c r="BI230"/>
  <c r="BH230"/>
  <c r="BG230"/>
  <c r="BE230"/>
  <c r="T230"/>
  <c r="R230"/>
  <c r="P230"/>
  <c r="BI226"/>
  <c r="BH226"/>
  <c r="BG226"/>
  <c r="BE226"/>
  <c r="T226"/>
  <c r="R226"/>
  <c r="P226"/>
  <c r="BI221"/>
  <c r="BH221"/>
  <c r="BG221"/>
  <c r="BE221"/>
  <c r="T221"/>
  <c r="R221"/>
  <c r="P221"/>
  <c r="BI217"/>
  <c r="BH217"/>
  <c r="BG217"/>
  <c r="BE217"/>
  <c r="T217"/>
  <c r="R217"/>
  <c r="P217"/>
  <c r="BI210"/>
  <c r="BH210"/>
  <c r="BG210"/>
  <c r="BE210"/>
  <c r="T210"/>
  <c r="R210"/>
  <c r="P210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195"/>
  <c r="BH195"/>
  <c r="BG195"/>
  <c r="BE195"/>
  <c r="T195"/>
  <c r="R195"/>
  <c r="P195"/>
  <c r="BI189"/>
  <c r="BH189"/>
  <c r="BG189"/>
  <c r="BE189"/>
  <c r="T189"/>
  <c r="R189"/>
  <c r="P189"/>
  <c r="BI177"/>
  <c r="BH177"/>
  <c r="BG177"/>
  <c r="BE177"/>
  <c r="T177"/>
  <c r="R177"/>
  <c r="P177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59"/>
  <c r="BH159"/>
  <c r="BG159"/>
  <c r="BE159"/>
  <c r="T159"/>
  <c r="R159"/>
  <c r="P159"/>
  <c r="BI158"/>
  <c r="BH158"/>
  <c r="BG158"/>
  <c r="BE158"/>
  <c r="T158"/>
  <c r="R158"/>
  <c r="P158"/>
  <c r="BI154"/>
  <c r="BH154"/>
  <c r="BG154"/>
  <c r="BE154"/>
  <c r="T154"/>
  <c r="R154"/>
  <c r="P154"/>
  <c r="BI153"/>
  <c r="BH153"/>
  <c r="BG153"/>
  <c r="BE153"/>
  <c r="T153"/>
  <c r="R153"/>
  <c r="P153"/>
  <c r="BI149"/>
  <c r="BH149"/>
  <c r="BG149"/>
  <c r="BE149"/>
  <c r="T149"/>
  <c r="R149"/>
  <c r="P149"/>
  <c r="J143"/>
  <c r="J142"/>
  <c r="F142"/>
  <c r="F140"/>
  <c r="E138"/>
  <c r="J92"/>
  <c r="J91"/>
  <c r="F91"/>
  <c r="F89"/>
  <c r="E87"/>
  <c r="J18"/>
  <c r="E18"/>
  <c r="F143"/>
  <c r="J17"/>
  <c r="J12"/>
  <c r="J140" s="1"/>
  <c r="E7"/>
  <c r="E136" s="1"/>
  <c r="J37" i="3"/>
  <c r="J36"/>
  <c r="AY96" i="1"/>
  <c r="J35" i="3"/>
  <c r="AX96" i="1"/>
  <c r="BI400" i="3"/>
  <c r="BH400"/>
  <c r="BG400"/>
  <c r="BE400"/>
  <c r="T400"/>
  <c r="R400"/>
  <c r="P400"/>
  <c r="BI399"/>
  <c r="BH399"/>
  <c r="BG399"/>
  <c r="BE399"/>
  <c r="T399"/>
  <c r="R399"/>
  <c r="P399"/>
  <c r="BI397"/>
  <c r="BH397"/>
  <c r="BG397"/>
  <c r="BE397"/>
  <c r="T397"/>
  <c r="R397"/>
  <c r="P397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3"/>
  <c r="BH353"/>
  <c r="BG353"/>
  <c r="BE353"/>
  <c r="T353"/>
  <c r="R353"/>
  <c r="P353"/>
  <c r="BI314"/>
  <c r="BH314"/>
  <c r="BG314"/>
  <c r="BE314"/>
  <c r="T314"/>
  <c r="R314"/>
  <c r="P314"/>
  <c r="BI312"/>
  <c r="BH312"/>
  <c r="BG312"/>
  <c r="BE312"/>
  <c r="T312"/>
  <c r="R312"/>
  <c r="P312"/>
  <c r="BI308"/>
  <c r="BH308"/>
  <c r="BG308"/>
  <c r="BE308"/>
  <c r="T308"/>
  <c r="R308"/>
  <c r="P308"/>
  <c r="BI295"/>
  <c r="BH295"/>
  <c r="BG295"/>
  <c r="BE295"/>
  <c r="T295"/>
  <c r="R295"/>
  <c r="P295"/>
  <c r="BI289"/>
  <c r="BH289"/>
  <c r="BG289"/>
  <c r="BE289"/>
  <c r="T289"/>
  <c r="R289"/>
  <c r="P289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68"/>
  <c r="BH268"/>
  <c r="BG268"/>
  <c r="BE268"/>
  <c r="T268"/>
  <c r="R268"/>
  <c r="P268"/>
  <c r="BI264"/>
  <c r="BH264"/>
  <c r="BG264"/>
  <c r="BE264"/>
  <c r="T264"/>
  <c r="R264"/>
  <c r="P264"/>
  <c r="BI257"/>
  <c r="BH257"/>
  <c r="BG257"/>
  <c r="BE257"/>
  <c r="T257"/>
  <c r="R257"/>
  <c r="P257"/>
  <c r="BI254"/>
  <c r="BH254"/>
  <c r="BG254"/>
  <c r="BE254"/>
  <c r="T254"/>
  <c r="T253"/>
  <c r="R254"/>
  <c r="R253" s="1"/>
  <c r="P254"/>
  <c r="P253" s="1"/>
  <c r="BI219"/>
  <c r="BH219"/>
  <c r="BG219"/>
  <c r="BE219"/>
  <c r="T219"/>
  <c r="R219"/>
  <c r="P219"/>
  <c r="BI209"/>
  <c r="BH209"/>
  <c r="BG209"/>
  <c r="BE209"/>
  <c r="T209"/>
  <c r="R209"/>
  <c r="P209"/>
  <c r="BI208"/>
  <c r="BH208"/>
  <c r="BG208"/>
  <c r="BE208"/>
  <c r="T208"/>
  <c r="R208"/>
  <c r="P208"/>
  <c r="BI188"/>
  <c r="BH188"/>
  <c r="BG188"/>
  <c r="BE188"/>
  <c r="T188"/>
  <c r="R188"/>
  <c r="P188"/>
  <c r="BI187"/>
  <c r="BH187"/>
  <c r="BG187"/>
  <c r="BE187"/>
  <c r="T187"/>
  <c r="R187"/>
  <c r="P187"/>
  <c r="BI168"/>
  <c r="BH168"/>
  <c r="BG168"/>
  <c r="BE168"/>
  <c r="T168"/>
  <c r="R168"/>
  <c r="P168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 s="1"/>
  <c r="E7"/>
  <c r="E85"/>
  <c r="J37" i="2"/>
  <c r="J36"/>
  <c r="AY95" i="1"/>
  <c r="J35" i="2"/>
  <c r="AX95" i="1"/>
  <c r="BI542" i="2"/>
  <c r="BH542"/>
  <c r="BG542"/>
  <c r="BE542"/>
  <c r="T542"/>
  <c r="R542"/>
  <c r="P542"/>
  <c r="BI538"/>
  <c r="BH538"/>
  <c r="BG538"/>
  <c r="BE538"/>
  <c r="T538"/>
  <c r="R538"/>
  <c r="P538"/>
  <c r="BI536"/>
  <c r="BH536"/>
  <c r="BG536"/>
  <c r="BE536"/>
  <c r="T536"/>
  <c r="T535"/>
  <c r="T534" s="1"/>
  <c r="R536"/>
  <c r="R535" s="1"/>
  <c r="R534" s="1"/>
  <c r="P536"/>
  <c r="P535"/>
  <c r="P534" s="1"/>
  <c r="BI533"/>
  <c r="BH533"/>
  <c r="BG533"/>
  <c r="BE533"/>
  <c r="T533"/>
  <c r="R533"/>
  <c r="P533"/>
  <c r="BI532"/>
  <c r="BH532"/>
  <c r="BG532"/>
  <c r="BE532"/>
  <c r="T532"/>
  <c r="R532"/>
  <c r="P532"/>
  <c r="BI531"/>
  <c r="BH531"/>
  <c r="BG531"/>
  <c r="BE531"/>
  <c r="T531"/>
  <c r="R531"/>
  <c r="P531"/>
  <c r="BI529"/>
  <c r="BH529"/>
  <c r="BG529"/>
  <c r="BE529"/>
  <c r="T529"/>
  <c r="R529"/>
  <c r="P529"/>
  <c r="BI522"/>
  <c r="BH522"/>
  <c r="BG522"/>
  <c r="BE522"/>
  <c r="T522"/>
  <c r="R522"/>
  <c r="P522"/>
  <c r="BI514"/>
  <c r="BH514"/>
  <c r="BG514"/>
  <c r="BE514"/>
  <c r="T514"/>
  <c r="R514"/>
  <c r="P514"/>
  <c r="BI508"/>
  <c r="BH508"/>
  <c r="BG508"/>
  <c r="BE508"/>
  <c r="T508"/>
  <c r="R508"/>
  <c r="P508"/>
  <c r="BI506"/>
  <c r="BH506"/>
  <c r="BG506"/>
  <c r="BE506"/>
  <c r="T506"/>
  <c r="R506"/>
  <c r="P506"/>
  <c r="BI496"/>
  <c r="BH496"/>
  <c r="BG496"/>
  <c r="BE496"/>
  <c r="T496"/>
  <c r="R496"/>
  <c r="P496"/>
  <c r="BI494"/>
  <c r="BH494"/>
  <c r="BG494"/>
  <c r="BE494"/>
  <c r="T494"/>
  <c r="R494"/>
  <c r="P494"/>
  <c r="BI492"/>
  <c r="BH492"/>
  <c r="BG492"/>
  <c r="BE492"/>
  <c r="T492"/>
  <c r="R492"/>
  <c r="P492"/>
  <c r="BI490"/>
  <c r="BH490"/>
  <c r="BG490"/>
  <c r="BE490"/>
  <c r="T490"/>
  <c r="R490"/>
  <c r="P490"/>
  <c r="BI486"/>
  <c r="BH486"/>
  <c r="BG486"/>
  <c r="BE486"/>
  <c r="T486"/>
  <c r="R486"/>
  <c r="P486"/>
  <c r="BI484"/>
  <c r="BH484"/>
  <c r="BG484"/>
  <c r="BE484"/>
  <c r="T484"/>
  <c r="R484"/>
  <c r="P484"/>
  <c r="BI482"/>
  <c r="BH482"/>
  <c r="BG482"/>
  <c r="BE482"/>
  <c r="T482"/>
  <c r="R482"/>
  <c r="P482"/>
  <c r="BI473"/>
  <c r="BH473"/>
  <c r="BG473"/>
  <c r="BE473"/>
  <c r="T473"/>
  <c r="R473"/>
  <c r="P473"/>
  <c r="BI470"/>
  <c r="BH470"/>
  <c r="BG470"/>
  <c r="BE470"/>
  <c r="T470"/>
  <c r="T469"/>
  <c r="R470"/>
  <c r="R469" s="1"/>
  <c r="P470"/>
  <c r="P469" s="1"/>
  <c r="BI468"/>
  <c r="BH468"/>
  <c r="BG468"/>
  <c r="BE468"/>
  <c r="T468"/>
  <c r="R468"/>
  <c r="P468"/>
  <c r="BI467"/>
  <c r="BH467"/>
  <c r="BG467"/>
  <c r="BE467"/>
  <c r="T467"/>
  <c r="R467"/>
  <c r="P467"/>
  <c r="BI465"/>
  <c r="BH465"/>
  <c r="BG465"/>
  <c r="BE465"/>
  <c r="T465"/>
  <c r="R465"/>
  <c r="P465"/>
  <c r="BI464"/>
  <c r="BH464"/>
  <c r="BG464"/>
  <c r="BE464"/>
  <c r="T464"/>
  <c r="R464"/>
  <c r="P464"/>
  <c r="BI462"/>
  <c r="BH462"/>
  <c r="BG462"/>
  <c r="BE462"/>
  <c r="T462"/>
  <c r="R462"/>
  <c r="P462"/>
  <c r="BI461"/>
  <c r="BH461"/>
  <c r="BG461"/>
  <c r="BE461"/>
  <c r="T461"/>
  <c r="R461"/>
  <c r="P461"/>
  <c r="BI451"/>
  <c r="BH451"/>
  <c r="BG451"/>
  <c r="BE451"/>
  <c r="T451"/>
  <c r="R451"/>
  <c r="P451"/>
  <c r="BI427"/>
  <c r="BH427"/>
  <c r="BG427"/>
  <c r="BE427"/>
  <c r="T427"/>
  <c r="R427"/>
  <c r="P427"/>
  <c r="BI421"/>
  <c r="BH421"/>
  <c r="BG421"/>
  <c r="BE421"/>
  <c r="T421"/>
  <c r="R421"/>
  <c r="P421"/>
  <c r="BI415"/>
  <c r="BH415"/>
  <c r="BG415"/>
  <c r="BE415"/>
  <c r="T415"/>
  <c r="R415"/>
  <c r="P415"/>
  <c r="BI410"/>
  <c r="BH410"/>
  <c r="BG410"/>
  <c r="BE410"/>
  <c r="T410"/>
  <c r="R410"/>
  <c r="P410"/>
  <c r="BI403"/>
  <c r="BH403"/>
  <c r="BG403"/>
  <c r="BE403"/>
  <c r="T403"/>
  <c r="R403"/>
  <c r="P403"/>
  <c r="BI396"/>
  <c r="BH396"/>
  <c r="BG396"/>
  <c r="BE396"/>
  <c r="T396"/>
  <c r="R396"/>
  <c r="P396"/>
  <c r="BI391"/>
  <c r="BH391"/>
  <c r="BG391"/>
  <c r="BE391"/>
  <c r="T391"/>
  <c r="R391"/>
  <c r="P391"/>
  <c r="BI387"/>
  <c r="BH387"/>
  <c r="BG387"/>
  <c r="BE387"/>
  <c r="T387"/>
  <c r="R387"/>
  <c r="P387"/>
  <c r="BI379"/>
  <c r="BH379"/>
  <c r="BG379"/>
  <c r="BE379"/>
  <c r="T379"/>
  <c r="R379"/>
  <c r="P379"/>
  <c r="BI375"/>
  <c r="BH375"/>
  <c r="BG375"/>
  <c r="BE375"/>
  <c r="T375"/>
  <c r="R375"/>
  <c r="P375"/>
  <c r="BI369"/>
  <c r="BH369"/>
  <c r="BG369"/>
  <c r="BE369"/>
  <c r="T369"/>
  <c r="R369"/>
  <c r="P369"/>
  <c r="BI364"/>
  <c r="BH364"/>
  <c r="BG364"/>
  <c r="BE364"/>
  <c r="T364"/>
  <c r="R364"/>
  <c r="P364"/>
  <c r="BI362"/>
  <c r="BH362"/>
  <c r="BG362"/>
  <c r="BE362"/>
  <c r="T362"/>
  <c r="R362"/>
  <c r="P362"/>
  <c r="BI359"/>
  <c r="BH359"/>
  <c r="BG359"/>
  <c r="BE359"/>
  <c r="T359"/>
  <c r="R359"/>
  <c r="P359"/>
  <c r="BI355"/>
  <c r="BH355"/>
  <c r="BG355"/>
  <c r="BE355"/>
  <c r="T355"/>
  <c r="R355"/>
  <c r="P355"/>
  <c r="BI349"/>
  <c r="BH349"/>
  <c r="BG349"/>
  <c r="BE349"/>
  <c r="T349"/>
  <c r="R349"/>
  <c r="P349"/>
  <c r="BI345"/>
  <c r="BH345"/>
  <c r="BG345"/>
  <c r="BE345"/>
  <c r="T345"/>
  <c r="R345"/>
  <c r="P345"/>
  <c r="BI341"/>
  <c r="BH341"/>
  <c r="BG341"/>
  <c r="BE341"/>
  <c r="T341"/>
  <c r="R341"/>
  <c r="P341"/>
  <c r="BI337"/>
  <c r="BH337"/>
  <c r="BG337"/>
  <c r="BE337"/>
  <c r="T337"/>
  <c r="R337"/>
  <c r="P337"/>
  <c r="BI333"/>
  <c r="BH333"/>
  <c r="BG333"/>
  <c r="BE333"/>
  <c r="T333"/>
  <c r="R333"/>
  <c r="P333"/>
  <c r="BI327"/>
  <c r="BH327"/>
  <c r="BG327"/>
  <c r="BE327"/>
  <c r="T327"/>
  <c r="R327"/>
  <c r="P327"/>
  <c r="BI323"/>
  <c r="BH323"/>
  <c r="BG323"/>
  <c r="BE323"/>
  <c r="T323"/>
  <c r="R323"/>
  <c r="P323"/>
  <c r="BI318"/>
  <c r="BH318"/>
  <c r="BG318"/>
  <c r="BE318"/>
  <c r="T318"/>
  <c r="R318"/>
  <c r="P318"/>
  <c r="BI314"/>
  <c r="BH314"/>
  <c r="BG314"/>
  <c r="BE314"/>
  <c r="T314"/>
  <c r="R314"/>
  <c r="P314"/>
  <c r="BI307"/>
  <c r="BH307"/>
  <c r="BG307"/>
  <c r="BE307"/>
  <c r="T307"/>
  <c r="R307"/>
  <c r="P307"/>
  <c r="BI303"/>
  <c r="BH303"/>
  <c r="BG303"/>
  <c r="BE303"/>
  <c r="T303"/>
  <c r="R303"/>
  <c r="P303"/>
  <c r="BI299"/>
  <c r="BH299"/>
  <c r="BG299"/>
  <c r="BE299"/>
  <c r="T299"/>
  <c r="R299"/>
  <c r="P299"/>
  <c r="BI298"/>
  <c r="BH298"/>
  <c r="BG298"/>
  <c r="BE298"/>
  <c r="T298"/>
  <c r="R298"/>
  <c r="P298"/>
  <c r="BI277"/>
  <c r="BH277"/>
  <c r="BG277"/>
  <c r="BE277"/>
  <c r="T277"/>
  <c r="R277"/>
  <c r="P277"/>
  <c r="BI276"/>
  <c r="BH276"/>
  <c r="BG276"/>
  <c r="BE276"/>
  <c r="T276"/>
  <c r="R276"/>
  <c r="P276"/>
  <c r="BI266"/>
  <c r="BH266"/>
  <c r="BG266"/>
  <c r="BE266"/>
  <c r="T266"/>
  <c r="R266"/>
  <c r="P266"/>
  <c r="BI258"/>
  <c r="BH258"/>
  <c r="BG258"/>
  <c r="BE258"/>
  <c r="T258"/>
  <c r="R258"/>
  <c r="P258"/>
  <c r="BI254"/>
  <c r="BH254"/>
  <c r="BG254"/>
  <c r="BE254"/>
  <c r="T254"/>
  <c r="R254"/>
  <c r="P254"/>
  <c r="BI248"/>
  <c r="BH248"/>
  <c r="BG248"/>
  <c r="BE248"/>
  <c r="T248"/>
  <c r="R248"/>
  <c r="P248"/>
  <c r="BI207"/>
  <c r="BH207"/>
  <c r="BG207"/>
  <c r="BE207"/>
  <c r="T207"/>
  <c r="R207"/>
  <c r="P207"/>
  <c r="BI203"/>
  <c r="BH203"/>
  <c r="BG203"/>
  <c r="BE203"/>
  <c r="T203"/>
  <c r="R203"/>
  <c r="P203"/>
  <c r="BI199"/>
  <c r="BH199"/>
  <c r="BG199"/>
  <c r="BE199"/>
  <c r="T199"/>
  <c r="R199"/>
  <c r="P199"/>
  <c r="BI189"/>
  <c r="BH189"/>
  <c r="BG189"/>
  <c r="BE189"/>
  <c r="T189"/>
  <c r="R189"/>
  <c r="P189"/>
  <c r="BI178"/>
  <c r="BH178"/>
  <c r="BG178"/>
  <c r="BE178"/>
  <c r="T178"/>
  <c r="R178"/>
  <c r="P178"/>
  <c r="BI165"/>
  <c r="BH165"/>
  <c r="BG165"/>
  <c r="BE165"/>
  <c r="T165"/>
  <c r="R165"/>
  <c r="P165"/>
  <c r="BI164"/>
  <c r="BH164"/>
  <c r="BG164"/>
  <c r="BE164"/>
  <c r="T164"/>
  <c r="R164"/>
  <c r="P164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47"/>
  <c r="BH147"/>
  <c r="BG147"/>
  <c r="BE147"/>
  <c r="T147"/>
  <c r="R147"/>
  <c r="P147"/>
  <c r="BI145"/>
  <c r="BH145"/>
  <c r="BG145"/>
  <c r="BE145"/>
  <c r="T145"/>
  <c r="R145"/>
  <c r="P145"/>
  <c r="BI141"/>
  <c r="BH141"/>
  <c r="BG141"/>
  <c r="BE141"/>
  <c r="T141"/>
  <c r="R141"/>
  <c r="P141"/>
  <c r="BI135"/>
  <c r="BH135"/>
  <c r="BG135"/>
  <c r="BE135"/>
  <c r="T135"/>
  <c r="T134"/>
  <c r="R135"/>
  <c r="R134"/>
  <c r="P135"/>
  <c r="P134" s="1"/>
  <c r="J129"/>
  <c r="J128"/>
  <c r="F128"/>
  <c r="F126"/>
  <c r="E124"/>
  <c r="J92"/>
  <c r="J91"/>
  <c r="F91"/>
  <c r="F89"/>
  <c r="E87"/>
  <c r="J18"/>
  <c r="E18"/>
  <c r="F129" s="1"/>
  <c r="J17"/>
  <c r="J12"/>
  <c r="J126" s="1"/>
  <c r="E7"/>
  <c r="E122" s="1"/>
  <c r="L90" i="1"/>
  <c r="AM90"/>
  <c r="AM89"/>
  <c r="L89"/>
  <c r="AM87"/>
  <c r="L87"/>
  <c r="L85"/>
  <c r="L84"/>
  <c r="BK531" i="2"/>
  <c r="BK462"/>
  <c r="J387"/>
  <c r="BK327"/>
  <c r="BK299"/>
  <c r="J164"/>
  <c r="J522"/>
  <c r="BK467"/>
  <c r="BK415"/>
  <c r="BK375"/>
  <c r="BK349"/>
  <c r="J248"/>
  <c r="BK165"/>
  <c r="BK147"/>
  <c r="BK536"/>
  <c r="J514"/>
  <c r="J496"/>
  <c r="J492"/>
  <c r="J464"/>
  <c r="J403"/>
  <c r="BK355"/>
  <c r="BK307"/>
  <c r="J266"/>
  <c r="J165"/>
  <c r="BK156"/>
  <c r="AS94" i="1"/>
  <c r="J154" i="2"/>
  <c r="BK378" i="3"/>
  <c r="J363"/>
  <c r="J312"/>
  <c r="BK268"/>
  <c r="J384"/>
  <c r="J372"/>
  <c r="J366"/>
  <c r="BK289"/>
  <c r="J188"/>
  <c r="BK384"/>
  <c r="J371"/>
  <c r="BK357"/>
  <c r="J279"/>
  <c r="BK383"/>
  <c r="BK369"/>
  <c r="BK282"/>
  <c r="BK257"/>
  <c r="BK388"/>
  <c r="BK363"/>
  <c r="BK314"/>
  <c r="J275"/>
  <c r="J168"/>
  <c r="J1638" i="4"/>
  <c r="BK1618"/>
  <c r="J1590"/>
  <c r="BK1510"/>
  <c r="BK1389"/>
  <c r="BK1269"/>
  <c r="J1167"/>
  <c r="BK1092"/>
  <c r="BK1006"/>
  <c r="BK881"/>
  <c r="BK735"/>
  <c r="J699"/>
  <c r="BK568"/>
  <c r="BK508"/>
  <c r="J429"/>
  <c r="BK381"/>
  <c r="BK217"/>
  <c r="BK1890"/>
  <c r="J1852"/>
  <c r="J1765"/>
  <c r="BK1666"/>
  <c r="BK1625"/>
  <c r="BK1600"/>
  <c r="BK1575"/>
  <c r="J1547"/>
  <c r="J1391"/>
  <c r="J1354"/>
  <c r="BK1181"/>
  <c r="BK1080"/>
  <c r="J1008"/>
  <c r="BK737"/>
  <c r="J514"/>
  <c r="BK409"/>
  <c r="BK226"/>
  <c r="BK165"/>
  <c r="J149"/>
  <c r="BK1853"/>
  <c r="BK1765"/>
  <c r="J1666"/>
  <c r="J1640"/>
  <c r="BK1603"/>
  <c r="BK1547"/>
  <c r="BK1494"/>
  <c r="BK1343"/>
  <c r="BK1235"/>
  <c r="J1181"/>
  <c r="J1117"/>
  <c r="BK1078"/>
  <c r="BK1053"/>
  <c r="J957"/>
  <c r="J836"/>
  <c r="BK697"/>
  <c r="J577"/>
  <c r="BK415"/>
  <c r="J221"/>
  <c r="J1827"/>
  <c r="J1721"/>
  <c r="J1691"/>
  <c r="BK1616"/>
  <c r="J1580"/>
  <c r="BK1514"/>
  <c r="BK1357"/>
  <c r="BK1320"/>
  <c r="J1193"/>
  <c r="J1161"/>
  <c r="J1107"/>
  <c r="BK1066"/>
  <c r="BK1004"/>
  <c r="J983"/>
  <c r="BK973"/>
  <c r="J752"/>
  <c r="BK543"/>
  <c r="J426"/>
  <c r="J271"/>
  <c r="J204"/>
  <c r="J168"/>
  <c r="J1880"/>
  <c r="J1795"/>
  <c r="BK1761"/>
  <c r="J1634"/>
  <c r="J1623"/>
  <c r="BK1606"/>
  <c r="BK1584"/>
  <c r="BK1549"/>
  <c r="J1432"/>
  <c r="BK1365"/>
  <c r="J1177"/>
  <c r="BK1121"/>
  <c r="J1064"/>
  <c r="J1012"/>
  <c r="J799"/>
  <c r="BK496"/>
  <c r="J189"/>
  <c r="J154"/>
  <c r="J1903"/>
  <c r="BK1855"/>
  <c r="J1791"/>
  <c r="BK1772"/>
  <c r="BK1702"/>
  <c r="J1617"/>
  <c r="J1557"/>
  <c r="BK1385"/>
  <c r="J1361"/>
  <c r="J1110"/>
  <c r="J1014"/>
  <c r="J990"/>
  <c r="BK776"/>
  <c r="BK703"/>
  <c r="J455"/>
  <c r="J375"/>
  <c r="BK277"/>
  <c r="J297" i="5"/>
  <c r="J263"/>
  <c r="BK237"/>
  <c r="J232"/>
  <c r="J205"/>
  <c r="J196"/>
  <c r="J157"/>
  <c r="J135"/>
  <c r="J277"/>
  <c r="BK271"/>
  <c r="BK254"/>
  <c r="BK247"/>
  <c r="BK234"/>
  <c r="BK210"/>
  <c r="J202"/>
  <c r="J192"/>
  <c r="J176"/>
  <c r="BK294"/>
  <c r="BK281"/>
  <c r="J264"/>
  <c r="J209"/>
  <c r="J198"/>
  <c r="BK179"/>
  <c r="J145"/>
  <c r="BK139"/>
  <c r="BK287"/>
  <c r="J272"/>
  <c r="BK262"/>
  <c r="BK249"/>
  <c r="BK215"/>
  <c r="J195"/>
  <c r="J295"/>
  <c r="J288"/>
  <c r="J283"/>
  <c r="BK273"/>
  <c r="BK236"/>
  <c r="J229"/>
  <c r="J224"/>
  <c r="BK195"/>
  <c r="J143"/>
  <c r="BK280"/>
  <c r="BK268"/>
  <c r="J244"/>
  <c r="BK221"/>
  <c r="J218"/>
  <c r="BK181"/>
  <c r="J148"/>
  <c r="J175" i="6"/>
  <c r="J148"/>
  <c r="BK181"/>
  <c r="BK175"/>
  <c r="BK139"/>
  <c r="BK180"/>
  <c r="J159"/>
  <c r="BK143"/>
  <c r="BK135"/>
  <c r="J181"/>
  <c r="BK148"/>
  <c r="BK141"/>
  <c r="J131"/>
  <c r="J178"/>
  <c r="J170"/>
  <c r="BK123"/>
  <c r="J155"/>
  <c r="J128"/>
  <c r="BK178" i="7"/>
  <c r="J157"/>
  <c r="J145"/>
  <c r="BK132"/>
  <c r="BK191"/>
  <c r="BK173"/>
  <c r="J127"/>
  <c r="J179"/>
  <c r="BK164"/>
  <c r="J236" i="8"/>
  <c r="BK220"/>
  <c r="BK202"/>
  <c r="BK182"/>
  <c r="J217"/>
  <c r="BK205"/>
  <c r="J195"/>
  <c r="BK174"/>
  <c r="J145"/>
  <c r="J134"/>
  <c r="BK232"/>
  <c r="BK222"/>
  <c r="BK208"/>
  <c r="BK184"/>
  <c r="J174"/>
  <c r="J165"/>
  <c r="BK147"/>
  <c r="BK127"/>
  <c r="J227"/>
  <c r="J202"/>
  <c r="J193"/>
  <c r="BK177"/>
  <c r="BK165"/>
  <c r="J152"/>
  <c r="J131"/>
  <c r="BK228"/>
  <c r="BK196"/>
  <c r="J171"/>
  <c r="BK151"/>
  <c r="J144"/>
  <c r="J127"/>
  <c r="J218"/>
  <c r="BK198"/>
  <c r="J178"/>
  <c r="J162"/>
  <c r="J141"/>
  <c r="J132"/>
  <c r="J143" i="9"/>
  <c r="BK139"/>
  <c r="BK127"/>
  <c r="BK135"/>
  <c r="J140"/>
  <c r="BK130"/>
  <c r="J142"/>
  <c r="J190" i="10"/>
  <c r="BK180"/>
  <c r="BK171"/>
  <c r="BK151"/>
  <c r="J140"/>
  <c r="J192"/>
  <c r="J184"/>
  <c r="J162"/>
  <c r="BK137"/>
  <c r="J164"/>
  <c r="J149"/>
  <c r="J193"/>
  <c r="J170"/>
  <c r="BK164"/>
  <c r="BK141"/>
  <c r="J196"/>
  <c r="J187"/>
  <c r="BK157"/>
  <c r="BK133"/>
  <c r="J181"/>
  <c r="BK170"/>
  <c r="BK140"/>
  <c r="J217" i="11"/>
  <c r="J176"/>
  <c r="J139"/>
  <c r="BK204"/>
  <c r="J180"/>
  <c r="J137"/>
  <c r="BK211"/>
  <c r="BK177"/>
  <c r="BK153"/>
  <c r="J215"/>
  <c r="BK194"/>
  <c r="BK161"/>
  <c r="J141"/>
  <c r="BK217"/>
  <c r="BK168"/>
  <c r="BK146"/>
  <c r="BK482" i="2"/>
  <c r="BK451"/>
  <c r="BK410"/>
  <c r="J345"/>
  <c r="J314"/>
  <c r="J276"/>
  <c r="BK145"/>
  <c r="BK522"/>
  <c r="J461"/>
  <c r="J415"/>
  <c r="BK364"/>
  <c r="BK341"/>
  <c r="BK254"/>
  <c r="J178"/>
  <c r="BK153"/>
  <c r="BK135"/>
  <c r="J536"/>
  <c r="BK508"/>
  <c r="BK492"/>
  <c r="J486"/>
  <c r="BK461"/>
  <c r="J364"/>
  <c r="J333"/>
  <c r="BK298"/>
  <c r="BK189"/>
  <c r="J160"/>
  <c r="BK154"/>
  <c r="J542"/>
  <c r="BK470"/>
  <c r="J379"/>
  <c r="BK333"/>
  <c r="BK266"/>
  <c r="BK160"/>
  <c r="J377" i="3"/>
  <c r="BK364"/>
  <c r="J283"/>
  <c r="BK400"/>
  <c r="BK371"/>
  <c r="BK359"/>
  <c r="J268"/>
  <c r="BK386"/>
  <c r="BK366"/>
  <c r="BK312"/>
  <c r="J278"/>
  <c r="J387"/>
  <c r="BK373"/>
  <c r="BK285"/>
  <c r="J219"/>
  <c r="BK377"/>
  <c r="J362"/>
  <c r="BK283"/>
  <c r="BK264"/>
  <c r="BK372"/>
  <c r="BK1619" i="4"/>
  <c r="BK1604"/>
  <c r="J1544"/>
  <c r="BK1391"/>
  <c r="J1343"/>
  <c r="BK1261"/>
  <c r="J1163"/>
  <c r="BK1064"/>
  <c r="J1004"/>
  <c r="BK836"/>
  <c r="J731"/>
  <c r="J697"/>
  <c r="J543"/>
  <c r="J415"/>
  <c r="J201"/>
  <c r="BK1925"/>
  <c r="J1823"/>
  <c r="J1717"/>
  <c r="BK1638"/>
  <c r="J1619"/>
  <c r="J1593"/>
  <c r="BK1574"/>
  <c r="BK1432"/>
  <c r="J1378"/>
  <c r="J1303"/>
  <c r="J1092"/>
  <c r="J1042"/>
  <c r="BK855"/>
  <c r="J770"/>
  <c r="J574"/>
  <c r="BK375"/>
  <c r="J230"/>
  <c r="BK201"/>
  <c r="J158"/>
  <c r="J1834"/>
  <c r="BK1705"/>
  <c r="J1660"/>
  <c r="BK1634"/>
  <c r="BK1586"/>
  <c r="BK1556"/>
  <c r="J1369"/>
  <c r="J1291"/>
  <c r="J1198"/>
  <c r="BK1120"/>
  <c r="J1066"/>
  <c r="J974"/>
  <c r="J845"/>
  <c r="BK691"/>
  <c r="J464"/>
  <c r="J417"/>
  <c r="J226"/>
  <c r="BK1903"/>
  <c r="BK1774"/>
  <c r="BK1651"/>
  <c r="J1621"/>
  <c r="BK1594"/>
  <c r="J1572"/>
  <c r="J1511"/>
  <c r="BK1324"/>
  <c r="J1259"/>
  <c r="BK1196"/>
  <c r="BK1157"/>
  <c r="J1112"/>
  <c r="BK1069"/>
  <c r="BK1012"/>
  <c r="BK977"/>
  <c r="J920"/>
  <c r="J737"/>
  <c r="J562"/>
  <c r="BK429"/>
  <c r="BK363"/>
  <c r="BK210"/>
  <c r="BK171"/>
  <c r="J1947"/>
  <c r="BK1823"/>
  <c r="BK1770"/>
  <c r="J1633"/>
  <c r="BK1613"/>
  <c r="J1588"/>
  <c r="BK1567"/>
  <c r="BK1440"/>
  <c r="BK1371"/>
  <c r="J1281"/>
  <c r="BK1191"/>
  <c r="BK1161"/>
  <c r="J1079"/>
  <c r="BK1026"/>
  <c r="BK965"/>
  <c r="BK685"/>
  <c r="BK369"/>
  <c r="J174"/>
  <c r="BK1947"/>
  <c r="BK1884"/>
  <c r="BK1795"/>
  <c r="J1735"/>
  <c r="BK1633"/>
  <c r="J1611"/>
  <c r="J1594"/>
  <c r="J1494"/>
  <c r="J1365"/>
  <c r="J1345"/>
  <c r="BK1239"/>
  <c r="J1183"/>
  <c r="J1157"/>
  <c r="BK1130"/>
  <c r="J1111"/>
  <c r="J1095"/>
  <c r="J1010"/>
  <c r="BK976"/>
  <c r="J778"/>
  <c r="BK699"/>
  <c r="BK574"/>
  <c r="BK277" i="5"/>
  <c r="J246"/>
  <c r="J236"/>
  <c r="J228"/>
  <c r="J212"/>
  <c r="J203"/>
  <c r="BK272"/>
  <c r="J262"/>
  <c r="J256"/>
  <c r="BK241"/>
  <c r="BK231"/>
  <c r="BK207"/>
  <c r="BK162"/>
  <c r="BK143"/>
  <c r="BK135"/>
  <c r="BK291"/>
  <c r="J278"/>
  <c r="BK256"/>
  <c r="BK214"/>
  <c r="J181"/>
  <c r="J162"/>
  <c r="BK157"/>
  <c r="BK144"/>
  <c r="J137"/>
  <c r="J289"/>
  <c r="BK255"/>
  <c r="BK238"/>
  <c r="BK218"/>
  <c r="BK199"/>
  <c r="BK187"/>
  <c r="J291"/>
  <c r="BK260"/>
  <c r="J242"/>
  <c r="J223"/>
  <c r="BK168"/>
  <c r="BK155"/>
  <c r="BK136"/>
  <c r="BK278"/>
  <c r="J255"/>
  <c r="BK228"/>
  <c r="J211"/>
  <c r="BK194"/>
  <c r="BK180"/>
  <c r="J155"/>
  <c r="J160" i="6"/>
  <c r="BK146"/>
  <c r="J169"/>
  <c r="J165"/>
  <c r="BK150"/>
  <c r="J123"/>
  <c r="J171"/>
  <c r="BK158"/>
  <c r="J136"/>
  <c r="J179"/>
  <c r="BK170"/>
  <c r="BK159"/>
  <c r="BK151"/>
  <c r="BK126"/>
  <c r="BK137"/>
  <c r="BK194" i="7"/>
  <c r="J173"/>
  <c r="J141"/>
  <c r="BK202"/>
  <c r="BK189"/>
  <c r="J134"/>
  <c r="BK192"/>
  <c r="J175"/>
  <c r="J146"/>
  <c r="BK126"/>
  <c r="BK226" i="8"/>
  <c r="J205"/>
  <c r="J186"/>
  <c r="J233"/>
  <c r="J215"/>
  <c r="J203"/>
  <c r="BK186"/>
  <c r="J170"/>
  <c r="J163"/>
  <c r="J133"/>
  <c r="BK225"/>
  <c r="BK201"/>
  <c r="J187"/>
  <c r="BK179"/>
  <c r="J167"/>
  <c r="J149"/>
  <c r="BK135"/>
  <c r="BK230"/>
  <c r="J221"/>
  <c r="BK194"/>
  <c r="BK180"/>
  <c r="J155"/>
  <c r="BK138"/>
  <c r="J239"/>
  <c r="BK218"/>
  <c r="J198"/>
  <c r="BK178"/>
  <c r="J164"/>
  <c r="J138"/>
  <c r="J225"/>
  <c r="BK207"/>
  <c r="J184"/>
  <c r="BK170"/>
  <c r="BK149"/>
  <c r="J137"/>
  <c r="BK147" i="9"/>
  <c r="J146"/>
  <c r="J129"/>
  <c r="BK142"/>
  <c r="BK129"/>
  <c r="BK133"/>
  <c r="J144"/>
  <c r="BK140"/>
  <c r="J186" i="10"/>
  <c r="J167"/>
  <c r="BK147"/>
  <c r="BK135"/>
  <c r="BK186"/>
  <c r="J178"/>
  <c r="BK155"/>
  <c r="J143"/>
  <c r="BK167"/>
  <c r="J141"/>
  <c r="J194"/>
  <c r="BK173"/>
  <c r="J159"/>
  <c r="J136"/>
  <c r="BK194"/>
  <c r="J173"/>
  <c r="BK160"/>
  <c r="J123"/>
  <c r="BK174"/>
  <c r="BK144"/>
  <c r="BK123"/>
  <c r="J209" i="11"/>
  <c r="BK180"/>
  <c r="J130"/>
  <c r="J200"/>
  <c r="BK172"/>
  <c r="BK160"/>
  <c r="J132"/>
  <c r="J185"/>
  <c r="J168"/>
  <c r="BK213"/>
  <c r="J187"/>
  <c r="BK156"/>
  <c r="BK130"/>
  <c r="BK202"/>
  <c r="J155"/>
  <c r="J128"/>
  <c r="BK542" i="2"/>
  <c r="BK369"/>
  <c r="BK323"/>
  <c r="BK178"/>
  <c r="BK380" i="3"/>
  <c r="J355"/>
  <c r="J282"/>
  <c r="BK188"/>
  <c r="BK376"/>
  <c r="BK362"/>
  <c r="J257"/>
  <c r="J399"/>
  <c r="J378"/>
  <c r="BK358"/>
  <c r="J397"/>
  <c r="BK379"/>
  <c r="J295"/>
  <c r="J264"/>
  <c r="J381"/>
  <c r="J357"/>
  <c r="BK219"/>
  <c r="BK370"/>
  <c r="J1628" i="4"/>
  <c r="J1607"/>
  <c r="BK1516"/>
  <c r="J1380"/>
  <c r="J1297"/>
  <c r="J1241"/>
  <c r="J1121"/>
  <c r="BK1086"/>
  <c r="J1029"/>
  <c r="BK812"/>
  <c r="J700"/>
  <c r="BK577"/>
  <c r="BK509"/>
  <c r="BK425"/>
  <c r="BK402"/>
  <c r="BK230"/>
  <c r="J1855"/>
  <c r="J1810"/>
  <c r="BK1777"/>
  <c r="BK1644"/>
  <c r="BK1620"/>
  <c r="J1584"/>
  <c r="BK1555"/>
  <c r="J1399"/>
  <c r="J1363"/>
  <c r="J1261"/>
  <c r="J1109"/>
  <c r="J1058"/>
  <c r="BK845"/>
  <c r="J742"/>
  <c r="BK562"/>
  <c r="BK424"/>
  <c r="BK281"/>
  <c r="BK204"/>
  <c r="J166"/>
  <c r="J153"/>
  <c r="BK1856"/>
  <c r="J1773"/>
  <c r="J1702"/>
  <c r="J1651"/>
  <c r="J1609"/>
  <c r="J1558"/>
  <c r="J1510"/>
  <c r="BK1353"/>
  <c r="J1301"/>
  <c r="BK1129"/>
  <c r="BK1107"/>
  <c r="BK1058"/>
  <c r="BK1011"/>
  <c r="J855"/>
  <c r="BK770"/>
  <c r="BK682"/>
  <c r="BK457"/>
  <c r="BK275"/>
  <c r="J1895"/>
  <c r="J1796"/>
  <c r="BK1709"/>
  <c r="J1646"/>
  <c r="J1618"/>
  <c r="BK1593"/>
  <c r="J1571"/>
  <c r="BK1421"/>
  <c r="BK1347"/>
  <c r="BK1267"/>
  <c r="BK1237"/>
  <c r="J1130"/>
  <c r="BK1088"/>
  <c r="J1053"/>
  <c r="J987"/>
  <c r="J977"/>
  <c r="BK817"/>
  <c r="J568"/>
  <c r="J457"/>
  <c r="J412"/>
  <c r="J259"/>
  <c r="BK202"/>
  <c r="BK159"/>
  <c r="J1884"/>
  <c r="J1777"/>
  <c r="BK1700"/>
  <c r="BK1624"/>
  <c r="J1603"/>
  <c r="BK1583"/>
  <c r="BK1558"/>
  <c r="J1434"/>
  <c r="J1410"/>
  <c r="J1320"/>
  <c r="BK1241"/>
  <c r="J1162"/>
  <c r="BK1109"/>
  <c r="BK1029"/>
  <c r="BK1010"/>
  <c r="J881"/>
  <c r="J682"/>
  <c r="BK259"/>
  <c r="J170"/>
  <c r="BK1969"/>
  <c r="J1890"/>
  <c r="BK1850"/>
  <c r="BK1778"/>
  <c r="J1761"/>
  <c r="J1627"/>
  <c r="BK1614"/>
  <c r="J1582"/>
  <c r="BK1412"/>
  <c r="J1357"/>
  <c r="BK1257"/>
  <c r="J1191"/>
  <c r="J1159"/>
  <c r="J1097"/>
  <c r="J1011"/>
  <c r="BK922"/>
  <c r="J817"/>
  <c r="BK731"/>
  <c r="J601"/>
  <c r="J362"/>
  <c r="J195"/>
  <c r="BK285" i="5"/>
  <c r="J260"/>
  <c r="J237"/>
  <c r="BK229"/>
  <c r="BK217"/>
  <c r="BK153"/>
  <c r="BK137"/>
  <c r="BK283"/>
  <c r="BK269"/>
  <c r="BK261"/>
  <c r="J249"/>
  <c r="BK203"/>
  <c r="J194"/>
  <c r="BK164"/>
  <c r="J153"/>
  <c r="J146"/>
  <c r="BK138"/>
  <c r="BK258"/>
  <c r="J216"/>
  <c r="BK206"/>
  <c r="J188"/>
  <c r="J180"/>
  <c r="J161"/>
  <c r="J154"/>
  <c r="J282"/>
  <c r="BK259"/>
  <c r="BK243"/>
  <c r="BK226"/>
  <c r="J206"/>
  <c r="BK189"/>
  <c r="J287"/>
  <c r="BK279"/>
  <c r="BK266"/>
  <c r="J245"/>
  <c r="J233"/>
  <c r="J227"/>
  <c r="J204"/>
  <c r="BK197"/>
  <c r="BK163"/>
  <c r="BK154"/>
  <c r="BK296"/>
  <c r="J279"/>
  <c r="BK267"/>
  <c r="J220"/>
  <c r="BK213"/>
  <c r="J208"/>
  <c r="J186"/>
  <c r="J164"/>
  <c r="J134"/>
  <c r="J124" i="6"/>
  <c r="BK178"/>
  <c r="BK167"/>
  <c r="J157"/>
  <c r="J144"/>
  <c r="BK176"/>
  <c r="J147"/>
  <c r="BK138"/>
  <c r="J130"/>
  <c r="J126"/>
  <c r="J140"/>
  <c r="J180"/>
  <c r="BK173"/>
  <c r="BK174"/>
  <c r="J149"/>
  <c r="BK190" i="7"/>
  <c r="J161"/>
  <c r="J140"/>
  <c r="J200"/>
  <c r="J178"/>
  <c r="BK146"/>
  <c r="J162"/>
  <c r="J158"/>
  <c r="J155"/>
  <c r="BK149"/>
  <c r="J148"/>
  <c r="BK147"/>
  <c r="BK145"/>
  <c r="J144"/>
  <c r="BK142"/>
  <c r="BK139"/>
  <c r="BK137"/>
  <c r="BK136"/>
  <c r="BK135"/>
  <c r="BK134"/>
  <c r="BK127"/>
  <c r="J126"/>
  <c r="BK199"/>
  <c r="J198"/>
  <c r="J197"/>
  <c r="BK196"/>
  <c r="BK188"/>
  <c r="BK185"/>
  <c r="J184"/>
  <c r="J183"/>
  <c r="J180"/>
  <c r="BK169"/>
  <c r="BK165"/>
  <c r="J164"/>
  <c r="BK161"/>
  <c r="BK160"/>
  <c r="BK158"/>
  <c r="BK157"/>
  <c r="BK155"/>
  <c r="BK154"/>
  <c r="BK152"/>
  <c r="J151"/>
  <c r="J150"/>
  <c r="BK143"/>
  <c r="BK138"/>
  <c r="J136"/>
  <c r="J132"/>
  <c r="J130"/>
  <c r="J196"/>
  <c r="BK195"/>
  <c r="J192"/>
  <c r="J187"/>
  <c r="J186"/>
  <c r="J185"/>
  <c r="BK181"/>
  <c r="BK180"/>
  <c r="BK179"/>
  <c r="J177"/>
  <c r="J171"/>
  <c r="J170"/>
  <c r="J168"/>
  <c r="J167"/>
  <c r="J166"/>
  <c r="J163"/>
  <c r="J160"/>
  <c r="J159"/>
  <c r="J156"/>
  <c r="J154"/>
  <c r="J153"/>
  <c r="J152"/>
  <c r="BK150"/>
  <c r="BK141"/>
  <c r="J135"/>
  <c r="BK130"/>
  <c r="J129"/>
  <c r="J128"/>
  <c r="J202"/>
  <c r="BK198"/>
  <c r="BK197"/>
  <c r="J195"/>
  <c r="J194"/>
  <c r="J191"/>
  <c r="J190"/>
  <c r="BK187"/>
  <c r="J182"/>
  <c r="BK175"/>
  <c r="BK171"/>
  <c r="BK168"/>
  <c r="BK166"/>
  <c r="J165"/>
  <c r="BK162"/>
  <c r="BK153"/>
  <c r="J142"/>
  <c r="BK234" i="8"/>
  <c r="BK210"/>
  <c r="BK192"/>
  <c r="BK239"/>
  <c r="BK221"/>
  <c r="J213"/>
  <c r="J197"/>
  <c r="BK183"/>
  <c r="BK169"/>
  <c r="J140"/>
  <c r="BK238"/>
  <c r="J226"/>
  <c r="BK213"/>
  <c r="BK199"/>
  <c r="BK185"/>
  <c r="J173"/>
  <c r="J151"/>
  <c r="BK146"/>
  <c r="BK121"/>
  <c r="BK203"/>
  <c r="J192"/>
  <c r="BK176"/>
  <c r="BK162"/>
  <c r="BK148"/>
  <c r="BK236"/>
  <c r="J219"/>
  <c r="J191"/>
  <c r="J169"/>
  <c r="BK132"/>
  <c r="J238"/>
  <c r="J208"/>
  <c r="BK189"/>
  <c r="J147"/>
  <c r="BK130"/>
  <c r="BK132" i="9"/>
  <c r="J136"/>
  <c r="BK150"/>
  <c r="J130"/>
  <c r="J132"/>
  <c r="BK128"/>
  <c r="BK143"/>
  <c r="BK126"/>
  <c r="BK191" i="10"/>
  <c r="BK184"/>
  <c r="J172"/>
  <c r="J150"/>
  <c r="J142"/>
  <c r="J131"/>
  <c r="J188"/>
  <c r="J175"/>
  <c r="J161"/>
  <c r="J138"/>
  <c r="BK169"/>
  <c r="J158"/>
  <c r="BK148"/>
  <c r="BK122"/>
  <c r="BK179"/>
  <c r="J166"/>
  <c r="BK156"/>
  <c r="J134"/>
  <c r="BK190"/>
  <c r="J171"/>
  <c r="BK158"/>
  <c r="BK149"/>
  <c r="J180"/>
  <c r="BK150"/>
  <c r="J137"/>
  <c r="BK191" i="11"/>
  <c r="BK152"/>
  <c r="J205"/>
  <c r="BK198"/>
  <c r="BK167"/>
  <c r="BK151"/>
  <c r="BK128"/>
  <c r="J191"/>
  <c r="J172"/>
  <c r="J211"/>
  <c r="J178"/>
  <c r="J134"/>
  <c r="BK209"/>
  <c r="BK178"/>
  <c r="J147"/>
  <c r="BK473" i="2"/>
  <c r="J427"/>
  <c r="J369"/>
  <c r="BK318"/>
  <c r="BK159"/>
  <c r="J529"/>
  <c r="J482"/>
  <c r="BK427"/>
  <c r="J410"/>
  <c r="J359"/>
  <c r="J277"/>
  <c r="J203"/>
  <c r="BK157"/>
  <c r="BK538"/>
  <c r="J533"/>
  <c r="BK494"/>
  <c r="BK490"/>
  <c r="J484"/>
  <c r="J462"/>
  <c r="BK396"/>
  <c r="J349"/>
  <c r="J299"/>
  <c r="J254"/>
  <c r="J159"/>
  <c r="J141"/>
  <c r="BK506"/>
  <c r="J465"/>
  <c r="BK337"/>
  <c r="BK314"/>
  <c r="J207"/>
  <c r="J382" i="3"/>
  <c r="J367"/>
  <c r="J289"/>
  <c r="J209"/>
  <c r="J383"/>
  <c r="J369"/>
  <c r="J356"/>
  <c r="BK278"/>
  <c r="BK397"/>
  <c r="J368"/>
  <c r="BK353"/>
  <c r="J208"/>
  <c r="BK381"/>
  <c r="BK361"/>
  <c r="BK279"/>
  <c r="J187"/>
  <c r="J370"/>
  <c r="J359"/>
  <c r="J280"/>
  <c r="BK208"/>
  <c r="BK126"/>
  <c r="BK360"/>
  <c r="J1629" i="4"/>
  <c r="J1556"/>
  <c r="BK1410"/>
  <c r="BK1381"/>
  <c r="BK1279"/>
  <c r="J1233"/>
  <c r="J1123"/>
  <c r="BK1079"/>
  <c r="BK1008"/>
  <c r="J921"/>
  <c r="BK729"/>
  <c r="BK646"/>
  <c r="BK556"/>
  <c r="BK466"/>
  <c r="J423"/>
  <c r="BK362"/>
  <c r="BK149"/>
  <c r="BK1834"/>
  <c r="BK1791"/>
  <c r="BK1703"/>
  <c r="BK1628"/>
  <c r="J1622"/>
  <c r="BK1588"/>
  <c r="J1549"/>
  <c r="J1389"/>
  <c r="J1353"/>
  <c r="BK1259"/>
  <c r="J1088"/>
  <c r="J1040"/>
  <c r="BK783"/>
  <c r="J646"/>
  <c r="J509"/>
  <c r="BK390"/>
  <c r="J277"/>
  <c r="BK195"/>
  <c r="BK1878"/>
  <c r="J1789"/>
  <c r="BK1672"/>
  <c r="J1626"/>
  <c r="BK1582"/>
  <c r="BK1544"/>
  <c r="BK1361"/>
  <c r="BK1281"/>
  <c r="BK1145"/>
  <c r="BK1111"/>
  <c r="J1067"/>
  <c r="BK990"/>
  <c r="BK778"/>
  <c r="BK507"/>
  <c r="BK423"/>
  <c r="J279"/>
  <c r="J159"/>
  <c r="BK1832"/>
  <c r="J1787"/>
  <c r="J1700"/>
  <c r="J1624"/>
  <c r="BK1607"/>
  <c r="BK1578"/>
  <c r="J1570"/>
  <c r="BK1475"/>
  <c r="BK1283"/>
  <c r="J1239"/>
  <c r="BK1183"/>
  <c r="BK1159"/>
  <c r="BK1117"/>
  <c r="J1094"/>
  <c r="J1060"/>
  <c r="J998"/>
  <c r="J965"/>
  <c r="J820"/>
  <c r="J584"/>
  <c r="J507"/>
  <c r="J275"/>
  <c r="J217"/>
  <c r="J177"/>
  <c r="J1969"/>
  <c r="J1798"/>
  <c r="J1713"/>
  <c r="BK1617"/>
  <c r="BK1598"/>
  <c r="BK1576"/>
  <c r="J1516"/>
  <c r="J1475"/>
  <c r="BK1399"/>
  <c r="BK1301"/>
  <c r="BK1198"/>
  <c r="J1145"/>
  <c r="J1078"/>
  <c r="BK1042"/>
  <c r="J976"/>
  <c r="BK700"/>
  <c r="J390"/>
  <c r="BK177"/>
  <c r="BK153"/>
  <c r="J1894"/>
  <c r="J1853"/>
  <c r="BK1773"/>
  <c r="J1709"/>
  <c r="BK1622"/>
  <c r="J1598"/>
  <c r="BK1572"/>
  <c r="BK1378"/>
  <c r="J1118"/>
  <c r="BK1112"/>
  <c r="BK1108"/>
  <c r="J1026"/>
  <c r="J1006"/>
  <c r="BK917"/>
  <c r="BK752"/>
  <c r="J508"/>
  <c r="BK426"/>
  <c r="BK412"/>
  <c r="BK271"/>
  <c r="J165"/>
  <c r="BK270" i="5"/>
  <c r="J231"/>
  <c r="BK208"/>
  <c r="BK198"/>
  <c r="J168"/>
  <c r="J144"/>
  <c r="J275"/>
  <c r="J259"/>
  <c r="J251"/>
  <c r="BK239"/>
  <c r="J215"/>
  <c r="BK196"/>
  <c r="BK177"/>
  <c r="BK289"/>
  <c r="J273"/>
  <c r="BK251"/>
  <c r="BK211"/>
  <c r="J199"/>
  <c r="J182"/>
  <c r="BK176"/>
  <c r="BK134"/>
  <c r="J286"/>
  <c r="J265"/>
  <c r="BK253"/>
  <c r="J241"/>
  <c r="J234"/>
  <c r="BK297"/>
  <c r="J294"/>
  <c r="BK286"/>
  <c r="J276"/>
  <c r="J257"/>
  <c r="J226"/>
  <c r="BK202"/>
  <c r="BK151"/>
  <c r="BK292"/>
  <c r="J274"/>
  <c r="J253"/>
  <c r="BK230"/>
  <c r="BK224"/>
  <c r="J207"/>
  <c r="BK182"/>
  <c r="BK161"/>
  <c r="BK146"/>
  <c r="J158" i="6"/>
  <c r="BK142"/>
  <c r="BK121"/>
  <c r="BK154"/>
  <c r="J135"/>
  <c r="J173"/>
  <c r="J153"/>
  <c r="J145"/>
  <c r="J139"/>
  <c r="BK171"/>
  <c r="BK163"/>
  <c r="BK157"/>
  <c r="J154"/>
  <c r="BK145"/>
  <c r="BK133"/>
  <c r="J122"/>
  <c r="BK166"/>
  <c r="BK130"/>
  <c r="J188" i="7"/>
  <c r="BK163"/>
  <c r="BK151"/>
  <c r="J138"/>
  <c r="J181"/>
  <c r="BK144"/>
  <c r="BK200"/>
  <c r="BK177"/>
  <c r="BK167"/>
  <c r="BK140"/>
  <c r="J231" i="8"/>
  <c r="J211"/>
  <c r="BK200"/>
  <c r="J230"/>
  <c r="BK214"/>
  <c r="J194"/>
  <c r="J176"/>
  <c r="J146"/>
  <c r="J136"/>
  <c r="J237"/>
  <c r="J223"/>
  <c r="BK215"/>
  <c r="BK193"/>
  <c r="BK181"/>
  <c r="BK171"/>
  <c r="BK152"/>
  <c r="BK141"/>
  <c r="J232"/>
  <c r="J207"/>
  <c r="J196"/>
  <c r="J179"/>
  <c r="BK168"/>
  <c r="BK153"/>
  <c r="J129"/>
  <c r="J234"/>
  <c r="J214"/>
  <c r="J188"/>
  <c r="BK150"/>
  <c r="BK136"/>
  <c r="J228"/>
  <c r="J210"/>
  <c r="J185"/>
  <c r="BK173"/>
  <c r="J153"/>
  <c r="J139"/>
  <c r="J121"/>
  <c r="BK136" i="9"/>
  <c r="J133"/>
  <c r="J123"/>
  <c r="J125"/>
  <c r="BK137"/>
  <c r="J147"/>
  <c r="BK125"/>
  <c r="BK134"/>
  <c r="BK192" i="10"/>
  <c r="J174"/>
  <c r="J156"/>
  <c r="J146"/>
  <c r="BK132"/>
  <c r="J191"/>
  <c r="BK181"/>
  <c r="J163"/>
  <c r="J144"/>
  <c r="BK134"/>
  <c r="J165"/>
  <c r="J154"/>
  <c r="BK146"/>
  <c r="J195"/>
  <c r="J176"/>
  <c r="BK165"/>
  <c r="BK152"/>
  <c r="J132"/>
  <c r="BK178"/>
  <c r="J168"/>
  <c r="BK153"/>
  <c r="J122"/>
  <c r="J179"/>
  <c r="BK142"/>
  <c r="BK215" i="11"/>
  <c r="J177"/>
  <c r="BK141"/>
  <c r="J202"/>
  <c r="BK185"/>
  <c r="J161"/>
  <c r="BK134"/>
  <c r="BK196"/>
  <c r="BK139"/>
  <c r="J204"/>
  <c r="BK155"/>
  <c r="BK137"/>
  <c r="BK212"/>
  <c r="J194"/>
  <c r="J153"/>
  <c r="BK136"/>
  <c r="BK514" i="2"/>
  <c r="BK465"/>
  <c r="BK403"/>
  <c r="J341"/>
  <c r="BK303"/>
  <c r="J258"/>
  <c r="J135"/>
  <c r="BK529"/>
  <c r="J473"/>
  <c r="BK421"/>
  <c r="J396"/>
  <c r="J355"/>
  <c r="J298"/>
  <c r="J199"/>
  <c r="J145"/>
  <c r="BK533"/>
  <c r="J506"/>
  <c r="J490"/>
  <c r="J467"/>
  <c r="J421"/>
  <c r="BK359"/>
  <c r="BK345"/>
  <c r="BK277"/>
  <c r="BK248"/>
  <c r="BK164"/>
  <c r="J153"/>
  <c r="J508"/>
  <c r="BK391"/>
  <c r="J375"/>
  <c r="J327"/>
  <c r="BK276"/>
  <c r="J147"/>
  <c r="J373" i="3"/>
  <c r="J314"/>
  <c r="J281"/>
  <c r="J388"/>
  <c r="J380"/>
  <c r="BK368"/>
  <c r="BK280"/>
  <c r="BK209"/>
  <c r="BK387"/>
  <c r="J374"/>
  <c r="J360"/>
  <c r="J285"/>
  <c r="J400"/>
  <c r="J376"/>
  <c r="BK355"/>
  <c r="BK275"/>
  <c r="BK399"/>
  <c r="J365"/>
  <c r="J254"/>
  <c r="J379"/>
  <c r="BK356"/>
  <c r="BK1621" i="4"/>
  <c r="J1586"/>
  <c r="J1421"/>
  <c r="BK1356"/>
  <c r="J1267"/>
  <c r="J1129"/>
  <c r="BK1097"/>
  <c r="BK1060"/>
  <c r="BK957"/>
  <c r="J783"/>
  <c r="J706"/>
  <c r="BK601"/>
  <c r="BK544"/>
  <c r="J496"/>
  <c r="J424"/>
  <c r="BK279"/>
  <c r="BK173"/>
  <c r="J1878"/>
  <c r="BK1827"/>
  <c r="BK1787"/>
  <c r="BK1691"/>
  <c r="BK1627"/>
  <c r="BK1611"/>
  <c r="J1583"/>
  <c r="J1518"/>
  <c r="J1381"/>
  <c r="J1347"/>
  <c r="J1108"/>
  <c r="J1054"/>
  <c r="BK878"/>
  <c r="J776"/>
  <c r="BK638"/>
  <c r="BK455"/>
  <c r="J313"/>
  <c r="BK168"/>
  <c r="BK1894"/>
  <c r="BK1796"/>
  <c r="J1685"/>
  <c r="J1644"/>
  <c r="BK1590"/>
  <c r="BK1557"/>
  <c r="BK1363"/>
  <c r="BK1303"/>
  <c r="BK1123"/>
  <c r="J1077"/>
  <c r="BK1017"/>
  <c r="J878"/>
  <c r="BK799"/>
  <c r="BK518"/>
  <c r="J381"/>
  <c r="J171"/>
  <c r="J1877"/>
  <c r="BK1793"/>
  <c r="BK1717"/>
  <c r="BK1679"/>
  <c r="J1620"/>
  <c r="J1539"/>
  <c r="BK1373"/>
  <c r="J1322"/>
  <c r="J1235"/>
  <c r="BK1167"/>
  <c r="BK1118"/>
  <c r="J1086"/>
  <c r="J1007"/>
  <c r="BK983"/>
  <c r="J922"/>
  <c r="J812"/>
  <c r="J594"/>
  <c r="BK514"/>
  <c r="BK382"/>
  <c r="J267"/>
  <c r="BK189"/>
  <c r="BK1972"/>
  <c r="J1850"/>
  <c r="J1774"/>
  <c r="J1672"/>
  <c r="J1616"/>
  <c r="J1596"/>
  <c r="J1575"/>
  <c r="J1514"/>
  <c r="J1412"/>
  <c r="BK1297"/>
  <c r="BK1231"/>
  <c r="BK1163"/>
  <c r="BK1110"/>
  <c r="BK1067"/>
  <c r="BK1037"/>
  <c r="BK974"/>
  <c r="J729"/>
  <c r="J402"/>
  <c r="J202"/>
  <c r="BK158"/>
  <c r="BK1895"/>
  <c r="J1832"/>
  <c r="BK1721"/>
  <c r="BK1685"/>
  <c r="BK1626"/>
  <c r="BK1596"/>
  <c r="J1555"/>
  <c r="BK1369"/>
  <c r="BK1291"/>
  <c r="J1231"/>
  <c r="BK1162"/>
  <c r="BK1139"/>
  <c r="J1120"/>
  <c r="J1017"/>
  <c r="BK994"/>
  <c r="BK921"/>
  <c r="BK706"/>
  <c r="BK584"/>
  <c r="J518"/>
  <c r="BK166"/>
  <c r="BK265" i="5"/>
  <c r="J239"/>
  <c r="BK233"/>
  <c r="BK220"/>
  <c r="BK204"/>
  <c r="BK282"/>
  <c r="J268"/>
  <c r="J258"/>
  <c r="BK250"/>
  <c r="J238"/>
  <c r="BK209"/>
  <c r="J178"/>
  <c r="BK159"/>
  <c r="BK150"/>
  <c r="J136"/>
  <c r="J292"/>
  <c r="J280"/>
  <c r="J269"/>
  <c r="J201"/>
  <c r="J189"/>
  <c r="BK178"/>
  <c r="BK148"/>
  <c r="BK142"/>
  <c r="J267"/>
  <c r="J254"/>
  <c r="BK242"/>
  <c r="BK223"/>
  <c r="J213"/>
  <c r="BK188"/>
  <c r="J281"/>
  <c r="J261"/>
  <c r="BK246"/>
  <c r="BK240"/>
  <c r="J217"/>
  <c r="BK158"/>
  <c r="BK145"/>
  <c r="BK295"/>
  <c r="BK276"/>
  <c r="BK263"/>
  <c r="BK245"/>
  <c r="BK225"/>
  <c r="J197"/>
  <c r="J187"/>
  <c r="BK165"/>
  <c r="J150"/>
  <c r="J177" i="6"/>
  <c r="J151"/>
  <c r="J166"/>
  <c r="BK152"/>
  <c r="BK134"/>
  <c r="J174"/>
  <c r="BK164"/>
  <c r="J150"/>
  <c r="J129"/>
  <c r="J176"/>
  <c r="BK165"/>
  <c r="BK156"/>
  <c r="BK149"/>
  <c r="J143"/>
  <c r="BK129"/>
  <c r="J163"/>
  <c r="J162"/>
  <c r="BK160"/>
  <c r="J156"/>
  <c r="BK155"/>
  <c r="BK147"/>
  <c r="BK144"/>
  <c r="J142"/>
  <c r="BK140"/>
  <c r="J138"/>
  <c r="J137"/>
  <c r="BK136"/>
  <c r="J133"/>
  <c r="BK128"/>
  <c r="BK127"/>
  <c r="J121"/>
  <c r="BK169"/>
  <c r="J167"/>
  <c r="BK153"/>
  <c r="BK122"/>
  <c r="J189" i="7"/>
  <c r="BK159"/>
  <c r="J149"/>
  <c r="J137"/>
  <c r="J199"/>
  <c r="BK148"/>
  <c r="BK128"/>
  <c r="BK184"/>
  <c r="J169"/>
  <c r="BK235" i="8"/>
  <c r="BK217"/>
  <c r="J183"/>
  <c r="BK223"/>
  <c r="J201"/>
  <c r="BK190"/>
  <c r="BK167"/>
  <c r="J142"/>
  <c r="BK131"/>
  <c r="BK227"/>
  <c r="J220"/>
  <c r="BK206"/>
  <c r="BK191"/>
  <c r="J180"/>
  <c r="J168"/>
  <c r="J150"/>
  <c r="BK140"/>
  <c r="J222"/>
  <c r="J200"/>
  <c r="J181"/>
  <c r="BK175"/>
  <c r="BK161"/>
  <c r="BK143"/>
  <c r="J128"/>
  <c r="BK231"/>
  <c r="J216"/>
  <c r="BK195"/>
  <c r="J166"/>
  <c r="BK139"/>
  <c r="BK128"/>
  <c r="BK211"/>
  <c r="BK197"/>
  <c r="BK166"/>
  <c r="BK142"/>
  <c r="BK133"/>
  <c r="J145" i="9"/>
  <c r="BK148"/>
  <c r="J128"/>
  <c r="BK145"/>
  <c r="J148"/>
  <c r="J126"/>
  <c r="BK123"/>
  <c r="J127"/>
  <c r="J189" i="10"/>
  <c r="BK177"/>
  <c r="BK159"/>
  <c r="J148"/>
  <c r="BK138"/>
  <c r="BK193"/>
  <c r="J177"/>
  <c r="BK154"/>
  <c r="BK121"/>
  <c r="BK161"/>
  <c r="J152"/>
  <c r="BK139"/>
  <c r="J185"/>
  <c r="BK172"/>
  <c r="J160"/>
  <c r="J139"/>
  <c r="BK195"/>
  <c r="BK183"/>
  <c r="BK163"/>
  <c r="J151"/>
  <c r="BK187"/>
  <c r="BK143"/>
  <c r="J198" i="11"/>
  <c r="J167"/>
  <c r="BK214"/>
  <c r="BK181"/>
  <c r="BK163"/>
  <c r="J136"/>
  <c r="BK205"/>
  <c r="J182"/>
  <c r="BK147"/>
  <c r="J214"/>
  <c r="J181"/>
  <c r="J146"/>
  <c r="BK223"/>
  <c r="J207"/>
  <c r="BK182"/>
  <c r="J152"/>
  <c r="BK132"/>
  <c r="J468" i="2"/>
  <c r="J391"/>
  <c r="J323"/>
  <c r="BK203"/>
  <c r="J531"/>
  <c r="BK484"/>
  <c r="BK464"/>
  <c r="BK379"/>
  <c r="J318"/>
  <c r="BK258"/>
  <c r="J189"/>
  <c r="J156"/>
  <c r="BK141"/>
  <c r="J538"/>
  <c r="BK532"/>
  <c r="BK496"/>
  <c r="J494"/>
  <c r="BK486"/>
  <c r="J470"/>
  <c r="J451"/>
  <c r="J362"/>
  <c r="J337"/>
  <c r="J303"/>
  <c r="BK207"/>
  <c r="J157"/>
  <c r="J532"/>
  <c r="BK468"/>
  <c r="BK387"/>
  <c r="BK362"/>
  <c r="J307"/>
  <c r="BK199"/>
  <c r="J386" i="3"/>
  <c r="BK375"/>
  <c r="J361"/>
  <c r="J308"/>
  <c r="BK254"/>
  <c r="BK385"/>
  <c r="BK374"/>
  <c r="J364"/>
  <c r="BK308"/>
  <c r="J277"/>
  <c r="BK168"/>
  <c r="BK382"/>
  <c r="BK365"/>
  <c r="BK295"/>
  <c r="J126"/>
  <c r="J385"/>
  <c r="J375"/>
  <c r="J358"/>
  <c r="BK281"/>
  <c r="BK367"/>
  <c r="J353"/>
  <c r="BK277"/>
  <c r="BK187"/>
  <c r="BK1660" i="4"/>
  <c r="J1613"/>
  <c r="BK1570"/>
  <c r="BK1434"/>
  <c r="J1385"/>
  <c r="BK1322"/>
  <c r="J1257"/>
  <c r="J1139"/>
  <c r="BK1114"/>
  <c r="J1069"/>
  <c r="BK1014"/>
  <c r="J973"/>
  <c r="J880"/>
  <c r="J703"/>
  <c r="BK590"/>
  <c r="BK464"/>
  <c r="J409"/>
  <c r="BK154"/>
  <c r="BK1877"/>
  <c r="J1793"/>
  <c r="BK1735"/>
  <c r="J1679"/>
  <c r="BK1623"/>
  <c r="J1606"/>
  <c r="BK1571"/>
  <c r="BK1419"/>
  <c r="J1371"/>
  <c r="J1324"/>
  <c r="BK1177"/>
  <c r="BK998"/>
  <c r="BK820"/>
  <c r="J685"/>
  <c r="J466"/>
  <c r="J369"/>
  <c r="BK267"/>
  <c r="BK174"/>
  <c r="BK1880"/>
  <c r="BK1798"/>
  <c r="BK1713"/>
  <c r="BK1646"/>
  <c r="J1614"/>
  <c r="J1578"/>
  <c r="BK1518"/>
  <c r="BK1345"/>
  <c r="J1279"/>
  <c r="BK1193"/>
  <c r="J1114"/>
  <c r="J1080"/>
  <c r="BK1040"/>
  <c r="J917"/>
  <c r="J735"/>
  <c r="J590"/>
  <c r="J425"/>
  <c r="J363"/>
  <c r="J1972"/>
  <c r="BK1810"/>
  <c r="J1772"/>
  <c r="J1705"/>
  <c r="J1625"/>
  <c r="J1604"/>
  <c r="J1576"/>
  <c r="J1567"/>
  <c r="BK1354"/>
  <c r="J1269"/>
  <c r="BK1233"/>
  <c r="BK1138"/>
  <c r="BK1095"/>
  <c r="BK1077"/>
  <c r="J1037"/>
  <c r="BK987"/>
  <c r="BK880"/>
  <c r="J691"/>
  <c r="J544"/>
  <c r="BK417"/>
  <c r="J281"/>
  <c r="BK221"/>
  <c r="BK170"/>
  <c r="J1856"/>
  <c r="J1778"/>
  <c r="J1703"/>
  <c r="BK1629"/>
  <c r="BK1609"/>
  <c r="BK1580"/>
  <c r="BK1539"/>
  <c r="BK1511"/>
  <c r="J1419"/>
  <c r="BK1380"/>
  <c r="J1283"/>
  <c r="J1196"/>
  <c r="J1138"/>
  <c r="BK1054"/>
  <c r="J994"/>
  <c r="BK594"/>
  <c r="J382"/>
  <c r="J173"/>
  <c r="J1925"/>
  <c r="BK1852"/>
  <c r="BK1789"/>
  <c r="J1770"/>
  <c r="BK1640"/>
  <c r="J1600"/>
  <c r="J1574"/>
  <c r="J1440"/>
  <c r="J1373"/>
  <c r="J1356"/>
  <c r="J1237"/>
  <c r="BK1094"/>
  <c r="BK1007"/>
  <c r="BK920"/>
  <c r="BK742"/>
  <c r="J638"/>
  <c r="J556"/>
  <c r="BK313"/>
  <c r="J210"/>
  <c r="BK288" i="5"/>
  <c r="BK244"/>
  <c r="BK235"/>
  <c r="BK219"/>
  <c r="BK192"/>
  <c r="J138"/>
  <c r="BK284"/>
  <c r="BK274"/>
  <c r="BK264"/>
  <c r="BK257"/>
  <c r="J235"/>
  <c r="BK205"/>
  <c r="BK201"/>
  <c r="J179"/>
  <c r="J163"/>
  <c r="J151"/>
  <c r="J142"/>
  <c r="J270"/>
  <c r="J243"/>
  <c r="J200"/>
  <c r="BK186"/>
  <c r="J165"/>
  <c r="J159"/>
  <c r="J284"/>
  <c r="J271"/>
  <c r="J250"/>
  <c r="J240"/>
  <c r="BK232"/>
  <c r="J214"/>
  <c r="J296"/>
  <c r="BK275"/>
  <c r="J230"/>
  <c r="J225"/>
  <c r="J221"/>
  <c r="BK216"/>
  <c r="BK212"/>
  <c r="BK200"/>
  <c r="J177"/>
  <c r="J285"/>
  <c r="J266"/>
  <c r="J247"/>
  <c r="BK227"/>
  <c r="J219"/>
  <c r="J210"/>
  <c r="J158"/>
  <c r="J139"/>
  <c r="J168" i="6"/>
  <c r="BK132"/>
  <c r="BK179"/>
  <c r="BK172"/>
  <c r="BK131"/>
  <c r="BK168"/>
  <c r="J152"/>
  <c r="J141"/>
  <c r="J132"/>
  <c r="BK124"/>
  <c r="J146"/>
  <c r="J127"/>
  <c r="BK177"/>
  <c r="J164"/>
  <c r="J172"/>
  <c r="BK162"/>
  <c r="J134"/>
  <c r="BK183" i="7"/>
  <c r="BK156"/>
  <c r="J139"/>
  <c r="BK129"/>
  <c r="BK182"/>
  <c r="J147"/>
  <c r="BK186"/>
  <c r="BK170"/>
  <c r="J143"/>
  <c r="BK237" i="8"/>
  <c r="BK224"/>
  <c r="J206"/>
  <c r="BK187"/>
  <c r="J235"/>
  <c r="BK219"/>
  <c r="BK212"/>
  <c r="J189"/>
  <c r="J172"/>
  <c r="BK164"/>
  <c r="BK137"/>
  <c r="BK233"/>
  <c r="BK216"/>
  <c r="J204"/>
  <c r="J190"/>
  <c r="J175"/>
  <c r="BK163"/>
  <c r="J148"/>
  <c r="BK129"/>
  <c r="BK229"/>
  <c r="J199"/>
  <c r="BK188"/>
  <c r="BK172"/>
  <c r="BK145"/>
  <c r="J135"/>
  <c r="J229"/>
  <c r="J212"/>
  <c r="J177"/>
  <c r="J161"/>
  <c r="J143"/>
  <c r="J130"/>
  <c r="J224"/>
  <c r="BK204"/>
  <c r="J182"/>
  <c r="BK155"/>
  <c r="BK144"/>
  <c r="BK134"/>
  <c r="J139" i="9"/>
  <c r="J137"/>
  <c r="BK124"/>
  <c r="J134"/>
  <c r="BK146"/>
  <c r="J150"/>
  <c r="BK144"/>
  <c r="J135"/>
  <c r="J124"/>
  <c r="BK188" i="10"/>
  <c r="BK175"/>
  <c r="J157"/>
  <c r="BK196"/>
  <c r="BK185"/>
  <c r="BK166"/>
  <c r="J145"/>
  <c r="BK131"/>
  <c r="BK162"/>
  <c r="J153"/>
  <c r="J135"/>
  <c r="J183"/>
  <c r="BK168"/>
  <c r="J147"/>
  <c r="J133"/>
  <c r="BK189"/>
  <c r="J169"/>
  <c r="J155"/>
  <c r="J121"/>
  <c r="BK176"/>
  <c r="BK145"/>
  <c r="BK136"/>
  <c r="J223" i="11"/>
  <c r="BK207"/>
  <c r="J163"/>
  <c r="J213"/>
  <c r="BK187"/>
  <c r="J171"/>
  <c r="J156"/>
  <c r="BK200"/>
  <c r="BK176"/>
  <c r="J220"/>
  <c r="J212"/>
  <c r="BK171"/>
  <c r="J151"/>
  <c r="BK220"/>
  <c r="J196"/>
  <c r="J160"/>
  <c r="BK177" i="2" l="1"/>
  <c r="J177" s="1"/>
  <c r="J101" s="1"/>
  <c r="R472"/>
  <c r="T483"/>
  <c r="T491"/>
  <c r="P507"/>
  <c r="BK530"/>
  <c r="J530"/>
  <c r="J109"/>
  <c r="R537"/>
  <c r="P256" i="3"/>
  <c r="R256"/>
  <c r="P398"/>
  <c r="R148" i="4"/>
  <c r="BK216"/>
  <c r="J216" s="1"/>
  <c r="J100" s="1"/>
  <c r="BK414"/>
  <c r="J414" s="1"/>
  <c r="J101" s="1"/>
  <c r="P414"/>
  <c r="R463"/>
  <c r="T844"/>
  <c r="T1016"/>
  <c r="T1182"/>
  <c r="P1355"/>
  <c r="T1420"/>
  <c r="BK1517"/>
  <c r="J1517" s="1"/>
  <c r="J113" s="1"/>
  <c r="R1548"/>
  <c r="R1704"/>
  <c r="BK1794"/>
  <c r="J1794" s="1"/>
  <c r="J119" s="1"/>
  <c r="T1833"/>
  <c r="T1902"/>
  <c r="T1901"/>
  <c r="R133" i="5"/>
  <c r="BK152"/>
  <c r="J152" s="1"/>
  <c r="J101" s="1"/>
  <c r="R156"/>
  <c r="BK160"/>
  <c r="J160"/>
  <c r="J103" s="1"/>
  <c r="R160"/>
  <c r="BK193"/>
  <c r="J193" s="1"/>
  <c r="J106" s="1"/>
  <c r="R222"/>
  <c r="BK248"/>
  <c r="J248" s="1"/>
  <c r="J108" s="1"/>
  <c r="R248"/>
  <c r="R290"/>
  <c r="P133" i="7"/>
  <c r="BK120" i="8"/>
  <c r="R154"/>
  <c r="P209"/>
  <c r="P119" s="1"/>
  <c r="AU101" i="1" s="1"/>
  <c r="T122" i="9"/>
  <c r="R131"/>
  <c r="R138"/>
  <c r="T138"/>
  <c r="BK127" i="11"/>
  <c r="J127"/>
  <c r="J98" s="1"/>
  <c r="T203"/>
  <c r="P140" i="2"/>
  <c r="P133" s="1"/>
  <c r="T140"/>
  <c r="T133"/>
  <c r="P163"/>
  <c r="T163"/>
  <c r="P472"/>
  <c r="BK495"/>
  <c r="J495" s="1"/>
  <c r="J107" s="1"/>
  <c r="T507"/>
  <c r="BK537"/>
  <c r="J537"/>
  <c r="J112" s="1"/>
  <c r="T125" i="3"/>
  <c r="T124"/>
  <c r="P313"/>
  <c r="R398"/>
  <c r="BK176" i="4"/>
  <c r="J176" s="1"/>
  <c r="J99" s="1"/>
  <c r="BK463"/>
  <c r="J463" s="1"/>
  <c r="J102" s="1"/>
  <c r="T463"/>
  <c r="R844"/>
  <c r="R1016"/>
  <c r="BK1182"/>
  <c r="J1182" s="1"/>
  <c r="J108" s="1"/>
  <c r="R1346"/>
  <c r="R1355"/>
  <c r="P1420"/>
  <c r="T1517"/>
  <c r="P1615"/>
  <c r="P1704"/>
  <c r="T1794"/>
  <c r="R1833"/>
  <c r="R1902"/>
  <c r="R1901"/>
  <c r="T133" i="5"/>
  <c r="T149"/>
  <c r="P156"/>
  <c r="T156"/>
  <c r="P160"/>
  <c r="T160"/>
  <c r="P193"/>
  <c r="T222"/>
  <c r="P248"/>
  <c r="T248"/>
  <c r="BK290"/>
  <c r="J290"/>
  <c r="J110" s="1"/>
  <c r="P293"/>
  <c r="R125" i="6"/>
  <c r="P161"/>
  <c r="R133" i="7"/>
  <c r="R176"/>
  <c r="T193"/>
  <c r="P154" i="8"/>
  <c r="R209"/>
  <c r="BK131" i="9"/>
  <c r="J131" s="1"/>
  <c r="J98" s="1"/>
  <c r="BK138"/>
  <c r="J138"/>
  <c r="J99"/>
  <c r="T141"/>
  <c r="BK130" i="10"/>
  <c r="J130"/>
  <c r="J98" s="1"/>
  <c r="T130"/>
  <c r="R182"/>
  <c r="BK186" i="11"/>
  <c r="J186" s="1"/>
  <c r="J99" s="1"/>
  <c r="R193"/>
  <c r="T177" i="2"/>
  <c r="T472"/>
  <c r="BK491"/>
  <c r="J491" s="1"/>
  <c r="J106" s="1"/>
  <c r="R495"/>
  <c r="P530"/>
  <c r="BK256" i="3"/>
  <c r="J256" s="1"/>
  <c r="J101" s="1"/>
  <c r="T256"/>
  <c r="BK398"/>
  <c r="J398"/>
  <c r="J103"/>
  <c r="P148" i="4"/>
  <c r="T216"/>
  <c r="R414"/>
  <c r="P844"/>
  <c r="BK1016"/>
  <c r="J1016"/>
  <c r="J106" s="1"/>
  <c r="P1182"/>
  <c r="T1346"/>
  <c r="P1364"/>
  <c r="T1364"/>
  <c r="P1517"/>
  <c r="T1548"/>
  <c r="T1704"/>
  <c r="R1794"/>
  <c r="P1833"/>
  <c r="R1854"/>
  <c r="BK1893"/>
  <c r="J1893" s="1"/>
  <c r="J122" s="1"/>
  <c r="R1893"/>
  <c r="P149" i="5"/>
  <c r="T152"/>
  <c r="R167"/>
  <c r="T193"/>
  <c r="BK252"/>
  <c r="J252"/>
  <c r="J109" s="1"/>
  <c r="P290"/>
  <c r="R293"/>
  <c r="BK120" i="6"/>
  <c r="J120"/>
  <c r="J97"/>
  <c r="P120"/>
  <c r="R120"/>
  <c r="T120"/>
  <c r="T161"/>
  <c r="BK125" i="7"/>
  <c r="J125"/>
  <c r="J97" s="1"/>
  <c r="P125"/>
  <c r="R125"/>
  <c r="T125"/>
  <c r="BK176"/>
  <c r="J176"/>
  <c r="J102" s="1"/>
  <c r="P193"/>
  <c r="T127" i="11"/>
  <c r="BK193"/>
  <c r="J193"/>
  <c r="J100"/>
  <c r="T193"/>
  <c r="R177" i="2"/>
  <c r="BK483"/>
  <c r="J483" s="1"/>
  <c r="J105" s="1"/>
  <c r="P495"/>
  <c r="R507"/>
  <c r="P537"/>
  <c r="P125" i="3"/>
  <c r="P124" s="1"/>
  <c r="BK313"/>
  <c r="J313"/>
  <c r="J102" s="1"/>
  <c r="T398"/>
  <c r="T148" i="4"/>
  <c r="R216"/>
  <c r="T414"/>
  <c r="P1016"/>
  <c r="R1182"/>
  <c r="BK1355"/>
  <c r="J1355"/>
  <c r="J110" s="1"/>
  <c r="R1420"/>
  <c r="P1548"/>
  <c r="T1615"/>
  <c r="BK1701"/>
  <c r="J1701"/>
  <c r="J116" s="1"/>
  <c r="R1701"/>
  <c r="BK1771"/>
  <c r="J1771" s="1"/>
  <c r="J118" s="1"/>
  <c r="T1771"/>
  <c r="P1854"/>
  <c r="BK1902"/>
  <c r="J1902"/>
  <c r="J124" s="1"/>
  <c r="P133" i="5"/>
  <c r="R149"/>
  <c r="R152"/>
  <c r="P167"/>
  <c r="R193"/>
  <c r="P252"/>
  <c r="T290"/>
  <c r="T125" i="6"/>
  <c r="BK193" i="7"/>
  <c r="J193"/>
  <c r="J103"/>
  <c r="P120" i="8"/>
  <c r="T120"/>
  <c r="T209"/>
  <c r="R122" i="9"/>
  <c r="T131"/>
  <c r="BK141"/>
  <c r="J141"/>
  <c r="J100" s="1"/>
  <c r="P127" i="11"/>
  <c r="T186"/>
  <c r="BK203"/>
  <c r="J203"/>
  <c r="J101"/>
  <c r="P177" i="2"/>
  <c r="P483"/>
  <c r="P491"/>
  <c r="T495"/>
  <c r="R530"/>
  <c r="T537"/>
  <c r="BK125" i="3"/>
  <c r="T313"/>
  <c r="P176" i="4"/>
  <c r="R176"/>
  <c r="T176"/>
  <c r="P463"/>
  <c r="P1059"/>
  <c r="R1059"/>
  <c r="BK1346"/>
  <c r="J1346" s="1"/>
  <c r="J109" s="1"/>
  <c r="T1355"/>
  <c r="BK1420"/>
  <c r="J1420" s="1"/>
  <c r="J112" s="1"/>
  <c r="R1517"/>
  <c r="BK1615"/>
  <c r="J1615"/>
  <c r="J115" s="1"/>
  <c r="BK1704"/>
  <c r="J1704"/>
  <c r="J117" s="1"/>
  <c r="P1794"/>
  <c r="BK1833"/>
  <c r="J1833" s="1"/>
  <c r="J120" s="1"/>
  <c r="T1854"/>
  <c r="P1893"/>
  <c r="T1893"/>
  <c r="BK156" i="5"/>
  <c r="J156" s="1"/>
  <c r="J102" s="1"/>
  <c r="BK167"/>
  <c r="BK166" s="1"/>
  <c r="J166" s="1"/>
  <c r="J104" s="1"/>
  <c r="BK222"/>
  <c r="J222" s="1"/>
  <c r="J107" s="1"/>
  <c r="T252"/>
  <c r="T166" s="1"/>
  <c r="T293"/>
  <c r="BK125" i="6"/>
  <c r="J125"/>
  <c r="J98" s="1"/>
  <c r="R161"/>
  <c r="BK133" i="7"/>
  <c r="J133" s="1"/>
  <c r="J99" s="1"/>
  <c r="T176"/>
  <c r="R120" i="8"/>
  <c r="R119" s="1"/>
  <c r="T154"/>
  <c r="BK122" i="9"/>
  <c r="P141"/>
  <c r="BK120" i="10"/>
  <c r="J120" s="1"/>
  <c r="J97" s="1"/>
  <c r="T120"/>
  <c r="R130"/>
  <c r="P182"/>
  <c r="P186" i="11"/>
  <c r="P193"/>
  <c r="R203"/>
  <c r="BK140" i="2"/>
  <c r="J140" s="1"/>
  <c r="J99" s="1"/>
  <c r="R140"/>
  <c r="R133" s="1"/>
  <c r="BK163"/>
  <c r="J163"/>
  <c r="J100" s="1"/>
  <c r="R163"/>
  <c r="BK472"/>
  <c r="J472" s="1"/>
  <c r="J104" s="1"/>
  <c r="R483"/>
  <c r="R491"/>
  <c r="BK507"/>
  <c r="J507"/>
  <c r="J108" s="1"/>
  <c r="T530"/>
  <c r="R125" i="3"/>
  <c r="R124" s="1"/>
  <c r="R313"/>
  <c r="BK148" i="4"/>
  <c r="J148" s="1"/>
  <c r="J98" s="1"/>
  <c r="P216"/>
  <c r="BK844"/>
  <c r="J844"/>
  <c r="J103"/>
  <c r="BK1059"/>
  <c r="T1059"/>
  <c r="P1346"/>
  <c r="BK1364"/>
  <c r="J1364"/>
  <c r="J111"/>
  <c r="R1364"/>
  <c r="BK1548"/>
  <c r="J1548"/>
  <c r="J114" s="1"/>
  <c r="R1615"/>
  <c r="P1701"/>
  <c r="T1701"/>
  <c r="P1771"/>
  <c r="R1771"/>
  <c r="BK1854"/>
  <c r="J1854"/>
  <c r="J121"/>
  <c r="P1902"/>
  <c r="P1901" s="1"/>
  <c r="BK133" i="5"/>
  <c r="BK132" s="1"/>
  <c r="BK149"/>
  <c r="J149" s="1"/>
  <c r="J100" s="1"/>
  <c r="P152"/>
  <c r="T167"/>
  <c r="P222"/>
  <c r="R252"/>
  <c r="BK293"/>
  <c r="J293"/>
  <c r="J111" s="1"/>
  <c r="P125" i="6"/>
  <c r="P119"/>
  <c r="AU99" i="1" s="1"/>
  <c r="BK161" i="6"/>
  <c r="J161"/>
  <c r="J99" s="1"/>
  <c r="T133" i="7"/>
  <c r="T124"/>
  <c r="P176"/>
  <c r="R193"/>
  <c r="BK154" i="8"/>
  <c r="J154" s="1"/>
  <c r="J98" s="1"/>
  <c r="BK209"/>
  <c r="J209" s="1"/>
  <c r="J99" s="1"/>
  <c r="P122" i="9"/>
  <c r="P131"/>
  <c r="P138"/>
  <c r="R141"/>
  <c r="P120" i="10"/>
  <c r="P119" s="1"/>
  <c r="AU103" i="1" s="1"/>
  <c r="R120" i="10"/>
  <c r="P130"/>
  <c r="BK182"/>
  <c r="J182" s="1"/>
  <c r="J99" s="1"/>
  <c r="T182"/>
  <c r="R127" i="11"/>
  <c r="R186"/>
  <c r="R126" s="1"/>
  <c r="R125" s="1"/>
  <c r="P203"/>
  <c r="BK1971" i="4"/>
  <c r="J1971" s="1"/>
  <c r="J126" s="1"/>
  <c r="BK147" i="5"/>
  <c r="J147" s="1"/>
  <c r="J99" s="1"/>
  <c r="BK134" i="2"/>
  <c r="J134" s="1"/>
  <c r="J98" s="1"/>
  <c r="BK1013" i="4"/>
  <c r="J1013" s="1"/>
  <c r="J104" s="1"/>
  <c r="BK535" i="2"/>
  <c r="J535" s="1"/>
  <c r="J111" s="1"/>
  <c r="BK131" i="7"/>
  <c r="J131" s="1"/>
  <c r="J98" s="1"/>
  <c r="BK219" i="11"/>
  <c r="J219" s="1"/>
  <c r="J104" s="1"/>
  <c r="BK469" i="2"/>
  <c r="J469" s="1"/>
  <c r="J102" s="1"/>
  <c r="BK1968" i="4"/>
  <c r="J1968" s="1"/>
  <c r="J125" s="1"/>
  <c r="BK216" i="11"/>
  <c r="J216" s="1"/>
  <c r="J102" s="1"/>
  <c r="BK253" i="3"/>
  <c r="J253" s="1"/>
  <c r="J99" s="1"/>
  <c r="BK172" i="7"/>
  <c r="J172" s="1"/>
  <c r="J100" s="1"/>
  <c r="BK174"/>
  <c r="J174" s="1"/>
  <c r="J101" s="1"/>
  <c r="BK201"/>
  <c r="J201" s="1"/>
  <c r="J104" s="1"/>
  <c r="BK149" i="9"/>
  <c r="J149" s="1"/>
  <c r="J101" s="1"/>
  <c r="BK222" i="11"/>
  <c r="J222" s="1"/>
  <c r="J105" s="1"/>
  <c r="BK119" i="10"/>
  <c r="J119" s="1"/>
  <c r="J96" s="1"/>
  <c r="E115" i="11"/>
  <c r="BF137"/>
  <c r="J119"/>
  <c r="BF130"/>
  <c r="BF167"/>
  <c r="BF177"/>
  <c r="BF191"/>
  <c r="BF205"/>
  <c r="BF211"/>
  <c r="BF213"/>
  <c r="BF215"/>
  <c r="BF132"/>
  <c r="BF136"/>
  <c r="BF147"/>
  <c r="BF168"/>
  <c r="BF180"/>
  <c r="BF202"/>
  <c r="BF209"/>
  <c r="BF217"/>
  <c r="F92"/>
  <c r="BF152"/>
  <c r="BF171"/>
  <c r="BF194"/>
  <c r="BF198"/>
  <c r="BF204"/>
  <c r="BF207"/>
  <c r="BF214"/>
  <c r="BF128"/>
  <c r="BF141"/>
  <c r="BF146"/>
  <c r="BF153"/>
  <c r="BF156"/>
  <c r="BF160"/>
  <c r="BF163"/>
  <c r="BF176"/>
  <c r="BF181"/>
  <c r="BF182"/>
  <c r="BF185"/>
  <c r="BF200"/>
  <c r="BF212"/>
  <c r="BF134"/>
  <c r="BF139"/>
  <c r="BF151"/>
  <c r="BF155"/>
  <c r="BF161"/>
  <c r="BF172"/>
  <c r="BF178"/>
  <c r="BF187"/>
  <c r="BF196"/>
  <c r="BF220"/>
  <c r="BF223"/>
  <c r="BF137" i="10"/>
  <c r="BF138"/>
  <c r="BF147"/>
  <c r="BF166"/>
  <c r="BF168"/>
  <c r="BF175"/>
  <c r="J89"/>
  <c r="BF135"/>
  <c r="BF139"/>
  <c r="BF140"/>
  <c r="BF145"/>
  <c r="BF151"/>
  <c r="BF152"/>
  <c r="BF154"/>
  <c r="BF157"/>
  <c r="BF159"/>
  <c r="BF161"/>
  <c r="BF164"/>
  <c r="BF165"/>
  <c r="BF181"/>
  <c r="BF186"/>
  <c r="BF190"/>
  <c r="BF192"/>
  <c r="BF134"/>
  <c r="BF143"/>
  <c r="BF150"/>
  <c r="BF163"/>
  <c r="BF167"/>
  <c r="BF178"/>
  <c r="BF187"/>
  <c r="BF188"/>
  <c r="BF195"/>
  <c r="BF196"/>
  <c r="J122" i="9"/>
  <c r="J97" s="1"/>
  <c r="E109" i="10"/>
  <c r="F116"/>
  <c r="BF121"/>
  <c r="BF131"/>
  <c r="BF133"/>
  <c r="BF171"/>
  <c r="BF132"/>
  <c r="BF141"/>
  <c r="BF142"/>
  <c r="BF148"/>
  <c r="BF149"/>
  <c r="BF153"/>
  <c r="BF160"/>
  <c r="BF162"/>
  <c r="BF169"/>
  <c r="BF174"/>
  <c r="BF177"/>
  <c r="BF180"/>
  <c r="BF184"/>
  <c r="BF189"/>
  <c r="BF194"/>
  <c r="BF122"/>
  <c r="BF123"/>
  <c r="BF136"/>
  <c r="BF144"/>
  <c r="BF146"/>
  <c r="BF155"/>
  <c r="BF156"/>
  <c r="BF158"/>
  <c r="BF170"/>
  <c r="BF172"/>
  <c r="BF173"/>
  <c r="BF176"/>
  <c r="BF179"/>
  <c r="BF183"/>
  <c r="BF185"/>
  <c r="BF191"/>
  <c r="BF193"/>
  <c r="F92" i="9"/>
  <c r="BF132"/>
  <c r="BF133"/>
  <c r="BF139"/>
  <c r="BF145"/>
  <c r="BF147"/>
  <c r="J120" i="8"/>
  <c r="J97"/>
  <c r="E85" i="9"/>
  <c r="BF124"/>
  <c r="BF142"/>
  <c r="BF146"/>
  <c r="J115"/>
  <c r="BF128"/>
  <c r="BF143"/>
  <c r="BF144"/>
  <c r="BF126"/>
  <c r="BF136"/>
  <c r="BF140"/>
  <c r="BF148"/>
  <c r="BF150"/>
  <c r="BF123"/>
  <c r="BF125"/>
  <c r="BF127"/>
  <c r="BF129"/>
  <c r="BF130"/>
  <c r="BF134"/>
  <c r="BF135"/>
  <c r="BF137"/>
  <c r="BF129" i="8"/>
  <c r="BF131"/>
  <c r="BF135"/>
  <c r="BF140"/>
  <c r="BF146"/>
  <c r="BF148"/>
  <c r="BF152"/>
  <c r="BF153"/>
  <c r="BF161"/>
  <c r="BF165"/>
  <c r="BF168"/>
  <c r="BF169"/>
  <c r="BF183"/>
  <c r="BF186"/>
  <c r="BF208"/>
  <c r="BF212"/>
  <c r="BF216"/>
  <c r="BF222"/>
  <c r="BF233"/>
  <c r="BF234"/>
  <c r="E85"/>
  <c r="F116"/>
  <c r="BF127"/>
  <c r="BF149"/>
  <c r="BF150"/>
  <c r="BF155"/>
  <c r="BF175"/>
  <c r="BF202"/>
  <c r="BF206"/>
  <c r="BF220"/>
  <c r="BF221"/>
  <c r="BF226"/>
  <c r="BF239"/>
  <c r="J113"/>
  <c r="BF128"/>
  <c r="BF137"/>
  <c r="BF142"/>
  <c r="BF144"/>
  <c r="BF147"/>
  <c r="BF151"/>
  <c r="BF164"/>
  <c r="BF167"/>
  <c r="BF171"/>
  <c r="BF176"/>
  <c r="BF177"/>
  <c r="BF179"/>
  <c r="BF180"/>
  <c r="BF185"/>
  <c r="BF189"/>
  <c r="BF190"/>
  <c r="BF201"/>
  <c r="BF211"/>
  <c r="BF215"/>
  <c r="BF224"/>
  <c r="BF227"/>
  <c r="BF228"/>
  <c r="BF121"/>
  <c r="BF134"/>
  <c r="BF138"/>
  <c r="BF143"/>
  <c r="BF145"/>
  <c r="BF162"/>
  <c r="BF170"/>
  <c r="BF174"/>
  <c r="BF178"/>
  <c r="BF181"/>
  <c r="BF187"/>
  <c r="BF192"/>
  <c r="BF194"/>
  <c r="BF195"/>
  <c r="BF197"/>
  <c r="BF200"/>
  <c r="BF205"/>
  <c r="BF210"/>
  <c r="BF214"/>
  <c r="BF231"/>
  <c r="BF235"/>
  <c r="BF237"/>
  <c r="BF130"/>
  <c r="BF132"/>
  <c r="BF133"/>
  <c r="BF136"/>
  <c r="BF139"/>
  <c r="BF141"/>
  <c r="BF163"/>
  <c r="BF166"/>
  <c r="BF172"/>
  <c r="BF173"/>
  <c r="BF182"/>
  <c r="BF188"/>
  <c r="BF196"/>
  <c r="BF198"/>
  <c r="BF203"/>
  <c r="BF204"/>
  <c r="BF217"/>
  <c r="BF223"/>
  <c r="BF225"/>
  <c r="BF230"/>
  <c r="BF232"/>
  <c r="BF236"/>
  <c r="BF184"/>
  <c r="BF191"/>
  <c r="BF193"/>
  <c r="BF199"/>
  <c r="BF207"/>
  <c r="BF213"/>
  <c r="BF218"/>
  <c r="BF219"/>
  <c r="BF229"/>
  <c r="BF238"/>
  <c r="F92" i="7"/>
  <c r="BF127"/>
  <c r="BF136"/>
  <c r="BF137"/>
  <c r="BF138"/>
  <c r="BF141"/>
  <c r="BF151"/>
  <c r="BF170"/>
  <c r="BF179"/>
  <c r="BF180"/>
  <c r="BF181"/>
  <c r="BF188"/>
  <c r="E85"/>
  <c r="BF132"/>
  <c r="BF144"/>
  <c r="BF155"/>
  <c r="BF158"/>
  <c r="BF161"/>
  <c r="BF167"/>
  <c r="BF177"/>
  <c r="BF182"/>
  <c r="BF191"/>
  <c r="BF194"/>
  <c r="BF198"/>
  <c r="BF134"/>
  <c r="BF139"/>
  <c r="BF146"/>
  <c r="BF149"/>
  <c r="BF156"/>
  <c r="BF157"/>
  <c r="BF159"/>
  <c r="BF160"/>
  <c r="BF162"/>
  <c r="BF164"/>
  <c r="BF168"/>
  <c r="BF171"/>
  <c r="BF189"/>
  <c r="BF190"/>
  <c r="J89"/>
  <c r="BF126"/>
  <c r="BF128"/>
  <c r="BF129"/>
  <c r="BF130"/>
  <c r="BF140"/>
  <c r="BF147"/>
  <c r="BF154"/>
  <c r="BF163"/>
  <c r="BF165"/>
  <c r="BF166"/>
  <c r="BF169"/>
  <c r="BF173"/>
  <c r="BF186"/>
  <c r="BF187"/>
  <c r="BF196"/>
  <c r="BF197"/>
  <c r="BF202"/>
  <c r="BF142"/>
  <c r="BF143"/>
  <c r="BF145"/>
  <c r="BF150"/>
  <c r="BF152"/>
  <c r="BF175"/>
  <c r="BF178"/>
  <c r="BF183"/>
  <c r="BF184"/>
  <c r="BF199"/>
  <c r="BF200"/>
  <c r="BF135"/>
  <c r="BF148"/>
  <c r="BF153"/>
  <c r="BF185"/>
  <c r="BF192"/>
  <c r="BF195"/>
  <c r="BF121" i="6"/>
  <c r="BF130"/>
  <c r="BF142"/>
  <c r="BF144"/>
  <c r="BF147"/>
  <c r="BF149"/>
  <c r="BF152"/>
  <c r="BF159"/>
  <c r="BF160"/>
  <c r="BF164"/>
  <c r="BF165"/>
  <c r="BF179"/>
  <c r="E85"/>
  <c r="BF122"/>
  <c r="BF124"/>
  <c r="BF134"/>
  <c r="BF145"/>
  <c r="BF146"/>
  <c r="BF150"/>
  <c r="BF151"/>
  <c r="BF171"/>
  <c r="BF172"/>
  <c r="BF176"/>
  <c r="F92"/>
  <c r="BF127"/>
  <c r="BF136"/>
  <c r="BF138"/>
  <c r="BF143"/>
  <c r="BF157"/>
  <c r="BF162"/>
  <c r="BF167"/>
  <c r="BF174"/>
  <c r="BF175"/>
  <c r="BF178"/>
  <c r="BF181"/>
  <c r="J113"/>
  <c r="BF123"/>
  <c r="BF141"/>
  <c r="BF155"/>
  <c r="BF156"/>
  <c r="BF166"/>
  <c r="BF169"/>
  <c r="BF180"/>
  <c r="BF128"/>
  <c r="BF129"/>
  <c r="BF132"/>
  <c r="BF133"/>
  <c r="BF163"/>
  <c r="BF170"/>
  <c r="BF177"/>
  <c r="BF126"/>
  <c r="BF131"/>
  <c r="BF135"/>
  <c r="BF137"/>
  <c r="BF139"/>
  <c r="BF140"/>
  <c r="BF148"/>
  <c r="BF153"/>
  <c r="BF154"/>
  <c r="BF158"/>
  <c r="BF168"/>
  <c r="BF173"/>
  <c r="J125" i="5"/>
  <c r="BF138"/>
  <c r="BF145"/>
  <c r="BF146"/>
  <c r="BF154"/>
  <c r="BF157"/>
  <c r="BF159"/>
  <c r="BF189"/>
  <c r="BF204"/>
  <c r="BF215"/>
  <c r="BF216"/>
  <c r="BF218"/>
  <c r="BF219"/>
  <c r="BF220"/>
  <c r="BF223"/>
  <c r="BF225"/>
  <c r="BF226"/>
  <c r="BF251"/>
  <c r="BF258"/>
  <c r="BF262"/>
  <c r="BF269"/>
  <c r="BF271"/>
  <c r="BF272"/>
  <c r="BF291"/>
  <c r="BF297"/>
  <c r="E121"/>
  <c r="F128"/>
  <c r="BF144"/>
  <c r="BF161"/>
  <c r="BF162"/>
  <c r="BF188"/>
  <c r="BF192"/>
  <c r="BF196"/>
  <c r="BF205"/>
  <c r="BF206"/>
  <c r="BF207"/>
  <c r="BF208"/>
  <c r="BF211"/>
  <c r="BF224"/>
  <c r="BF227"/>
  <c r="BF228"/>
  <c r="BF232"/>
  <c r="BF233"/>
  <c r="BF234"/>
  <c r="BF235"/>
  <c r="BF236"/>
  <c r="BF253"/>
  <c r="BF254"/>
  <c r="BF264"/>
  <c r="BF277"/>
  <c r="BF289"/>
  <c r="BF292"/>
  <c r="BF187"/>
  <c r="BF194"/>
  <c r="BF197"/>
  <c r="BF198"/>
  <c r="BF210"/>
  <c r="BF212"/>
  <c r="BF217"/>
  <c r="BF221"/>
  <c r="BF237"/>
  <c r="BF238"/>
  <c r="BF239"/>
  <c r="BF247"/>
  <c r="BF260"/>
  <c r="BF261"/>
  <c r="BF268"/>
  <c r="BF276"/>
  <c r="BF282"/>
  <c r="BF294"/>
  <c r="BF142"/>
  <c r="BF150"/>
  <c r="BF151"/>
  <c r="BF153"/>
  <c r="BF158"/>
  <c r="BF164"/>
  <c r="BF165"/>
  <c r="BF168"/>
  <c r="BF181"/>
  <c r="BF182"/>
  <c r="BF186"/>
  <c r="BF201"/>
  <c r="BF203"/>
  <c r="BF240"/>
  <c r="BF241"/>
  <c r="BF242"/>
  <c r="BF244"/>
  <c r="BF245"/>
  <c r="BF246"/>
  <c r="BF250"/>
  <c r="BF257"/>
  <c r="BF265"/>
  <c r="BF283"/>
  <c r="BF286"/>
  <c r="BF288"/>
  <c r="BF295"/>
  <c r="J1059" i="4"/>
  <c r="J107" s="1"/>
  <c r="BK1901"/>
  <c r="J1901"/>
  <c r="J123" s="1"/>
  <c r="BF134" i="5"/>
  <c r="BF135"/>
  <c r="BF137"/>
  <c r="BF139"/>
  <c r="BF148"/>
  <c r="BF163"/>
  <c r="BF176"/>
  <c r="BF177"/>
  <c r="BF180"/>
  <c r="BF195"/>
  <c r="BF199"/>
  <c r="BF200"/>
  <c r="BF213"/>
  <c r="BF229"/>
  <c r="BF230"/>
  <c r="BF255"/>
  <c r="BF259"/>
  <c r="BF263"/>
  <c r="BF266"/>
  <c r="BF267"/>
  <c r="BF270"/>
  <c r="BF273"/>
  <c r="BF279"/>
  <c r="BF280"/>
  <c r="BF285"/>
  <c r="BF136"/>
  <c r="BF143"/>
  <c r="BF155"/>
  <c r="BF178"/>
  <c r="BF179"/>
  <c r="BF202"/>
  <c r="BF209"/>
  <c r="BF214"/>
  <c r="BF231"/>
  <c r="BF243"/>
  <c r="BF249"/>
  <c r="BF256"/>
  <c r="BF274"/>
  <c r="BF275"/>
  <c r="BF278"/>
  <c r="BF281"/>
  <c r="BF284"/>
  <c r="BF287"/>
  <c r="BF296"/>
  <c r="J125" i="3"/>
  <c r="J98"/>
  <c r="J89" i="4"/>
  <c r="BF158"/>
  <c r="BF170"/>
  <c r="BF171"/>
  <c r="BF226"/>
  <c r="BF230"/>
  <c r="BF259"/>
  <c r="BF267"/>
  <c r="BF279"/>
  <c r="BF281"/>
  <c r="BF363"/>
  <c r="BF381"/>
  <c r="BF382"/>
  <c r="BF415"/>
  <c r="BF417"/>
  <c r="BF425"/>
  <c r="BF466"/>
  <c r="BF507"/>
  <c r="BF568"/>
  <c r="BF685"/>
  <c r="BF691"/>
  <c r="BF697"/>
  <c r="BF729"/>
  <c r="BF737"/>
  <c r="BF812"/>
  <c r="BF855"/>
  <c r="BF878"/>
  <c r="BF957"/>
  <c r="BF965"/>
  <c r="BF1012"/>
  <c r="BF1088"/>
  <c r="BF1092"/>
  <c r="BF1117"/>
  <c r="BF1138"/>
  <c r="BF1161"/>
  <c r="BF1181"/>
  <c r="BF1196"/>
  <c r="BF1198"/>
  <c r="BF1235"/>
  <c r="BF1291"/>
  <c r="BF1297"/>
  <c r="BF1380"/>
  <c r="BF1410"/>
  <c r="BF1421"/>
  <c r="BF1511"/>
  <c r="BF1549"/>
  <c r="BF1567"/>
  <c r="BF1570"/>
  <c r="BF1571"/>
  <c r="BF1600"/>
  <c r="BF1606"/>
  <c r="BF1607"/>
  <c r="BF1618"/>
  <c r="BF1629"/>
  <c r="BF1679"/>
  <c r="BF1705"/>
  <c r="BF1717"/>
  <c r="BF1761"/>
  <c r="BF1787"/>
  <c r="BF1796"/>
  <c r="BF1823"/>
  <c r="BF1827"/>
  <c r="BF1880"/>
  <c r="BF1972"/>
  <c r="F92"/>
  <c r="BF149"/>
  <c r="BF166"/>
  <c r="BF210"/>
  <c r="BF275"/>
  <c r="BF277"/>
  <c r="BF375"/>
  <c r="BF423"/>
  <c r="BF424"/>
  <c r="BF464"/>
  <c r="BF544"/>
  <c r="BF577"/>
  <c r="BF584"/>
  <c r="BF590"/>
  <c r="BF699"/>
  <c r="BF836"/>
  <c r="BF845"/>
  <c r="BF881"/>
  <c r="BF920"/>
  <c r="BF973"/>
  <c r="BF998"/>
  <c r="BF1004"/>
  <c r="BF1040"/>
  <c r="BF1058"/>
  <c r="BF1060"/>
  <c r="BF1077"/>
  <c r="BF1086"/>
  <c r="BF1094"/>
  <c r="BF1097"/>
  <c r="BF1114"/>
  <c r="BF1118"/>
  <c r="BF1123"/>
  <c r="BF1129"/>
  <c r="BF1159"/>
  <c r="BF1177"/>
  <c r="BF1183"/>
  <c r="BF1193"/>
  <c r="BF1239"/>
  <c r="BF1261"/>
  <c r="BF1281"/>
  <c r="BF1322"/>
  <c r="BF1324"/>
  <c r="BF1343"/>
  <c r="BF1353"/>
  <c r="BF1354"/>
  <c r="BF1373"/>
  <c r="BF1378"/>
  <c r="BF1381"/>
  <c r="BF1385"/>
  <c r="BF1389"/>
  <c r="BF1547"/>
  <c r="BF1557"/>
  <c r="BF1572"/>
  <c r="BF1594"/>
  <c r="BF1611"/>
  <c r="BF1614"/>
  <c r="BF1619"/>
  <c r="BF1620"/>
  <c r="BF1621"/>
  <c r="BF1623"/>
  <c r="BF1634"/>
  <c r="BF1638"/>
  <c r="BF1640"/>
  <c r="BF1644"/>
  <c r="BF1691"/>
  <c r="BF1735"/>
  <c r="BF1765"/>
  <c r="BF1777"/>
  <c r="BF1793"/>
  <c r="BF1810"/>
  <c r="BF1834"/>
  <c r="BF1855"/>
  <c r="BF1878"/>
  <c r="BF1903"/>
  <c r="BF1925"/>
  <c r="E85"/>
  <c r="BF168"/>
  <c r="BF174"/>
  <c r="BF195"/>
  <c r="BF201"/>
  <c r="BF313"/>
  <c r="BF362"/>
  <c r="BF369"/>
  <c r="BF402"/>
  <c r="BF409"/>
  <c r="BF508"/>
  <c r="BF509"/>
  <c r="BF518"/>
  <c r="BF574"/>
  <c r="BF682"/>
  <c r="BF703"/>
  <c r="BF770"/>
  <c r="BF783"/>
  <c r="BF799"/>
  <c r="BF917"/>
  <c r="BF976"/>
  <c r="BF977"/>
  <c r="BF983"/>
  <c r="BF990"/>
  <c r="BF1007"/>
  <c r="BF1008"/>
  <c r="BF1010"/>
  <c r="BF1011"/>
  <c r="BF1069"/>
  <c r="BF1080"/>
  <c r="BF1120"/>
  <c r="BF1162"/>
  <c r="BF1191"/>
  <c r="BF1279"/>
  <c r="BF1301"/>
  <c r="BF1303"/>
  <c r="BF1365"/>
  <c r="BF1391"/>
  <c r="BF1419"/>
  <c r="BF1434"/>
  <c r="BF1510"/>
  <c r="BF1544"/>
  <c r="BF1588"/>
  <c r="BF1590"/>
  <c r="BF1609"/>
  <c r="BF1633"/>
  <c r="BF1685"/>
  <c r="BF1703"/>
  <c r="BF1713"/>
  <c r="BF1773"/>
  <c r="BF1791"/>
  <c r="BF1795"/>
  <c r="BF1798"/>
  <c r="BF1856"/>
  <c r="BF1895"/>
  <c r="BF1947"/>
  <c r="BF1969"/>
  <c r="BK255" i="3"/>
  <c r="J255"/>
  <c r="J100"/>
  <c r="BF153" i="4"/>
  <c r="BF154"/>
  <c r="BF173"/>
  <c r="BF390"/>
  <c r="BF412"/>
  <c r="BF496"/>
  <c r="BF514"/>
  <c r="BF556"/>
  <c r="BF638"/>
  <c r="BF700"/>
  <c r="BF752"/>
  <c r="BF776"/>
  <c r="BF817"/>
  <c r="BF820"/>
  <c r="BF880"/>
  <c r="BF987"/>
  <c r="BF994"/>
  <c r="BF1006"/>
  <c r="BF1029"/>
  <c r="BF1037"/>
  <c r="BF1042"/>
  <c r="BF1054"/>
  <c r="BF1064"/>
  <c r="BF1108"/>
  <c r="BF1121"/>
  <c r="BF1130"/>
  <c r="BF1139"/>
  <c r="BF1157"/>
  <c r="BF1231"/>
  <c r="BF1233"/>
  <c r="BF1237"/>
  <c r="BF1241"/>
  <c r="BF1257"/>
  <c r="BF1259"/>
  <c r="BF1269"/>
  <c r="BF1347"/>
  <c r="BF1356"/>
  <c r="BF1357"/>
  <c r="BF1371"/>
  <c r="BF1399"/>
  <c r="BF1412"/>
  <c r="BF1432"/>
  <c r="BF1440"/>
  <c r="BF1475"/>
  <c r="BF1514"/>
  <c r="BF1516"/>
  <c r="BF1555"/>
  <c r="BF1574"/>
  <c r="BF1583"/>
  <c r="BF1584"/>
  <c r="BF1598"/>
  <c r="BF1604"/>
  <c r="BF1613"/>
  <c r="BF1627"/>
  <c r="BF1628"/>
  <c r="BF1700"/>
  <c r="BF1709"/>
  <c r="BF1772"/>
  <c r="BF1852"/>
  <c r="BF1877"/>
  <c r="BF1890"/>
  <c r="BF159"/>
  <c r="BF189"/>
  <c r="BF202"/>
  <c r="BF217"/>
  <c r="BF271"/>
  <c r="BF426"/>
  <c r="BF429"/>
  <c r="BF543"/>
  <c r="BF594"/>
  <c r="BF601"/>
  <c r="BF646"/>
  <c r="BF706"/>
  <c r="BF731"/>
  <c r="BF735"/>
  <c r="BF778"/>
  <c r="BF921"/>
  <c r="BF1014"/>
  <c r="BF1026"/>
  <c r="BF1053"/>
  <c r="BF1079"/>
  <c r="BF1095"/>
  <c r="BF1163"/>
  <c r="BF1167"/>
  <c r="BF1267"/>
  <c r="BF1283"/>
  <c r="BF1369"/>
  <c r="BF1556"/>
  <c r="BF1575"/>
  <c r="BF1576"/>
  <c r="BF1586"/>
  <c r="BF1593"/>
  <c r="BF1603"/>
  <c r="BF1616"/>
  <c r="BF1617"/>
  <c r="BF1624"/>
  <c r="BF1626"/>
  <c r="BF1646"/>
  <c r="BF1651"/>
  <c r="BF1660"/>
  <c r="BF1672"/>
  <c r="BF1721"/>
  <c r="BF1770"/>
  <c r="BF1774"/>
  <c r="BF1778"/>
  <c r="BF1789"/>
  <c r="BF1832"/>
  <c r="BF1850"/>
  <c r="BF1853"/>
  <c r="BF1884"/>
  <c r="BF1894"/>
  <c r="BF165"/>
  <c r="BF177"/>
  <c r="BF204"/>
  <c r="BF221"/>
  <c r="BF455"/>
  <c r="BF457"/>
  <c r="BF562"/>
  <c r="BF742"/>
  <c r="BF922"/>
  <c r="BF974"/>
  <c r="BF1017"/>
  <c r="BF1066"/>
  <c r="BF1067"/>
  <c r="BF1078"/>
  <c r="BF1107"/>
  <c r="BF1109"/>
  <c r="BF1110"/>
  <c r="BF1111"/>
  <c r="BF1112"/>
  <c r="BF1145"/>
  <c r="BF1320"/>
  <c r="BF1345"/>
  <c r="BF1361"/>
  <c r="BF1363"/>
  <c r="BF1494"/>
  <c r="BF1518"/>
  <c r="BF1539"/>
  <c r="BF1558"/>
  <c r="BF1578"/>
  <c r="BF1580"/>
  <c r="BF1582"/>
  <c r="BF1596"/>
  <c r="BF1622"/>
  <c r="BF1625"/>
  <c r="BF1666"/>
  <c r="BF1702"/>
  <c r="BF314" i="3"/>
  <c r="BF356"/>
  <c r="BF365"/>
  <c r="BF374"/>
  <c r="BF375"/>
  <c r="BF168"/>
  <c r="BF188"/>
  <c r="BF257"/>
  <c r="BF275"/>
  <c r="BF312"/>
  <c r="BF353"/>
  <c r="BF358"/>
  <c r="BF369"/>
  <c r="BF373"/>
  <c r="BF378"/>
  <c r="BF387"/>
  <c r="F92"/>
  <c r="BF209"/>
  <c r="BF268"/>
  <c r="BF278"/>
  <c r="BF281"/>
  <c r="BF283"/>
  <c r="BF289"/>
  <c r="BF357"/>
  <c r="BF362"/>
  <c r="BF363"/>
  <c r="BF367"/>
  <c r="BF370"/>
  <c r="BF380"/>
  <c r="J89"/>
  <c r="E113"/>
  <c r="BF219"/>
  <c r="BF282"/>
  <c r="BF308"/>
  <c r="BF355"/>
  <c r="BF381"/>
  <c r="BF383"/>
  <c r="BF385"/>
  <c r="BF386"/>
  <c r="BF126"/>
  <c r="BF187"/>
  <c r="BF254"/>
  <c r="BF277"/>
  <c r="BF279"/>
  <c r="BF285"/>
  <c r="BF295"/>
  <c r="BF360"/>
  <c r="BF364"/>
  <c r="BF366"/>
  <c r="BF376"/>
  <c r="BF377"/>
  <c r="BF382"/>
  <c r="BF384"/>
  <c r="BF399"/>
  <c r="BF400"/>
  <c r="BF208"/>
  <c r="BF264"/>
  <c r="BF280"/>
  <c r="BF359"/>
  <c r="BF361"/>
  <c r="BF368"/>
  <c r="BF371"/>
  <c r="BF372"/>
  <c r="BF379"/>
  <c r="BF388"/>
  <c r="BF397"/>
  <c r="E85" i="2"/>
  <c r="J89"/>
  <c r="BF153"/>
  <c r="BF199"/>
  <c r="BF203"/>
  <c r="BF303"/>
  <c r="BF323"/>
  <c r="BF375"/>
  <c r="BF451"/>
  <c r="BF531"/>
  <c r="BF141"/>
  <c r="BF145"/>
  <c r="BF147"/>
  <c r="BF156"/>
  <c r="BF157"/>
  <c r="BF159"/>
  <c r="BF160"/>
  <c r="BF164"/>
  <c r="BF165"/>
  <c r="BF207"/>
  <c r="BF258"/>
  <c r="BF298"/>
  <c r="BF299"/>
  <c r="BF307"/>
  <c r="BF327"/>
  <c r="BF341"/>
  <c r="BF345"/>
  <c r="BF355"/>
  <c r="BF362"/>
  <c r="BF396"/>
  <c r="BF461"/>
  <c r="BF462"/>
  <c r="BF465"/>
  <c r="BF468"/>
  <c r="BF470"/>
  <c r="BF484"/>
  <c r="BF486"/>
  <c r="BF490"/>
  <c r="BF492"/>
  <c r="BF494"/>
  <c r="BF496"/>
  <c r="BF506"/>
  <c r="BF508"/>
  <c r="BF532"/>
  <c r="BF533"/>
  <c r="BF536"/>
  <c r="BF538"/>
  <c r="BF522"/>
  <c r="F92"/>
  <c r="BF154"/>
  <c r="BF189"/>
  <c r="BF254"/>
  <c r="BF266"/>
  <c r="BF277"/>
  <c r="BF333"/>
  <c r="BF349"/>
  <c r="BF359"/>
  <c r="BF364"/>
  <c r="BF379"/>
  <c r="BF391"/>
  <c r="BF464"/>
  <c r="BF473"/>
  <c r="BF482"/>
  <c r="BF514"/>
  <c r="BF529"/>
  <c r="BF542"/>
  <c r="BF135"/>
  <c r="BF178"/>
  <c r="BF248"/>
  <c r="BF276"/>
  <c r="BF314"/>
  <c r="BF318"/>
  <c r="BF337"/>
  <c r="BF369"/>
  <c r="BF387"/>
  <c r="BF403"/>
  <c r="BF410"/>
  <c r="BF415"/>
  <c r="BF421"/>
  <c r="BF427"/>
  <c r="BF467"/>
  <c r="F37"/>
  <c r="BD95" i="1"/>
  <c r="F36" i="3"/>
  <c r="BC96" i="1" s="1"/>
  <c r="J33" i="5"/>
  <c r="AV98" i="1"/>
  <c r="F36" i="5"/>
  <c r="BC98" i="1"/>
  <c r="F35" i="5"/>
  <c r="BB98" i="1" s="1"/>
  <c r="F33" i="5"/>
  <c r="AZ98" i="1"/>
  <c r="F37" i="5"/>
  <c r="BD98" i="1"/>
  <c r="J33" i="6"/>
  <c r="AV99" i="1" s="1"/>
  <c r="F35" i="6"/>
  <c r="BB99" i="1"/>
  <c r="F36" i="6"/>
  <c r="BC99" i="1"/>
  <c r="F33" i="6"/>
  <c r="AZ99" i="1" s="1"/>
  <c r="F37" i="6"/>
  <c r="BD99" i="1"/>
  <c r="F35" i="7"/>
  <c r="BB100" i="1"/>
  <c r="F37" i="7"/>
  <c r="BD100" i="1" s="1"/>
  <c r="F36" i="7"/>
  <c r="BC100" i="1" s="1"/>
  <c r="F33" i="7"/>
  <c r="AZ100" i="1"/>
  <c r="J33" i="7"/>
  <c r="AV100" i="1" s="1"/>
  <c r="J33" i="8"/>
  <c r="AV101" i="1" s="1"/>
  <c r="F35" i="9"/>
  <c r="BB102" i="1"/>
  <c r="F35" i="10"/>
  <c r="BB103" i="1" s="1"/>
  <c r="F35" i="11"/>
  <c r="BB104" i="1" s="1"/>
  <c r="F33" i="3"/>
  <c r="AZ96" i="1"/>
  <c r="F35" i="4"/>
  <c r="BB97" i="1" s="1"/>
  <c r="F35" i="8"/>
  <c r="BB101" i="1" s="1"/>
  <c r="F33" i="10"/>
  <c r="AZ103" i="1"/>
  <c r="F36" i="11"/>
  <c r="BC104" i="1" s="1"/>
  <c r="F36" i="2"/>
  <c r="BC95" i="1" s="1"/>
  <c r="J33" i="3"/>
  <c r="AV96" i="1"/>
  <c r="F36" i="4"/>
  <c r="BC97" i="1" s="1"/>
  <c r="F33" i="9"/>
  <c r="AZ102" i="1" s="1"/>
  <c r="J33" i="9"/>
  <c r="AV102" i="1"/>
  <c r="F36" i="9"/>
  <c r="BC102" i="1" s="1"/>
  <c r="F36" i="10"/>
  <c r="BC103" i="1" s="1"/>
  <c r="F37" i="11"/>
  <c r="BD104" i="1" s="1"/>
  <c r="F33" i="2"/>
  <c r="AZ95" i="1" s="1"/>
  <c r="F35" i="3"/>
  <c r="BB96" i="1" s="1"/>
  <c r="F37" i="4"/>
  <c r="BD97" i="1" s="1"/>
  <c r="F37" i="8"/>
  <c r="BD101" i="1" s="1"/>
  <c r="F33" i="11"/>
  <c r="AZ104" i="1" s="1"/>
  <c r="J33" i="2"/>
  <c r="AV95" i="1" s="1"/>
  <c r="F37" i="3"/>
  <c r="BD96" i="1" s="1"/>
  <c r="F33" i="4"/>
  <c r="AZ97" i="1" s="1"/>
  <c r="F33" i="8"/>
  <c r="AZ101" i="1" s="1"/>
  <c r="F37" i="9"/>
  <c r="BD102" i="1" s="1"/>
  <c r="J33" i="10"/>
  <c r="AV103" i="1" s="1"/>
  <c r="J33" i="11"/>
  <c r="AV104" i="1" s="1"/>
  <c r="F35" i="2"/>
  <c r="BB95" i="1" s="1"/>
  <c r="J33" i="4"/>
  <c r="AV97" i="1" s="1"/>
  <c r="F36" i="8"/>
  <c r="BC101" i="1" s="1"/>
  <c r="F37" i="10"/>
  <c r="BD103" i="1" s="1"/>
  <c r="BK147" i="4" l="1"/>
  <c r="J147" s="1"/>
  <c r="J97" s="1"/>
  <c r="J133" i="5"/>
  <c r="J98" s="1"/>
  <c r="J167"/>
  <c r="J105" s="1"/>
  <c r="R119" i="10"/>
  <c r="BK121" i="9"/>
  <c r="J121" s="1"/>
  <c r="J30" s="1"/>
  <c r="AG102" i="1" s="1"/>
  <c r="AN102" s="1"/>
  <c r="T119" i="8"/>
  <c r="P147" i="4"/>
  <c r="R119" i="6"/>
  <c r="T132" i="5"/>
  <c r="T131" s="1"/>
  <c r="T121" i="9"/>
  <c r="R132" i="5"/>
  <c r="T1015" i="4"/>
  <c r="P126" i="11"/>
  <c r="P125"/>
  <c r="AU104" i="1" s="1"/>
  <c r="R124" i="7"/>
  <c r="T119" i="6"/>
  <c r="BK1015" i="4"/>
  <c r="J1015"/>
  <c r="J105"/>
  <c r="P132" i="5"/>
  <c r="R1015" i="4"/>
  <c r="R255" i="3"/>
  <c r="R123" s="1"/>
  <c r="BK124"/>
  <c r="BK123" s="1"/>
  <c r="J123" s="1"/>
  <c r="J30" s="1"/>
  <c r="AG96" i="1" s="1"/>
  <c r="J124" i="3"/>
  <c r="J97" s="1"/>
  <c r="T126" i="11"/>
  <c r="T125" s="1"/>
  <c r="P124" i="7"/>
  <c r="AU100" i="1"/>
  <c r="R166" i="5"/>
  <c r="T119" i="10"/>
  <c r="P255" i="3"/>
  <c r="P123" s="1"/>
  <c r="AU96" i="1" s="1"/>
  <c r="T471" i="2"/>
  <c r="T132"/>
  <c r="P121" i="9"/>
  <c r="AU102" i="1" s="1"/>
  <c r="R121" i="9"/>
  <c r="P166" i="5"/>
  <c r="T147" i="4"/>
  <c r="T146"/>
  <c r="T255" i="3"/>
  <c r="T123" s="1"/>
  <c r="R147" i="4"/>
  <c r="R146" s="1"/>
  <c r="R471" i="2"/>
  <c r="R132"/>
  <c r="BK131" i="5"/>
  <c r="J131" s="1"/>
  <c r="P1015" i="4"/>
  <c r="P146"/>
  <c r="AU97" i="1"/>
  <c r="P471" i="2"/>
  <c r="P132" s="1"/>
  <c r="AU95" i="1" s="1"/>
  <c r="BK119" i="8"/>
  <c r="J119"/>
  <c r="BK124" i="7"/>
  <c r="J124" s="1"/>
  <c r="J96" s="1"/>
  <c r="BK534" i="2"/>
  <c r="J534" s="1"/>
  <c r="J110" s="1"/>
  <c r="BK119" i="6"/>
  <c r="J119" s="1"/>
  <c r="J96" s="1"/>
  <c r="BK471" i="2"/>
  <c r="BK126" i="11"/>
  <c r="J126"/>
  <c r="J97"/>
  <c r="BK133" i="2"/>
  <c r="J133" s="1"/>
  <c r="J97" s="1"/>
  <c r="J132" i="5"/>
  <c r="J97"/>
  <c r="BK146" i="4"/>
  <c r="J146" s="1"/>
  <c r="J96" s="1"/>
  <c r="J34"/>
  <c r="AW97" i="1" s="1"/>
  <c r="AT97" s="1"/>
  <c r="F34" i="4"/>
  <c r="BA97" i="1" s="1"/>
  <c r="J34" i="2"/>
  <c r="AW95" i="1" s="1"/>
  <c r="AT95" s="1"/>
  <c r="F34" i="6"/>
  <c r="BA99" i="1"/>
  <c r="J34" i="7"/>
  <c r="AW100" i="1" s="1"/>
  <c r="AT100" s="1"/>
  <c r="J34" i="9"/>
  <c r="AW102" i="1"/>
  <c r="AT102"/>
  <c r="J34" i="10"/>
  <c r="AW103" i="1" s="1"/>
  <c r="AT103" s="1"/>
  <c r="F34" i="11"/>
  <c r="BA104" i="1"/>
  <c r="J34" i="3"/>
  <c r="AW96" i="1" s="1"/>
  <c r="AT96" s="1"/>
  <c r="J34" i="5"/>
  <c r="AW98" i="1"/>
  <c r="AT98"/>
  <c r="J34" i="8"/>
  <c r="AW101" i="1" s="1"/>
  <c r="AT101" s="1"/>
  <c r="J34" i="11"/>
  <c r="AW104" i="1"/>
  <c r="AT104"/>
  <c r="F34" i="3"/>
  <c r="BA96" i="1" s="1"/>
  <c r="F34" i="5"/>
  <c r="BA98" i="1" s="1"/>
  <c r="F34" i="8"/>
  <c r="BA101" i="1"/>
  <c r="J30" i="10"/>
  <c r="AG103" i="1" s="1"/>
  <c r="AZ94"/>
  <c r="AV94" s="1"/>
  <c r="AK29" s="1"/>
  <c r="BB94"/>
  <c r="AX94" s="1"/>
  <c r="J30" i="8"/>
  <c r="AG101" i="1"/>
  <c r="F34" i="2"/>
  <c r="BA95" i="1"/>
  <c r="J34" i="6"/>
  <c r="AW99" i="1"/>
  <c r="AT99" s="1"/>
  <c r="F34" i="7"/>
  <c r="BA100" i="1"/>
  <c r="F34" i="9"/>
  <c r="BA102" i="1" s="1"/>
  <c r="F34" i="10"/>
  <c r="BA103" i="1" s="1"/>
  <c r="BC94"/>
  <c r="AY94"/>
  <c r="BD94"/>
  <c r="W33" s="1"/>
  <c r="J30" i="5" l="1"/>
  <c r="AG98" i="1" s="1"/>
  <c r="J96" i="5"/>
  <c r="R131"/>
  <c r="BK132" i="2"/>
  <c r="J132" s="1"/>
  <c r="J96" s="1"/>
  <c r="P131" i="5"/>
  <c r="AU98" i="1" s="1"/>
  <c r="AU94" s="1"/>
  <c r="J96" i="8"/>
  <c r="J471" i="2"/>
  <c r="J103" s="1"/>
  <c r="BK125" i="11"/>
  <c r="J125" s="1"/>
  <c r="J30" s="1"/>
  <c r="AG104" i="1" s="1"/>
  <c r="J96" i="9"/>
  <c r="AN103" i="1"/>
  <c r="J39" i="10"/>
  <c r="J39" i="9"/>
  <c r="J39" i="8"/>
  <c r="AN98" i="1"/>
  <c r="AN96"/>
  <c r="J96" i="3"/>
  <c r="J39"/>
  <c r="AN101" i="1"/>
  <c r="J30" i="4"/>
  <c r="AG97" i="1" s="1"/>
  <c r="AN97" s="1"/>
  <c r="BA94"/>
  <c r="AW94" s="1"/>
  <c r="AK30" s="1"/>
  <c r="J30" i="7"/>
  <c r="AG100" i="1" s="1"/>
  <c r="J30" i="6"/>
  <c r="AG99" i="1" s="1"/>
  <c r="W31"/>
  <c r="W32"/>
  <c r="W29"/>
  <c r="J39" i="5" l="1"/>
  <c r="J39" i="11"/>
  <c r="J39" i="7"/>
  <c r="J39" i="6"/>
  <c r="J96" i="11"/>
  <c r="J39" i="4"/>
  <c r="AN100" i="1"/>
  <c r="AN104"/>
  <c r="AN99"/>
  <c r="J30" i="2"/>
  <c r="AG95" i="1" s="1"/>
  <c r="W30"/>
  <c r="AT94"/>
  <c r="J39" i="2" l="1"/>
  <c r="AN95" i="1"/>
  <c r="AG94"/>
  <c r="AN94" l="1"/>
  <c r="AK26"/>
  <c r="AK35" s="1"/>
</calcChain>
</file>

<file path=xl/sharedStrings.xml><?xml version="1.0" encoding="utf-8"?>
<sst xmlns="http://schemas.openxmlformats.org/spreadsheetml/2006/main" count="35044" uniqueCount="4309">
  <si>
    <t>Export Komplet</t>
  </si>
  <si>
    <t/>
  </si>
  <si>
    <t>2.0</t>
  </si>
  <si>
    <t>False</t>
  </si>
  <si>
    <t>{aba9c129-5c21-4a74-bc32-d9d9aee49182}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</si>
  <si>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</si>
  <si>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</si>
  <si>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</si>
  <si>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</si>
  <si>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</si>
  <si>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</si>
  <si>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</si>
  <si>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</si>
  <si>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0150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</si>
  <si>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</si>
  <si>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</si>
  <si>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Stredná odborná škola informačných technológií centrum celoživotného a odborného vzdelávania a prípravy pre industry 4.0</t>
  </si>
  <si>
    <t>JKSO:</t>
  </si>
  <si>
    <t>ČS:</t>
  </si>
  <si>
    <t>Miesto:</t>
  </si>
  <si>
    <t>parc.č.2532/4 Banská Bystrica</t>
  </si>
  <si>
    <t>Dátum:</t>
  </si>
  <si>
    <t>24. 4. 2025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</si>
  <si>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</si>
  <si>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</si>
  <si>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</si>
  <si>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</si>
  <si>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</si>
  <si>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</si>
  <si>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</si>
  <si>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Ing.Marek Mečír</t>
  </si>
  <si>
    <t>True</t>
  </si>
  <si>
    <t>Spracovateľ:</t>
  </si>
  <si>
    <t>Stanislav Hlubina</t>
  </si>
  <si>
    <t>Poznámka:</t>
  </si>
  <si>
    <t>Formuláre orientačných výkazov výmer tvoria základňu pre stanovenie orientačnej ceny stavby podľa projektovej dokumentácie ako jednotného porovnávacieho kritéria.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</si>
  <si>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</si>
  <si>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</si>
  <si>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</si>
  <si>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</si>
  <si>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</si>
  <si>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</si>
  <si>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</si>
  <si>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</si>
  <si>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</si>
  <si>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</si>
  <si>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</si>
  <si>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</si>
  <si>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</si>
  <si>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</si>
  <si>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</si>
  <si>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</si>
  <si>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</si>
  <si>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</si>
  <si>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</si>
  <si>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</si>
  <si>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</si>
  <si>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</si>
  <si>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</si>
  <si>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</si>
  <si>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</si>
  <si>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</si>
  <si>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</si>
  <si>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</si>
  <si>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</si>
  <si>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</si>
  <si>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</si>
  <si>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</si>
  <si>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</si>
  <si>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</si>
  <si>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</si>
  <si>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</si>
  <si>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</si>
  <si>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</si>
  <si>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</si>
  <si>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</si>
  <si>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</si>
  <si>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</si>
  <si>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</si>
  <si>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</si>
  <si>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</si>
  <si>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</si>
  <si>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SO-01 Búracie práce</t>
  </si>
  <si>
    <t>STA</t>
  </si>
  <si>
    <t>1</t>
  </si>
  <si>
    <t>{0ab4cd37-1833-422f-b682-67b2e57a5aa7}</t>
  </si>
  <si>
    <t>02</t>
  </si>
  <si>
    <t>SO-01 Výmena výplní otvorov</t>
  </si>
  <si>
    <t>{e673c9a8-c19b-49c6-aebb-61952618bc27}</t>
  </si>
  <si>
    <t>03</t>
  </si>
  <si>
    <t>SO-01 Stavebné úpravy</t>
  </si>
  <si>
    <t>{7087346e-c5d4-4af2-b3e1-9489e0ccf81a}</t>
  </si>
  <si>
    <t>04</t>
  </si>
  <si>
    <t>SO-01 Zdravotechnika</t>
  </si>
  <si>
    <t>{41cccbe7-4a84-48eb-853c-4b0b82cfa2ec}</t>
  </si>
  <si>
    <t>05</t>
  </si>
  <si>
    <t>SO-01 Ústredné kúrenie</t>
  </si>
  <si>
    <t>{a309caf0-1da7-4d2e-8c2e-759c77c7c449}</t>
  </si>
  <si>
    <t>07</t>
  </si>
  <si>
    <t>SO-01 Lokálny zdroj FVZ PAC 12kW , PDC 12 kWp</t>
  </si>
  <si>
    <t>{b62da5d0-6f92-44ab-8d35-d70e39fa7ca4}</t>
  </si>
  <si>
    <t>09</t>
  </si>
  <si>
    <t>SO-01 VZT</t>
  </si>
  <si>
    <t>{51c979d3-8464-4842-8616-65dffeb5436f}</t>
  </si>
  <si>
    <t>08</t>
  </si>
  <si>
    <t>SO-01 Chladenie</t>
  </si>
  <si>
    <t>{60644f79-e43a-41a3-89f5-17f19e5e55f9}</t>
  </si>
  <si>
    <t>06</t>
  </si>
  <si>
    <t>SO-01 Elektroinštalácie</t>
  </si>
  <si>
    <t>{a0c45264-6692-4140-ab4a-55e7744f6351}</t>
  </si>
  <si>
    <t>10</t>
  </si>
  <si>
    <t>SO-02 Spevnené plochy</t>
  </si>
  <si>
    <t>{95bb32c0-18a5-4d4f-a85c-3d63e82c2c39}</t>
  </si>
  <si>
    <t>KRYCÍ LIST ROZPOČTU</t>
  </si>
  <si>
    <t>Objekt:</t>
  </si>
  <si>
    <t>01 - SO-01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</si>
  <si>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</si>
  <si>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</si>
  <si>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</si>
  <si>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</si>
  <si>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</si>
  <si>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</si>
  <si>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</si>
  <si>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</si>
  <si>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</si>
  <si>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</si>
  <si>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</si>
  <si>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</si>
  <si>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</si>
  <si>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721 - Zdravotechnika - vnútorná kanalizácia</t>
  </si>
  <si>
    <t xml:space="preserve">    731 - Ústredné kúrenie - kotolne</t>
  </si>
  <si>
    <t xml:space="preserve">    763 - Konštrukcie - drevostavby</t>
  </si>
  <si>
    <t xml:space="preserve">    764 - Konštrukcie klampiarske</t>
  </si>
  <si>
    <t xml:space="preserve">    766 - Konštrukcie stolárske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</si>
  <si>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</si>
  <si>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</si>
  <si>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</si>
  <si>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</si>
  <si>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</si>
  <si>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</si>
  <si>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</si>
  <si>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</si>
  <si>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</si>
  <si>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</si>
  <si>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</si>
  <si>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</si>
  <si>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</si>
  <si>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</si>
  <si>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</si>
  <si>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</si>
  <si>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</si>
  <si>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</si>
  <si>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</si>
  <si>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</si>
  <si>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</si>
  <si>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216904391.S</t>
  </si>
  <si>
    <t>Príplatok k cene za ručné dočistenie oceľovými kefami</t>
  </si>
  <si>
    <t>m2</t>
  </si>
  <si>
    <t>4</t>
  </si>
  <si>
    <t>1747267950</t>
  </si>
  <si>
    <t>VV</t>
  </si>
  <si>
    <t>dočistenie stien od malty a znečistení</t>
  </si>
  <si>
    <t>"1.06" (5,76+8,045)*2*3,70</t>
  </si>
  <si>
    <t>"1.09" (13,085+4,34)*2*5,24</t>
  </si>
  <si>
    <t>Súčet</t>
  </si>
  <si>
    <t>3</t>
  </si>
  <si>
    <t>Zvislé a kompletné konštrukcie</t>
  </si>
  <si>
    <t>310238211.S</t>
  </si>
  <si>
    <t>Zamurovanie otvoru s plochou nad 0.25 do 1 m2 v murive nadzákladného tehlami na maltu vápennocementovú</t>
  </si>
  <si>
    <t>m3</t>
  </si>
  <si>
    <t>-213533880</t>
  </si>
  <si>
    <t>"nadmúrovka dverí I4" 1,00*0,38*0,50</t>
  </si>
  <si>
    <t>"nadmúrovka dverí I10 medzi 1.03 a 1.15 nový stav" 1,64*0,49*0,50</t>
  </si>
  <si>
    <t>310239211.S</t>
  </si>
  <si>
    <t>Zamurovanie otvoru s plochou nad 1 do 4 m2 v murive nadzákladného tehlami na maltu vápennocementovú</t>
  </si>
  <si>
    <t>1563759682</t>
  </si>
  <si>
    <t>"zmenšenie otvoru m.č.1.16 nový stav" 3,01*0,49*3,365-2,10*0,49*2,02</t>
  </si>
  <si>
    <t>317121151.S</t>
  </si>
  <si>
    <t>Montáž prekladu zo železobetónových prefabrikátov do pripravených rýh svetl. otvoru do 1050 mm</t>
  </si>
  <si>
    <t>ks</t>
  </si>
  <si>
    <t>11087184</t>
  </si>
  <si>
    <t>"1.04 nový stav, dvere I4" 5</t>
  </si>
  <si>
    <t>"1.07 nový stav" 2</t>
  </si>
  <si>
    <t>"1.09 nový stav" 2</t>
  </si>
  <si>
    <t>"1.14 nový stav" 8</t>
  </si>
  <si>
    <t>5</t>
  </si>
  <si>
    <t>M</t>
  </si>
  <si>
    <t>596460001200.S</t>
  </si>
  <si>
    <t>Keramický preklad nosný, lxšxv 1250x70x238 mm</t>
  </si>
  <si>
    <t>8</t>
  </si>
  <si>
    <t>-1437896504</t>
  </si>
  <si>
    <t>6</t>
  </si>
  <si>
    <t>317121251.S</t>
  </si>
  <si>
    <t>Montáž prekladu zo železobetónových prefabrikátov do pripravených rýh svetl. otvoru 1050-1800 mm</t>
  </si>
  <si>
    <t>950650275</t>
  </si>
  <si>
    <t>"osadenie prekladu medzi 1.03 a 1.15 nový stav" 7</t>
  </si>
  <si>
    <t>7</t>
  </si>
  <si>
    <t>596460001600.S</t>
  </si>
  <si>
    <t>Keramický preklad nosný, lxšxv 2250x70x238 mm</t>
  </si>
  <si>
    <t>665474315</t>
  </si>
  <si>
    <t>317121451.S</t>
  </si>
  <si>
    <t>Montáž prekladu zo železobetónových prefabrikátov do pripravených rýh svetl. otvoru 2400-3000 mm</t>
  </si>
  <si>
    <t>-342695162</t>
  </si>
  <si>
    <t>"zníženie otvoru m.č.1.16 nový stav" 7</t>
  </si>
  <si>
    <t>9</t>
  </si>
  <si>
    <t>596460001800.S</t>
  </si>
  <si>
    <t>Keramický preklad nosný, lxšxv 2750x70x238 mm</t>
  </si>
  <si>
    <t>318024136</t>
  </si>
  <si>
    <t>349231821.S</t>
  </si>
  <si>
    <t>Primurovka ostenia s ozubom z tehál vo vybúraných otvoroch nad 150 do 300 mm</t>
  </si>
  <si>
    <t>-1934268961</t>
  </si>
  <si>
    <t>domurovanie otvoru 1.NP</t>
  </si>
  <si>
    <t>"dvere I4" 0,38*1,455</t>
  </si>
  <si>
    <t>Úpravy povrchov, podlahy, osadenie</t>
  </si>
  <si>
    <t>11</t>
  </si>
  <si>
    <t>632451601.S</t>
  </si>
  <si>
    <t>Ochranný antikorózny náter na báze cementu na výstuž hr. 1 mm</t>
  </si>
  <si>
    <t>657226597</t>
  </si>
  <si>
    <t>12</t>
  </si>
  <si>
    <t>632451622.S</t>
  </si>
  <si>
    <t>Sanácia betónovej konštrukcie opravnou (reprofilačnou) maltou na betón a murivo hr. 10 mm</t>
  </si>
  <si>
    <t>1419293229</t>
  </si>
  <si>
    <t>oprava 15%</t>
  </si>
  <si>
    <t>B/16 čistenie bet.U panelov - vodorovne</t>
  </si>
  <si>
    <t>(9,76+12,925)*8,045*0,15</t>
  </si>
  <si>
    <t>8,99*6,93*0,15</t>
  </si>
  <si>
    <t>13,085*4,34*0,15</t>
  </si>
  <si>
    <t>9,60*11,89*0,15</t>
  </si>
  <si>
    <t>B/16 U panely - zvisle</t>
  </si>
  <si>
    <t>8,045*0,55*2*16*0,15</t>
  </si>
  <si>
    <t>6,93*0,55*2*8*0,15</t>
  </si>
  <si>
    <t>11,89*0,55*2*8*0,15</t>
  </si>
  <si>
    <t>Ostatné konštrukcie a práce-búranie</t>
  </si>
  <si>
    <t>13</t>
  </si>
  <si>
    <t>938902301.S</t>
  </si>
  <si>
    <t>Čistenie betónového podkladu vysokotlakovým vodným lúčom do hrúbky 1 mm - stropov</t>
  </si>
  <si>
    <t>-582857993</t>
  </si>
  <si>
    <t>(9,76+12,925)*8,045</t>
  </si>
  <si>
    <t>8,99*6,93</t>
  </si>
  <si>
    <t>13,085*4,34</t>
  </si>
  <si>
    <t>9,60*11,89</t>
  </si>
  <si>
    <t>8,045*0,55*2*16</t>
  </si>
  <si>
    <t>6,93*0,55*2*8</t>
  </si>
  <si>
    <t>11,89*0,55*2*8</t>
  </si>
  <si>
    <t>14</t>
  </si>
  <si>
    <t>952903011.S</t>
  </si>
  <si>
    <t>Čistenie fasád tlakovou vodou od prachu, usadenín a pavučín z úrovne terénu</t>
  </si>
  <si>
    <t>292875702</t>
  </si>
  <si>
    <t>exteriérové omietky</t>
  </si>
  <si>
    <t>prestrešená plocha pre m.č.1.09</t>
  </si>
  <si>
    <t>(3,72+9,605)*(4,80+0,25)</t>
  </si>
  <si>
    <t>(11,89+9,605)*(4,80+0,25)</t>
  </si>
  <si>
    <t>"ost" 30,00</t>
  </si>
  <si>
    <t>po demontáži KZS</t>
  </si>
  <si>
    <t>"KZS" 188,888</t>
  </si>
  <si>
    <t>"KZS ostenia" 12,558</t>
  </si>
  <si>
    <t>15</t>
  </si>
  <si>
    <t>961043111.S</t>
  </si>
  <si>
    <t>Búranie základov alebo vybúranie otvorov plochy nad 4 m2 z betónu prostého alebo preloženého kameňom,  -2,20000t</t>
  </si>
  <si>
    <t>-1465724178</t>
  </si>
  <si>
    <t>B/1</t>
  </si>
  <si>
    <t>1,932*0,60*1,25</t>
  </si>
  <si>
    <t>16</t>
  </si>
  <si>
    <t>962031132.S</t>
  </si>
  <si>
    <t>Búranie priečok alebo vybúranie otvorov plochy nad 4 m2 z tehál pálených, plných alebo dutých hr. do 150 mm,  -0,19600t</t>
  </si>
  <si>
    <t>204</t>
  </si>
  <si>
    <t>B/6 - 1.NP</t>
  </si>
  <si>
    <t>(3,305+1,50)*3,70</t>
  </si>
  <si>
    <t>17</t>
  </si>
  <si>
    <t>962032231.S</t>
  </si>
  <si>
    <t>Búranie muriva alebo vybúranie otvorov plochy nad 4 m2 nadzákladového z tehál pálených, vápenopieskových, cementových na maltu,  -1,90500t</t>
  </si>
  <si>
    <t>-642160472</t>
  </si>
  <si>
    <t>B/5</t>
  </si>
  <si>
    <t>1,88*0,49*3,18</t>
  </si>
  <si>
    <t>(1,41*2+2,16)*0,19*3,70</t>
  </si>
  <si>
    <t>1,575*0,51*3,70</t>
  </si>
  <si>
    <t>B/5 zábradlové murivo schodiska</t>
  </si>
  <si>
    <t>4,60*0,50*2,00*0,75</t>
  </si>
  <si>
    <t>(1,50+2,55)*0,50*0,93</t>
  </si>
  <si>
    <t>Medzisúčet</t>
  </si>
  <si>
    <t>B/20 odstránenie muriva atík strechy SH +3,600 HH +4,720</t>
  </si>
  <si>
    <t>5,90*0,42*1,12</t>
  </si>
  <si>
    <t>1,37*0,47*1,12</t>
  </si>
  <si>
    <t>6,74*0,49*1,12</t>
  </si>
  <si>
    <t>9,045*0,51*1,12</t>
  </si>
  <si>
    <t>3,16*0,51*1,12</t>
  </si>
  <si>
    <t>stredová stena v zrkadle schodiska</t>
  </si>
  <si>
    <t>3,51*0,42*1,12*0,75</t>
  </si>
  <si>
    <t>B/20 odstránenie muriva atík strechy SH +4,350 HH +5,980</t>
  </si>
  <si>
    <t>5,80*0,58*1,63</t>
  </si>
  <si>
    <t>(1,75+7,448)*0,40*1,63</t>
  </si>
  <si>
    <t>(5,488+1,44)*0,40*1,63</t>
  </si>
  <si>
    <t>6,329*0,47*1,63</t>
  </si>
  <si>
    <t>"stľpiky atiky" 0,50*0,20*1,63*4</t>
  </si>
  <si>
    <t>B/20 odstránenie muriva atík strechy SH +5,540 HH +6,925</t>
  </si>
  <si>
    <t>(9,605+0,30)*0,46*1,385</t>
  </si>
  <si>
    <t>6,903*0,30*1,385</t>
  </si>
  <si>
    <t>2,351*0,33*1,385</t>
  </si>
  <si>
    <t>B/20 odstránenie muriva atík strechy SH +5,540 HH +6,835</t>
  </si>
  <si>
    <t>6,747*0,40*1,295</t>
  </si>
  <si>
    <t>(0,20+1,62+4,278)*0,30*1,295</t>
  </si>
  <si>
    <t>B/20 odstránenie muriva atík strechy SH +5,540 HH +6,170</t>
  </si>
  <si>
    <t>2,65*0,40*1,295</t>
  </si>
  <si>
    <t>B/20 odstránenie muriva atík strechy SH +5,540 HH +6,750</t>
  </si>
  <si>
    <t>20,837*0,33*1,21</t>
  </si>
  <si>
    <t>B/20 odstránenie muriva atík strechy SH +5,540 HH +6,600</t>
  </si>
  <si>
    <t>2,088*0,33*1,06</t>
  </si>
  <si>
    <t>"stľpiky, ostatné" 1,50</t>
  </si>
  <si>
    <t>"odpočet bet.prekladov, vencov" -11,952</t>
  </si>
  <si>
    <t>18</t>
  </si>
  <si>
    <t>962052211.S</t>
  </si>
  <si>
    <t>Búranie muriva alebo vybúranie otvorov plochy nad 4 m2 železobetonového nadzákladného,  -2,40000t</t>
  </si>
  <si>
    <t>173645324</t>
  </si>
  <si>
    <t>B/11 preklad nad hlavným vstupom</t>
  </si>
  <si>
    <t>5,17*0,42*0,42</t>
  </si>
  <si>
    <t>uvažované 15% z objemu muriva atík</t>
  </si>
  <si>
    <t>79,678*0,15</t>
  </si>
  <si>
    <t>19</t>
  </si>
  <si>
    <t>963012520.S</t>
  </si>
  <si>
    <t>Búranie stropov z dosiek alebo panelov zo železobetónu prefabrikovaných s dutinami hr. nad 140 mm,  -1,60000t</t>
  </si>
  <si>
    <t>72277092</t>
  </si>
  <si>
    <t>B/18 búranie stropu nad vstupom</t>
  </si>
  <si>
    <t>6,00*1,88*0,21</t>
  </si>
  <si>
    <t>20</t>
  </si>
  <si>
    <t>965041441.S</t>
  </si>
  <si>
    <t>Búranie podkladov pod dlažby, liatych dlažieb a mazanín, škvarobetón hr. nad 100 mm, plochy nad 4 m2 -1,60000t</t>
  </si>
  <si>
    <t>1511894237</t>
  </si>
  <si>
    <t>B/21 izolácia strechy</t>
  </si>
  <si>
    <t>5,19*(1,37+0,58)*(0,26-0,20)</t>
  </si>
  <si>
    <t>19,085*8,045*(0,26-0,20)</t>
  </si>
  <si>
    <t>(9,174*6,98+3,00*0,40)*(0,59-0,20)</t>
  </si>
  <si>
    <t>(9,605*(1,15+1,159+10,136)-2,021*0,33)*(0,335-0,20)</t>
  </si>
  <si>
    <t>(13,65*4,693+3,20*0,40)*(0,335-0,20)</t>
  </si>
  <si>
    <t>21</t>
  </si>
  <si>
    <t>965042241.S</t>
  </si>
  <si>
    <t>Búranie podkladov pod dlažby, liatych dlažieb a mazanín,betón,liaty asfalt hr.nad 100 mm, plochy nad 4 m2 -2,20000t</t>
  </si>
  <si>
    <t>351248797</t>
  </si>
  <si>
    <t>interiér</t>
  </si>
  <si>
    <t>"1.06" 49,94*0,15</t>
  </si>
  <si>
    <t>pod krytinou strechy B/21 - upresniť podľa reálne vykonaných prác</t>
  </si>
  <si>
    <t>5,19*(1,37+0,58)*0,20</t>
  </si>
  <si>
    <t>19,085*8,045*0,20</t>
  </si>
  <si>
    <t>9,174*6,98*0,20+3,00*0,40*0,20</t>
  </si>
  <si>
    <t>9,605*(1,15+1,159+10,136)*0,20-2,021*0,33*0,20</t>
  </si>
  <si>
    <t>13,65*4,693*0,20+3,20*0,40*0,20</t>
  </si>
  <si>
    <t>22</t>
  </si>
  <si>
    <t>965049120.S</t>
  </si>
  <si>
    <t>Príplatok za búranie betónovej mazaniny so zváranou sieťou alebo rabicovým pletivom hr. nad 100 mm</t>
  </si>
  <si>
    <t>1851217724</t>
  </si>
  <si>
    <t>965081812.S</t>
  </si>
  <si>
    <t>Búranie dlažieb, z kamen., cement., terazzových, čadičových alebo keramických, hr. nad 10 mm,  -0,06500t</t>
  </si>
  <si>
    <t>-169216943</t>
  </si>
  <si>
    <t>"1.01" 22,22</t>
  </si>
  <si>
    <t>"1.02" 11,53</t>
  </si>
  <si>
    <t>"1.03" 6,25</t>
  </si>
  <si>
    <t>"1.04" 2,16</t>
  </si>
  <si>
    <t>"1.05" 1,78</t>
  </si>
  <si>
    <t>"1.06" 49,94</t>
  </si>
  <si>
    <t>"1.07" 58,23</t>
  </si>
  <si>
    <t>"1.08" 61,30</t>
  </si>
  <si>
    <t>"1.09" 57,88</t>
  </si>
  <si>
    <t>krytina strechy B/21</t>
  </si>
  <si>
    <t>5,19*(1,37+0,58)</t>
  </si>
  <si>
    <t>19,085*8,045</t>
  </si>
  <si>
    <t>9,174*6,98+3,00*0,40</t>
  </si>
  <si>
    <t>9,605*(1,15+1,159+10,136)-2,021*0,33</t>
  </si>
  <si>
    <t>13,65*4,693+3,20*0,40</t>
  </si>
  <si>
    <t>schodisko</t>
  </si>
  <si>
    <t>3,41*1,37*2+1,44*3,16</t>
  </si>
  <si>
    <t>čelo schodiska</t>
  </si>
  <si>
    <t>1,37*3,86</t>
  </si>
  <si>
    <t>24</t>
  </si>
  <si>
    <t>968061125.S</t>
  </si>
  <si>
    <t>Vyvesenie dreveného dverného krídla do suti plochy do 2 m2, -0,02400t</t>
  </si>
  <si>
    <t>421976282</t>
  </si>
  <si>
    <t>25</t>
  </si>
  <si>
    <t>968071112.S</t>
  </si>
  <si>
    <t>Vyvesenie kovového (plastového) okenného krídla do suti plochy do 1, 5 m2</t>
  </si>
  <si>
    <t>1451749399</t>
  </si>
  <si>
    <t>B7</t>
  </si>
  <si>
    <t>2+7+2*2+3</t>
  </si>
  <si>
    <t>26</t>
  </si>
  <si>
    <t>968071125.S</t>
  </si>
  <si>
    <t>Vyvesenie kovového (plastového) dverného krídla do suti plochy do 2 m2</t>
  </si>
  <si>
    <t>-645197613</t>
  </si>
  <si>
    <t>27</t>
  </si>
  <si>
    <t>968072354.S</t>
  </si>
  <si>
    <t>Vybúranie kovových (plastových) rámov okien dvojitých alebo zdvojených, plochy do 1 m2,  -0,08900t</t>
  </si>
  <si>
    <t>219430952</t>
  </si>
  <si>
    <t>0,90*0,89*2</t>
  </si>
  <si>
    <t>0,88*0,89*2</t>
  </si>
  <si>
    <t>0,86*0,89</t>
  </si>
  <si>
    <t>0,86*0,87*2</t>
  </si>
  <si>
    <t>28</t>
  </si>
  <si>
    <t>968072355.S</t>
  </si>
  <si>
    <t>Vybúranie kovových (plastových) rámov okien dvojitých alebo zdvojených, plochy do 2 m2,  -0,06100t</t>
  </si>
  <si>
    <t>-819788067</t>
  </si>
  <si>
    <t>1,165*1,455*2</t>
  </si>
  <si>
    <t>29</t>
  </si>
  <si>
    <t>968072356.S</t>
  </si>
  <si>
    <t>Vybúranie kovových (plastových) rámov okien dvojitých alebo zdvojených, plochy do 4 m2,  -0,05300t</t>
  </si>
  <si>
    <t>-925847682</t>
  </si>
  <si>
    <t>2,665*0,80*2</t>
  </si>
  <si>
    <t>2,70*0,90</t>
  </si>
  <si>
    <t>30</t>
  </si>
  <si>
    <t>968072455.S</t>
  </si>
  <si>
    <t>Vybúranie kovových dverových zárubní plochy do 2 m2,  -0,07600t</t>
  </si>
  <si>
    <t>1487005522</t>
  </si>
  <si>
    <t>0,60*1,97*2</t>
  </si>
  <si>
    <t>0,80*1,97*5</t>
  </si>
  <si>
    <t>31</t>
  </si>
  <si>
    <t>968072456.S</t>
  </si>
  <si>
    <t>Vybúranie kovových (plastového) dverových zárubní plochy nad 2 m2,  -0,06300t</t>
  </si>
  <si>
    <t>912412240</t>
  </si>
  <si>
    <t>1,48*2,50*2</t>
  </si>
  <si>
    <t>2,33*2,375*3</t>
  </si>
  <si>
    <t>3,01*3,365</t>
  </si>
  <si>
    <t>32</t>
  </si>
  <si>
    <t>971033431.S</t>
  </si>
  <si>
    <t>Vybúranie otvoru v murive tehl. plochy do 0,25 m2 hr. do 150 mm,  -0,07300t</t>
  </si>
  <si>
    <t>1494396989</t>
  </si>
  <si>
    <t>"zväčšenie otvoru medzi 1.01 a 1.03" 1</t>
  </si>
  <si>
    <t>"pre zasekanie prekladov nad dverami I4" 2</t>
  </si>
  <si>
    <t>33</t>
  </si>
  <si>
    <t>971033441.S</t>
  </si>
  <si>
    <t>Vybúranie otvoru v murive tehl. plochy do 0,25 m2 hr. do 300 mm,  -0,14600t</t>
  </si>
  <si>
    <t>-1823775455</t>
  </si>
  <si>
    <t>"osadenie prekladu m.č.1.04 nový stav" 2</t>
  </si>
  <si>
    <t>"osadenie prekladu m.č.1.16 nový stav, len jedna strana" 1</t>
  </si>
  <si>
    <t>34</t>
  </si>
  <si>
    <t>971033461.S</t>
  </si>
  <si>
    <t>Vybúranie otvoru v murive tehl. plochy do 0,25 m2 hr. do 600 mm,  -0,29200t</t>
  </si>
  <si>
    <t>-652942943</t>
  </si>
  <si>
    <t>"rozšírenie medzi 1.01 / 1.08" 1</t>
  </si>
  <si>
    <t>"otvor pre osadenie prekladov pre zníženie otvoru 1.03 a 1.15 nový stav" 2</t>
  </si>
  <si>
    <t>35</t>
  </si>
  <si>
    <t>971033561.S</t>
  </si>
  <si>
    <t>Vybúranie otvorov v murive tehl. plochy do 1 m2 hr. do 600 mm,  -1,87500t</t>
  </si>
  <si>
    <t>1216256611</t>
  </si>
  <si>
    <t>"zväčšenie otvoru 1.02 ozn.B/7" 1,00*0,38*(2,02-1,455)</t>
  </si>
  <si>
    <t>"prímurovka pri RH 1.07" 0,74*0,20*3,70</t>
  </si>
  <si>
    <t>36</t>
  </si>
  <si>
    <t>971033631.S</t>
  </si>
  <si>
    <t>Vybúranie otvorov v murive tehl. plochy do 4 m2 hr. do 150 mm,  -0,27000t</t>
  </si>
  <si>
    <t>-474681041</t>
  </si>
  <si>
    <t>0,90*2,02</t>
  </si>
  <si>
    <t>1,00*2,02</t>
  </si>
  <si>
    <t>"medzi 1.01 a 1.06" 0,90*2,02*2+0,40*2,02</t>
  </si>
  <si>
    <t>37</t>
  </si>
  <si>
    <t>971033651.S</t>
  </si>
  <si>
    <t>Vybúranie otvorov v murive tehl. plochy do 4 m2 hr. do 600 mm,  -1,87500t</t>
  </si>
  <si>
    <t>-567444657</t>
  </si>
  <si>
    <t>"okno 1.08" 2,665*0,46*0,65*2</t>
  </si>
  <si>
    <t>"okno 1.09" 2,70*0,38*(3,525-2,975)</t>
  </si>
  <si>
    <t>38</t>
  </si>
  <si>
    <t>971033681.S</t>
  </si>
  <si>
    <t>Vybúranie otvorov v murive tehl. plochy do 4 m2 hr. do 900 mm,  -1,87500t</t>
  </si>
  <si>
    <t>1944097719</t>
  </si>
  <si>
    <t>"otvor medzi 1.08 - 1.09" 1,00*0,62*2,02</t>
  </si>
  <si>
    <t>39</t>
  </si>
  <si>
    <t>974031187.S</t>
  </si>
  <si>
    <t>Vysekávanie rýh v akomkoľvek murive tehlovom na akúkoľvek maltu do hĺbky 300 mm a š. do 300mm,  -0,10100t</t>
  </si>
  <si>
    <t>m</t>
  </si>
  <si>
    <t>824481871</t>
  </si>
  <si>
    <t>"preklad starý stav m.č.1.08" 1,25*2</t>
  </si>
  <si>
    <t>40</t>
  </si>
  <si>
    <t>974032666.S</t>
  </si>
  <si>
    <t>Vysek. rýh v stenách a priečkach  pre vťahov. nosn. do stien do hĺbky 150 mm, v. nosníka do 250 mm,  -0,04200t</t>
  </si>
  <si>
    <t>-987326700</t>
  </si>
  <si>
    <t>obojstranne</t>
  </si>
  <si>
    <t>"1.07 nový stav" 1,25*2</t>
  </si>
  <si>
    <t>"1.09 nový stav"  1,25*2</t>
  </si>
  <si>
    <t>41</t>
  </si>
  <si>
    <t>974042564.S</t>
  </si>
  <si>
    <t>Vysekanie rýh v betónovej dlažbe do hĺbky 150 mm a šírky do 150 mm,  -0,05000t</t>
  </si>
  <si>
    <t>-1351520300</t>
  </si>
  <si>
    <t>ryhy pre založenie priečok ozn.B/4 š.100mm</t>
  </si>
  <si>
    <t>2,00</t>
  </si>
  <si>
    <t>ryhy pre založenie priečok ozn.B/4 š.150mm</t>
  </si>
  <si>
    <t>8,045+6,45+4,015+1,33+1,675+2,00</t>
  </si>
  <si>
    <t>42</t>
  </si>
  <si>
    <t>974042565.S</t>
  </si>
  <si>
    <t>Vysekanie rýh v betónovej dlažbe do hĺbky 150 mm a šírky do 200 mm,  -0,06600t</t>
  </si>
  <si>
    <t>1535914690</t>
  </si>
  <si>
    <t>ryhy pre založenie priečok ozn.B/4 š.175mm</t>
  </si>
  <si>
    <t>1,36</t>
  </si>
  <si>
    <t>43</t>
  </si>
  <si>
    <t>974083103.S</t>
  </si>
  <si>
    <t>Rezanie betónových mazanín existujúcich nevystužených hĺbky nad 100 do 150 mm</t>
  </si>
  <si>
    <t>-373374290</t>
  </si>
  <si>
    <t>2,00*2</t>
  </si>
  <si>
    <t>(8,045+6,45+4,015+1,33+1,675+2,00)*2</t>
  </si>
  <si>
    <t>1,36*2</t>
  </si>
  <si>
    <t>44</t>
  </si>
  <si>
    <t>975043111.S</t>
  </si>
  <si>
    <t>Jednoradové podchytenie stropov pre osadenie nosníkov do v. 3,50 m a jeho zaťaženia do 750 kg/m</t>
  </si>
  <si>
    <t>1031174865</t>
  </si>
  <si>
    <t>pre osadenie prekladu m.č.1.08 - obojstranne</t>
  </si>
  <si>
    <t>1,00*2</t>
  </si>
  <si>
    <t>45</t>
  </si>
  <si>
    <t>976071111.S</t>
  </si>
  <si>
    <t>Vybúranie kovových madiel a zábradlí,  -0,03700t</t>
  </si>
  <si>
    <t>-1707711928</t>
  </si>
  <si>
    <t>B/2</t>
  </si>
  <si>
    <t>10,32</t>
  </si>
  <si>
    <t>"zábradlie internát" 4,50</t>
  </si>
  <si>
    <t>46</t>
  </si>
  <si>
    <t>978013191.S</t>
  </si>
  <si>
    <t>Otlčenie omietok stien vnútorných vápenných alebo vápennocementových v rozsahu do 100 %,  -0,04600t</t>
  </si>
  <si>
    <t>-2015974835</t>
  </si>
  <si>
    <t>B/13</t>
  </si>
  <si>
    <t>"1.01" (12,925+8,495+5,12)*2*3,55</t>
  </si>
  <si>
    <t>"1.02" (2,825+4,08)*2*3,55</t>
  </si>
  <si>
    <t>"1.03" (2,825+3,16)*2*3,55</t>
  </si>
  <si>
    <t>"1.08" (8,99+6,93)*2*4,30</t>
  </si>
  <si>
    <t>47</t>
  </si>
  <si>
    <t>978015291.S</t>
  </si>
  <si>
    <t>Otlčenie omietok vonkajších priečelí jednoduchých, s vyškriabaním škár, očistením muriva, v rozsahu do 100 %,  -0,05900t</t>
  </si>
  <si>
    <t>1887954629</t>
  </si>
  <si>
    <t>vrátane ostení</t>
  </si>
  <si>
    <t>48</t>
  </si>
  <si>
    <t>978023411.S</t>
  </si>
  <si>
    <t>Vysekanie, vyškriabanie a vyčistenie škár muriva tehlového okrem komínového,  -0,01400t</t>
  </si>
  <si>
    <t>-1063839916</t>
  </si>
  <si>
    <t>steny</t>
  </si>
  <si>
    <t>"1.09" (13,085+4,34)*2*5,39</t>
  </si>
  <si>
    <t>49</t>
  </si>
  <si>
    <t>978059511.S</t>
  </si>
  <si>
    <t>Odsekanie a odobratie obkladov stien z obkladačiek vnútorných vrátane podkladovej omietky do 2 m2,  -0,06800t</t>
  </si>
  <si>
    <t>1605624485</t>
  </si>
  <si>
    <t>"1.03" (2,825+3,16)*2*2,00</t>
  </si>
  <si>
    <t>"1.04" (1,41+0,89)*2*2,00</t>
  </si>
  <si>
    <t>"1.05" (0,89+1,41)*2*2,00</t>
  </si>
  <si>
    <t>"ost" 20,00</t>
  </si>
  <si>
    <t>50</t>
  </si>
  <si>
    <t>978059531.S</t>
  </si>
  <si>
    <t>Odsekanie a odobratie obkladov stien z obkladačiek vnútorných vrátane podkladovej omietky nad 2 m2,  -0,06800t</t>
  </si>
  <si>
    <t>-1602220944</t>
  </si>
  <si>
    <t>"1.03" 5,00</t>
  </si>
  <si>
    <t>"1.04" (1,41+0,89)*2*1,50</t>
  </si>
  <si>
    <t>"1.05" (1,41+0,89)*2*1,50</t>
  </si>
  <si>
    <t>"ost" 10,00</t>
  </si>
  <si>
    <t>51</t>
  </si>
  <si>
    <t>978065011.S</t>
  </si>
  <si>
    <t>Odstránenie kontaktného zateplenia vrátane povrchovej úpravy z polystyrénových dosiek hrúbky nad 80-120 mm, -0,01841t</t>
  </si>
  <si>
    <t>-967332694</t>
  </si>
  <si>
    <t>vrátane ostení, parapetnej časti, soklov</t>
  </si>
  <si>
    <t>JZ</t>
  </si>
  <si>
    <t>"zábradlové murivo schodiska vonkajšie" 0,50*(1,00+0,25)+4,60*(2,95+0,25)*0,75+(1,55+2,55)*(2,95+0,25)</t>
  </si>
  <si>
    <t>"pravá časť steny pod schodiskom hlavný vstup" 1,88*(3,70+0,25)</t>
  </si>
  <si>
    <t>"zábradlové murivo - stredové" 3,70*(1,10+4,80)/2+0,50*1,10+3,98*1,10</t>
  </si>
  <si>
    <t>"podhľad hlavný vstup" 5,17*(1,88+0,25)</t>
  </si>
  <si>
    <t>"HH +5,980" (2,104+1,76+6,329)*(5,98-4,35)</t>
  </si>
  <si>
    <t>"HH +6,170" (2,65+1,76+4,693)*(6,17-5,54)</t>
  </si>
  <si>
    <t>JV HH= +4,720</t>
  </si>
  <si>
    <t>(1,76+7,448)*(4,72-3,60)</t>
  </si>
  <si>
    <t>SZ HH= +4,720</t>
  </si>
  <si>
    <t>9,025*(4,72-3,60)</t>
  </si>
  <si>
    <t>1,88*(4,72+0,25)*2+0,49*(3,18+0,25)</t>
  </si>
  <si>
    <t>JZ HH= +4,720</t>
  </si>
  <si>
    <t>(7,25+11,174+0,25)*(4,72-3,60)+5,90*(3,60-3,18)</t>
  </si>
  <si>
    <t>0,49*(3,18+0,25)</t>
  </si>
  <si>
    <t>nadstrešné zateplenie HH= +5,980</t>
  </si>
  <si>
    <t>3,38*(1,72+0,25)</t>
  </si>
  <si>
    <t>zväčšenie otvoru pohľad JV</t>
  </si>
  <si>
    <t>2,665*(2,56-1,91)*2</t>
  </si>
  <si>
    <t>2,70*(3,525-2,975)</t>
  </si>
  <si>
    <t>52</t>
  </si>
  <si>
    <t>978065041.S</t>
  </si>
  <si>
    <t>Odstránenie kontaktného zateplenia ostenia vrátane povrchovej úpravy z polystyrénových dosiek hrúbky 10-30 mm,  -0,01752t</t>
  </si>
  <si>
    <t>-451546930</t>
  </si>
  <si>
    <t>zväčšenie otvoru pohľad JV, ozn.B/7</t>
  </si>
  <si>
    <t>(2,665+0,80)*2*0,20*2</t>
  </si>
  <si>
    <t>(2,70+0,80)*2*0,20</t>
  </si>
  <si>
    <t>odstránenie okna pohľad JZ ozn.B/7</t>
  </si>
  <si>
    <t>(1,165+1,455)*2*0,20</t>
  </si>
  <si>
    <t>(1,48+2,50*2)*0,20</t>
  </si>
  <si>
    <t>(1,15+1,455)*2*0,20</t>
  </si>
  <si>
    <t>"ost" 5,00</t>
  </si>
  <si>
    <t>53</t>
  </si>
  <si>
    <t>979081111.S</t>
  </si>
  <si>
    <t>Odvoz sutiny a vybúraných hmôt na skládku do 1 km</t>
  </si>
  <si>
    <t>t</t>
  </si>
  <si>
    <t>485823526</t>
  </si>
  <si>
    <t>54</t>
  </si>
  <si>
    <t>979081121.S</t>
  </si>
  <si>
    <t>Odvoz sutiny a vybúraných hmôt na skládku za každý ďalší 1 km</t>
  </si>
  <si>
    <t>1517796521</t>
  </si>
  <si>
    <t>586,235*9</t>
  </si>
  <si>
    <t>55</t>
  </si>
  <si>
    <t>979082111.S</t>
  </si>
  <si>
    <t>Vnútrostavenisková doprava sutiny a vybúraných hmôt do 10 m</t>
  </si>
  <si>
    <t>1577307896</t>
  </si>
  <si>
    <t>56</t>
  </si>
  <si>
    <t>979082121.S</t>
  </si>
  <si>
    <t>Vnútrostavenisková doprava sutiny a vybúraných hmôt za každých ďalších 5 m</t>
  </si>
  <si>
    <t>1317328124</t>
  </si>
  <si>
    <t>586,235*2</t>
  </si>
  <si>
    <t>57</t>
  </si>
  <si>
    <t>979087213.S</t>
  </si>
  <si>
    <t>Nakladanie na dopravné prostriedky pre vodorovnú dopravu vybúraných hmôt</t>
  </si>
  <si>
    <t>-595899900</t>
  </si>
  <si>
    <t>58</t>
  </si>
  <si>
    <t>979089012.S</t>
  </si>
  <si>
    <t>Poplatok za skladovanie - betón, tehly, dlaždice (17 01) ostatné</t>
  </si>
  <si>
    <t>1708714761</t>
  </si>
  <si>
    <t>99</t>
  </si>
  <si>
    <t>Presun hmôt HSV</t>
  </si>
  <si>
    <t>59</t>
  </si>
  <si>
    <t>999281111.S</t>
  </si>
  <si>
    <t>Presun hmôt pre opravy a údržbu objektov vrátane vonkajších plášťov výšky do 25 m</t>
  </si>
  <si>
    <t>-212521342</t>
  </si>
  <si>
    <t>PSV</t>
  </si>
  <si>
    <t>Práce a dodávky PSV</t>
  </si>
  <si>
    <t>712</t>
  </si>
  <si>
    <t>Izolácie striech, povlakové krytiny</t>
  </si>
  <si>
    <t>60</t>
  </si>
  <si>
    <t>712300833.S</t>
  </si>
  <si>
    <t>Odstránenie povlakovej krytiny na strechách plochých 10° trojvrstvovej,  -0,01400t</t>
  </si>
  <si>
    <t>436808086</t>
  </si>
  <si>
    <t>B/21</t>
  </si>
  <si>
    <t>"vytiahnutie na stenu odhad 20%" 413,101*0,2</t>
  </si>
  <si>
    <t>61</t>
  </si>
  <si>
    <t>998712202.S</t>
  </si>
  <si>
    <t>Presun hmôt pre izoláciu povlakovej krytiny v objektoch výšky nad 6 do 12 m</t>
  </si>
  <si>
    <t>%</t>
  </si>
  <si>
    <t>1674213444</t>
  </si>
  <si>
    <t>721</t>
  </si>
  <si>
    <t>Zdravotechnika - vnútorná kanalizácia</t>
  </si>
  <si>
    <t>62</t>
  </si>
  <si>
    <t>721170000.S</t>
  </si>
  <si>
    <t>Zdravotechnika - demontáž, likvidácia suti</t>
  </si>
  <si>
    <t>súbor</t>
  </si>
  <si>
    <t>1373053228</t>
  </si>
  <si>
    <t>"demontáž jestvujúcej zdravotechniky, sutina 0,50t" 1</t>
  </si>
  <si>
    <t>63</t>
  </si>
  <si>
    <t>721171809.S</t>
  </si>
  <si>
    <t>Demontáž potrubia z PVC-U rúr odpadového alebo pripojovacieho nad D 114 mm - D 160 mm,  -0,00263t</t>
  </si>
  <si>
    <t>-693389382</t>
  </si>
  <si>
    <t>ozn. B/3</t>
  </si>
  <si>
    <t>"odstr.dažďového zvodu kanalizácie" 6,50*2+4,00*1</t>
  </si>
  <si>
    <t>64</t>
  </si>
  <si>
    <t>998721202.S</t>
  </si>
  <si>
    <t>Presun hmôt pre vnútornú kanalizáciu v objektoch výšky nad 6 do 12 m</t>
  </si>
  <si>
    <t>859633880</t>
  </si>
  <si>
    <t>731</t>
  </si>
  <si>
    <t>Ústredné kúrenie - kotolne</t>
  </si>
  <si>
    <t>65</t>
  </si>
  <si>
    <t>731100000.S</t>
  </si>
  <si>
    <t>Ústredné kúrenie - demontáž, likvidácia suti</t>
  </si>
  <si>
    <t>1900812210</t>
  </si>
  <si>
    <t>"demontáž jestvujúceho kúrenia, sutina 1,00t" 1</t>
  </si>
  <si>
    <t>66</t>
  </si>
  <si>
    <t>998731202.S</t>
  </si>
  <si>
    <t>Presun hmôt pre kotolne umiestnené vo výške (hĺbke) nad 6 do 12 m</t>
  </si>
  <si>
    <t>814168034</t>
  </si>
  <si>
    <t>763</t>
  </si>
  <si>
    <t>Konštrukcie - drevostavby</t>
  </si>
  <si>
    <t>67</t>
  </si>
  <si>
    <t>763139541.S</t>
  </si>
  <si>
    <t>Demontáž sadrokartónového podhľadu s dvojvrstvou nosnou konštrukciou z oceľových profilov, jednoduché opláštenie, -0,01500t</t>
  </si>
  <si>
    <t>-324559976</t>
  </si>
  <si>
    <t>B/17</t>
  </si>
  <si>
    <t>"1.08" 61,30+6,93*0,49</t>
  </si>
  <si>
    <t>68</t>
  </si>
  <si>
    <t>998763201.S</t>
  </si>
  <si>
    <t>Presun hmôt pre drevostavby v objektoch výšky do 12 m</t>
  </si>
  <si>
    <t>332958133</t>
  </si>
  <si>
    <t>764</t>
  </si>
  <si>
    <t>Konštrukcie klampiarske</t>
  </si>
  <si>
    <t>69</t>
  </si>
  <si>
    <t>764334850.S</t>
  </si>
  <si>
    <t>Demontáž lemovania múrov na plochých strechách vrátane krycieho plechu nadmúroviek rš 500 mm,  -0,00320t</t>
  </si>
  <si>
    <t>-368790760</t>
  </si>
  <si>
    <t>lemovanie pri päte atiky + odkvapy</t>
  </si>
  <si>
    <t>(19,085+1,37+0,58+8,045)*2</t>
  </si>
  <si>
    <t>(23,255+12,445)*2</t>
  </si>
  <si>
    <t>(9,174+7,38)*2</t>
  </si>
  <si>
    <t>70</t>
  </si>
  <si>
    <t>764410850.S</t>
  </si>
  <si>
    <t>Demontáž oplechovania parapetov rš od 100 do 330 mm,  -0,00135t</t>
  </si>
  <si>
    <t>481276635</t>
  </si>
  <si>
    <t>1,15*2</t>
  </si>
  <si>
    <t>0,90*2</t>
  </si>
  <si>
    <t>0,88*2</t>
  </si>
  <si>
    <t>0,86*3</t>
  </si>
  <si>
    <t>2,665*2</t>
  </si>
  <si>
    <t>2,70*1</t>
  </si>
  <si>
    <t>71</t>
  </si>
  <si>
    <t>764430840.S</t>
  </si>
  <si>
    <t>Demontáž oplechovania múrov a nadmuroviek rš od 330 do 500 mm,  -0,00230t</t>
  </si>
  <si>
    <t>366</t>
  </si>
  <si>
    <t>oplechovanie atiky ozn.B/19</t>
  </si>
  <si>
    <t>7,363+13,615+9,045+1,88+7,72+5,90+3,52*1,3</t>
  </si>
  <si>
    <t>3,67*1,3+0,93+1,28+2,72+5,84+1,75+7,45+5,48+1,42+6,30+9,60+1,62+4,28+21,63</t>
  </si>
  <si>
    <t>2,42+2,35</t>
  </si>
  <si>
    <t>"šikminy" 2,00</t>
  </si>
  <si>
    <t>72</t>
  </si>
  <si>
    <t>998764202.S</t>
  </si>
  <si>
    <t>Presun hmôt pre konštrukcie klampiarske v objektoch výšky nad 6 do 12 m</t>
  </si>
  <si>
    <t>810372342</t>
  </si>
  <si>
    <t>766</t>
  </si>
  <si>
    <t>Konštrukcie stolárske</t>
  </si>
  <si>
    <t>73</t>
  </si>
  <si>
    <t>766694980.S</t>
  </si>
  <si>
    <t>Demontáž parapetnej dosky drevenej, kovovej, plastovej šírky do 300 mm, dĺžky do 1600 mm, -0,003t</t>
  </si>
  <si>
    <t>-154562444</t>
  </si>
  <si>
    <t>74</t>
  </si>
  <si>
    <t>766694981.S</t>
  </si>
  <si>
    <t>Demontáž parapetnej dosky drevenej šírky do 300 mm, dĺžky nad 1600 mm, -0,006t</t>
  </si>
  <si>
    <t>1010497743</t>
  </si>
  <si>
    <t>75</t>
  </si>
  <si>
    <t>998766202.S</t>
  </si>
  <si>
    <t>Presun hmot pre konštrukcie stolárske v objektoch výšky nad 6 do 12 m</t>
  </si>
  <si>
    <t>827982919</t>
  </si>
  <si>
    <t>Práce a dodávky M</t>
  </si>
  <si>
    <t>21-M</t>
  </si>
  <si>
    <t>Elektromontáže</t>
  </si>
  <si>
    <t>76</t>
  </si>
  <si>
    <t>210000000.S</t>
  </si>
  <si>
    <t>Demontáž elektroinštalácie, likvidácia odpadov</t>
  </si>
  <si>
    <t>-2023856680</t>
  </si>
  <si>
    <t>HZS</t>
  </si>
  <si>
    <t>Hodinové zúčtovacie sadzby</t>
  </si>
  <si>
    <t>77</t>
  </si>
  <si>
    <t>HZS000111.S</t>
  </si>
  <si>
    <t>Stavebno montážne práce menej náročne, pomocné alebo manupulačné (Tr. 1) v rozsahu viac ako 8 hodín</t>
  </si>
  <si>
    <t>hod</t>
  </si>
  <si>
    <t>512</t>
  </si>
  <si>
    <t>1106434499</t>
  </si>
  <si>
    <t>odstránenie vykurovacích telies a ich rozvodov</t>
  </si>
  <si>
    <t>100</t>
  </si>
  <si>
    <t>78</t>
  </si>
  <si>
    <t>HZS000113.S</t>
  </si>
  <si>
    <t>Stavebno montážne práce náročné ucelené - odborné, tvorivé remeselné (Tr. 3) v rozsahu viac ako 8 hodín</t>
  </si>
  <si>
    <t>-1930966250</t>
  </si>
  <si>
    <t>odstránenie elektroinštalácie - odpojenie, zaistenie vypnutého stavu</t>
  </si>
  <si>
    <t>100,00</t>
  </si>
  <si>
    <t>02 - SO-01 Výmena výplní otvorov</t>
  </si>
  <si>
    <t xml:space="preserve">    767 - Konštrukcie doplnkové kovové</t>
  </si>
  <si>
    <t xml:space="preserve">    784 - Maľby</t>
  </si>
  <si>
    <t>610991111.S</t>
  </si>
  <si>
    <t>Zakrývanie výplní okenných otvorov</t>
  </si>
  <si>
    <t>-1889318107</t>
  </si>
  <si>
    <t>"O01" 1,60*4,115</t>
  </si>
  <si>
    <t>"O02" 2,665*1,45</t>
  </si>
  <si>
    <t>"O03" 2,665*1,45</t>
  </si>
  <si>
    <t>"O04" 2,70*1,45</t>
  </si>
  <si>
    <t>"O05" 1,08*2,425</t>
  </si>
  <si>
    <t>"O06" 1,20*2,425</t>
  </si>
  <si>
    <t>"O07" 2,20*2,425</t>
  </si>
  <si>
    <t>"O08" 1,20*2,425</t>
  </si>
  <si>
    <t>"O09" 2,20*2,425</t>
  </si>
  <si>
    <t>"O10" 1,20*2,425</t>
  </si>
  <si>
    <t>"O11" 2,40*1,45</t>
  </si>
  <si>
    <t>"O12" 2,40*1,45</t>
  </si>
  <si>
    <t>"O13" 1,99*2,30</t>
  </si>
  <si>
    <t>"O14" 1,99*2,30</t>
  </si>
  <si>
    <t>"O15" 1,99*2,30</t>
  </si>
  <si>
    <t>"O16" 1,90*2,30</t>
  </si>
  <si>
    <t>"O17" 1,90*2,30</t>
  </si>
  <si>
    <t>"O18" 1,90*2,30</t>
  </si>
  <si>
    <t>"O19" 1,30*3,37</t>
  </si>
  <si>
    <t>"O20" 1,30*3,37</t>
  </si>
  <si>
    <t>"O21" 1,08*3,50</t>
  </si>
  <si>
    <t>"O22" 2,27*3,50</t>
  </si>
  <si>
    <t>"O23" 1,20*3,50</t>
  </si>
  <si>
    <t>"O24" 2,20*3,50</t>
  </si>
  <si>
    <t>"O25" 1,20*3,50</t>
  </si>
  <si>
    <t>"O26" 2,20*3,50</t>
  </si>
  <si>
    <t>"O27" 1,20*3,50</t>
  </si>
  <si>
    <t>"O28" 1,90*2,30</t>
  </si>
  <si>
    <t>"O29" 1,90*2,30</t>
  </si>
  <si>
    <t>"O30" 1,90*2,30</t>
  </si>
  <si>
    <t>"O31" 1,60*2,30</t>
  </si>
  <si>
    <t>"O32" 1,60*2,30</t>
  </si>
  <si>
    <t>"O33" 1,60*2,30</t>
  </si>
  <si>
    <t>"1" 3,26*2,425</t>
  </si>
  <si>
    <t>"2" 2,27*3,45</t>
  </si>
  <si>
    <t>"3" 1,50*2,81</t>
  </si>
  <si>
    <t>"4" 2,18*3,37</t>
  </si>
  <si>
    <t>"I1" 3,36*2,425*2</t>
  </si>
  <si>
    <t>"I2" 1,64*2,50*2</t>
  </si>
  <si>
    <t>"I3" 3,38*2,43*2</t>
  </si>
  <si>
    <t>612425931.S</t>
  </si>
  <si>
    <t>Omietka vápenná vnútorného ostenia okenného alebo dverného štuková</t>
  </si>
  <si>
    <t>1775294740</t>
  </si>
  <si>
    <t>1.NP</t>
  </si>
  <si>
    <t>(2,34+1,42*2)*0,30*2</t>
  </si>
  <si>
    <t>(3,26+2,425*2)*0,25</t>
  </si>
  <si>
    <t>(1,60+4,115*2)*0,25</t>
  </si>
  <si>
    <t>(1,755+1,45*2)*0,30*3</t>
  </si>
  <si>
    <t>(2,665+1,45*2)*0,30*2</t>
  </si>
  <si>
    <t>(2,70+1,45*2)*0,30</t>
  </si>
  <si>
    <t>(11,35+3,45*2)*0,25</t>
  </si>
  <si>
    <t>2.NP</t>
  </si>
  <si>
    <t>(1,50+2,81*2)*0,25</t>
  </si>
  <si>
    <t>(1,20*3+2,20*2+2,27+1,05+3,50*2)*0,25</t>
  </si>
  <si>
    <t>(1,90+1,90+2,30*2)*0,25</t>
  </si>
  <si>
    <t>(1,90+2,30*2)*0,25</t>
  </si>
  <si>
    <t>(1,60*3+2,30*2)*0,25</t>
  </si>
  <si>
    <t>(1,99*3+2,30*2)*0,25</t>
  </si>
  <si>
    <t>(1,90*3+2,30*2)*0,25</t>
  </si>
  <si>
    <t>(4,785+3,37*2)*0,25</t>
  </si>
  <si>
    <t>612460121.S</t>
  </si>
  <si>
    <t>Príprava vnútorného podkladu stien penetráciou základnou</t>
  </si>
  <si>
    <t>-1866665291</t>
  </si>
  <si>
    <t>612481022.S</t>
  </si>
  <si>
    <t>Okenný a dverový plastový dilatačný profil pre hrúbku omietky do 9 mm</t>
  </si>
  <si>
    <t>-1922616435</t>
  </si>
  <si>
    <t>APU lišta</t>
  </si>
  <si>
    <t>(2,34+1,42*2)*2</t>
  </si>
  <si>
    <t>(3,26+2,425*2)*1</t>
  </si>
  <si>
    <t>(1,60+4,115*2)*1</t>
  </si>
  <si>
    <t>(1,755+1,45*2)*3</t>
  </si>
  <si>
    <t>(2,665+1,45*2)*2</t>
  </si>
  <si>
    <t>(2,70+1,45*2)*1</t>
  </si>
  <si>
    <t>(11,35+3,45*2)*1</t>
  </si>
  <si>
    <t>(1,50+2,81*2)*1</t>
  </si>
  <si>
    <t>(1,20*3+2,20*2+2,27+1,05+3,50*2)*1</t>
  </si>
  <si>
    <t>(1,90+1,90+2,30*2)*1</t>
  </si>
  <si>
    <t>(1,90+2,30*2)*1</t>
  </si>
  <si>
    <t>(1,60*3+2,30*2)*1</t>
  </si>
  <si>
    <t>(1,99*3+2,30*2)*1</t>
  </si>
  <si>
    <t>(1,90*3+2,30*2)*1</t>
  </si>
  <si>
    <t>(4,785+3,37*2)*1</t>
  </si>
  <si>
    <t>612481031.S</t>
  </si>
  <si>
    <t>Rohový profil z pozinkovaného plechu pre hrúbku omietky 8 až 12 mm</t>
  </si>
  <si>
    <t>-1684861980</t>
  </si>
  <si>
    <t>625250783.S</t>
  </si>
  <si>
    <t>Kontaktný zatepľovací systém z fenolovej peny hr. 50 mm, skrutkovacie kotvy</t>
  </si>
  <si>
    <t>-906141395</t>
  </si>
  <si>
    <t>zateplenie pod púzdro exteriérovej žalúzie</t>
  </si>
  <si>
    <t>"O21" (1,08+0,15*2)*0,30</t>
  </si>
  <si>
    <t>"O22" (2,27+0,15*2)*0,30</t>
  </si>
  <si>
    <t>"O23" (1,20+0,15*2)*0,30</t>
  </si>
  <si>
    <t>"O24" (2,20+0,15*2)*0,30</t>
  </si>
  <si>
    <t>"O25" (1,20+0,15*2)*0,30</t>
  </si>
  <si>
    <t>"O26" (2,20+0,15*2)*0,30</t>
  </si>
  <si>
    <t>"O27" (1,20+0,15*2)*0,30</t>
  </si>
  <si>
    <t>629451112.S</t>
  </si>
  <si>
    <t>Vyrovnávacia vrstva z cementovej malty pod klampiarskymi prvkami šírky nad 150 do 300 mm</t>
  </si>
  <si>
    <t>-607467536</t>
  </si>
  <si>
    <t>pod vnútorný parapet</t>
  </si>
  <si>
    <t>"O01" 1,60*1</t>
  </si>
  <si>
    <t>"O02" 2,665*1</t>
  </si>
  <si>
    <t>"O03" 2,665*1</t>
  </si>
  <si>
    <t>"O04" 2,70*1</t>
  </si>
  <si>
    <t>"O05" 1,08*1</t>
  </si>
  <si>
    <t>"O06" 1,20*1</t>
  </si>
  <si>
    <t>"O07" 2,20*1</t>
  </si>
  <si>
    <t>"O08" 1,20*1</t>
  </si>
  <si>
    <t>"O09" 2,20*1</t>
  </si>
  <si>
    <t>"O10" 1,20*1</t>
  </si>
  <si>
    <t>"O11" 2,40*1</t>
  </si>
  <si>
    <t>"O12" 2,40*1</t>
  </si>
  <si>
    <t>"O13" 1,99*1</t>
  </si>
  <si>
    <t>"O14" 1,99*1</t>
  </si>
  <si>
    <t>"O15" 1,99*1</t>
  </si>
  <si>
    <t>"O16" 1,90*1</t>
  </si>
  <si>
    <t>"O17" 1,90*1</t>
  </si>
  <si>
    <t>"O18" 1,90*1</t>
  </si>
  <si>
    <t>"O21" 1,08*1</t>
  </si>
  <si>
    <t>"O22" 2,27*1</t>
  </si>
  <si>
    <t>"O23" 1,20*1</t>
  </si>
  <si>
    <t>"O24" 2,20*1</t>
  </si>
  <si>
    <t>"O25" 1,20*1</t>
  </si>
  <si>
    <t>"O26" 2,20*1</t>
  </si>
  <si>
    <t>"O27" 1,20*1</t>
  </si>
  <si>
    <t>"O28" 1,90*1</t>
  </si>
  <si>
    <t>"O29" 1,90*1</t>
  </si>
  <si>
    <t>"O30" 1,90*1</t>
  </si>
  <si>
    <t>"O31" 1,60*1</t>
  </si>
  <si>
    <t>"O32" 1,60*1</t>
  </si>
  <si>
    <t>"O33" 1,60*1</t>
  </si>
  <si>
    <t>-724221773</t>
  </si>
  <si>
    <t>766621351.S</t>
  </si>
  <si>
    <t>Montáž podokenného profilu z EPS s kompozitným jadrom (na odstránenie tepelného mostu) š. 315 mm</t>
  </si>
  <si>
    <t>-1006142040</t>
  </si>
  <si>
    <t>izolácia spodnej časti doskami Purenit</t>
  </si>
  <si>
    <t>3,26+11,35</t>
  </si>
  <si>
    <t>1,50+1,20*3+2,20*2+2,27+1,05+4,785</t>
  </si>
  <si>
    <t>283750000000</t>
  </si>
  <si>
    <t>Purenit 550 MD s vloženou PIR vložkou š.60 v.150mm</t>
  </si>
  <si>
    <t>-201753800</t>
  </si>
  <si>
    <t>presné rozmery podľa technologického postupu zhotoviteľa</t>
  </si>
  <si>
    <t>32,215*1,05</t>
  </si>
  <si>
    <t>33,826*1,01 'Prepočítané koeficientom množstva</t>
  </si>
  <si>
    <t>766621400.1</t>
  </si>
  <si>
    <t>Montáž okien a dverí plastových s hydroizolačnými ISO páskami (exteriérová a interiérová)</t>
  </si>
  <si>
    <t>-1085524619</t>
  </si>
  <si>
    <t>"O02" (2,665+1,45)*2</t>
  </si>
  <si>
    <t>"O03" (2,665+1,45)*2</t>
  </si>
  <si>
    <t>"O04" (2,70+1,45)*2</t>
  </si>
  <si>
    <t>"O11" (2,40+1,45)*2</t>
  </si>
  <si>
    <t>"O12" (2,40+1,45)*2</t>
  </si>
  <si>
    <t>283290006100.S</t>
  </si>
  <si>
    <t>Tesniaca paropriepustná fólia polymér-flísová, š. 290 mm, dĺ. 30 m, pre tesnenie pripájacej škáry okenného rámu a muriva z exteriéru</t>
  </si>
  <si>
    <t>28264946</t>
  </si>
  <si>
    <t>40,16*1,05</t>
  </si>
  <si>
    <t>283290006200.S</t>
  </si>
  <si>
    <t xml:space="preserve">Tesniaca paronepriepustná fólia polymér-flísová, š. 70 mm, dĺ. 30 m, pre tesnenie pripájacej škáry okenného rámu a muriva z interiéru </t>
  </si>
  <si>
    <t>-1647594003</t>
  </si>
  <si>
    <t>6114100056002.S</t>
  </si>
  <si>
    <t>Plastové okno šxv 2665x1450 mm, izolačné trojsklo "O02"</t>
  </si>
  <si>
    <t>-315606293</t>
  </si>
  <si>
    <t>6114100056003.S</t>
  </si>
  <si>
    <t>Plastové okno šxv 2665x1450 mm, izolačné trojsklo "O03"</t>
  </si>
  <si>
    <t>-542444920</t>
  </si>
  <si>
    <t>6114100056004.S</t>
  </si>
  <si>
    <t>Plastové okno šxv 2700x1450 mm, izolačné trojsklo, integrované zábradlie "O04"</t>
  </si>
  <si>
    <t>653220216</t>
  </si>
  <si>
    <t>6114100056011.S</t>
  </si>
  <si>
    <t>Plastové okno šxv 2400x1450 mm, izolačné trojsklo "O011"</t>
  </si>
  <si>
    <t>-634424881</t>
  </si>
  <si>
    <t>6114100056012.S</t>
  </si>
  <si>
    <t>Plastové okno šxv 2400x1450 mm, izolačné trojsklo "O012"</t>
  </si>
  <si>
    <t>-953251067</t>
  </si>
  <si>
    <t>766694142.S</t>
  </si>
  <si>
    <t>Montáž parapetnej dosky plastovej šírky do 300 mm, dĺžky 1000-1600 mm</t>
  </si>
  <si>
    <t>-1360513964</t>
  </si>
  <si>
    <t>"1.NP" 1+1</t>
  </si>
  <si>
    <t>766694143.S</t>
  </si>
  <si>
    <t>Montáž parapetnej dosky plastovej šírky do 300 mm, dĺžky 1600-2600 mm</t>
  </si>
  <si>
    <t>-395306058</t>
  </si>
  <si>
    <t>"1.NP" 2</t>
  </si>
  <si>
    <t>"2.NP" 1</t>
  </si>
  <si>
    <t>766694144.S</t>
  </si>
  <si>
    <t>Montáž parapetnej dosky plastovej šírky do 300 mm, dĺžky nad 2600 mm</t>
  </si>
  <si>
    <t>1867325079</t>
  </si>
  <si>
    <t>"1.NP zloženie z dvoch kusov" 2</t>
  </si>
  <si>
    <t>"1.NP" 2+1</t>
  </si>
  <si>
    <t>"2.NP zloženie z dvoch kusov" 2</t>
  </si>
  <si>
    <t>"2.NP" 1+1+1+1</t>
  </si>
  <si>
    <t>611560000300.S</t>
  </si>
  <si>
    <t>Parapetná doska plastová, šírka 250 mm, komôrková vnútorná, zlatý dub, mramor, mahagon, svetlý buk, orech</t>
  </si>
  <si>
    <t>-1640063618</t>
  </si>
  <si>
    <t>(11,85-2,27)*1,05</t>
  </si>
  <si>
    <t>2,34*2*1,05</t>
  </si>
  <si>
    <t>1,60*1*1,05</t>
  </si>
  <si>
    <t>2,665*2*1,05</t>
  </si>
  <si>
    <t>2,70*1*1,05</t>
  </si>
  <si>
    <t>11,32*1,05</t>
  </si>
  <si>
    <t>3,80*1*1,05</t>
  </si>
  <si>
    <t>1,90*1*1,05</t>
  </si>
  <si>
    <t>4,80*1*1,05</t>
  </si>
  <si>
    <t>5,97*1*1,05</t>
  </si>
  <si>
    <t>5,70*1*1,05</t>
  </si>
  <si>
    <t>611560000800.S</t>
  </si>
  <si>
    <t>Plastové krytky k vnútorným parapetom plastovým, pár, vo farbe biela</t>
  </si>
  <si>
    <t>-1588026620</t>
  </si>
  <si>
    <t>"1.NP" 2+2+1+2+1</t>
  </si>
  <si>
    <t>"2.NP" 1*6</t>
  </si>
  <si>
    <t xml:space="preserve">Presun hmot pre konštrukcie stolárske v objektoch výšky nad 6 do 12 m </t>
  </si>
  <si>
    <t>1462205120</t>
  </si>
  <si>
    <t>767</t>
  </si>
  <si>
    <t>Konštrukcie doplnkové kovové</t>
  </si>
  <si>
    <t>767612100.1</t>
  </si>
  <si>
    <t>Montáž okien, dverí  hliníkových s hydroizolačnými ISO páskami (exteriérová a interiérová)</t>
  </si>
  <si>
    <t>-677479633</t>
  </si>
  <si>
    <t>"O01" (1,60+4,115)*2</t>
  </si>
  <si>
    <t>"O05" (1,08+2,425)*2</t>
  </si>
  <si>
    <t>"O06" (1,20+2,425)*2</t>
  </si>
  <si>
    <t>"O07" (2,20+2,425)*2</t>
  </si>
  <si>
    <t>"O08" (1,20+2,425)*2</t>
  </si>
  <si>
    <t>"O09" (2,20+2,425)*2</t>
  </si>
  <si>
    <t>"O10" (1,20+2,425)*2</t>
  </si>
  <si>
    <t>"O13" (1,99+2,30)*2</t>
  </si>
  <si>
    <t>"O14" (1,99+2,30)*2</t>
  </si>
  <si>
    <t>"O15" (1,99+2,30)*2</t>
  </si>
  <si>
    <t>"O16" (1,90+2,30)*2</t>
  </si>
  <si>
    <t>"O17" (1,90+2,30)*2</t>
  </si>
  <si>
    <t>"O18" (1,90+2,30)*2</t>
  </si>
  <si>
    <t>"O19" (1,30+3,37)*2</t>
  </si>
  <si>
    <t>"O20" (1,30+3,37)*2</t>
  </si>
  <si>
    <t>"O21" (1,08+3,50)*2</t>
  </si>
  <si>
    <t>"O22" (2,27+3,50)*2</t>
  </si>
  <si>
    <t>"O23" (1,20+3,50)*2</t>
  </si>
  <si>
    <t>"O24" (2,20+3,50)*2</t>
  </si>
  <si>
    <t>"O25" (1,20+3,50)*2</t>
  </si>
  <si>
    <t>"O26" (2,20+3,50)*2</t>
  </si>
  <si>
    <t>"O27" (1,20+3,50)*2</t>
  </si>
  <si>
    <t>"O28" (1,90+2,30)*2</t>
  </si>
  <si>
    <t>"O29" (1,90+2,30)*2</t>
  </si>
  <si>
    <t>"O30" (1,90+2,30)*2</t>
  </si>
  <si>
    <t>"O31" (1,60+2,30)*2</t>
  </si>
  <si>
    <t>"O32" (1,60+2,30)*2</t>
  </si>
  <si>
    <t>"O33" (1,60+2,30)*2</t>
  </si>
  <si>
    <t>"1" (3,26+2,425)*2</t>
  </si>
  <si>
    <t>"2" (2,27+3,45)*2</t>
  </si>
  <si>
    <t>"3" (1,50+2,81)*2</t>
  </si>
  <si>
    <t>"4" (2,18+3,37)*2</t>
  </si>
  <si>
    <t>"I1" (3,36+2,425)*2</t>
  </si>
  <si>
    <t>"I2" (1,64+2,50)*2</t>
  </si>
  <si>
    <t>"I3" (3,38+2,43)*2</t>
  </si>
  <si>
    <t>502316892</t>
  </si>
  <si>
    <t>291,14*1,05</t>
  </si>
  <si>
    <t>1775975347</t>
  </si>
  <si>
    <t>553410003901.S</t>
  </si>
  <si>
    <t>Okno hliníkové šxv 1600x4115 mm, izolačné trojsklo, bezpečnostné sklo "ozn.O01"</t>
  </si>
  <si>
    <t>2136666657</t>
  </si>
  <si>
    <t>553410003905.S</t>
  </si>
  <si>
    <t>Okno hliníkové šxv 1080x2425 mm, izolačné trojsklo "ozn.O05"</t>
  </si>
  <si>
    <t>1527897881</t>
  </si>
  <si>
    <t>553410003906.S</t>
  </si>
  <si>
    <t>Okno hliníkové šxv 1200x2425 mm, izolačné trojsklo "ozn.O06"</t>
  </si>
  <si>
    <t>-2127984334</t>
  </si>
  <si>
    <t>553410003907.S</t>
  </si>
  <si>
    <t>Okno hliníkové šxv 2200x2425 mm, izolačné trojsklo "ozn.O07"</t>
  </si>
  <si>
    <t>1529550858</t>
  </si>
  <si>
    <t>553410003908.S</t>
  </si>
  <si>
    <t>Okno hliníkové šxv 1200x2425 mm, izolačné trojsklo "ozn.O08"</t>
  </si>
  <si>
    <t>307725557</t>
  </si>
  <si>
    <t>553410003909.S</t>
  </si>
  <si>
    <t>Okno hliníkové šxv 2200x2425 mm, izolačné trojsklo "ozn.O09"</t>
  </si>
  <si>
    <t>-608738621</t>
  </si>
  <si>
    <t>553410003910.S</t>
  </si>
  <si>
    <t>Okno hliníkové šxv 1200x2425 mm, izolačné trojsklo "ozn.O10"</t>
  </si>
  <si>
    <t>-1377425377</t>
  </si>
  <si>
    <t>553410003913.S</t>
  </si>
  <si>
    <t>Okno hliníkové šxv 1990x2300 mm, izolačné trojsklo, bezpečnostné sklo "ozn.O13"</t>
  </si>
  <si>
    <t>-1020459073</t>
  </si>
  <si>
    <t>553410003914.S</t>
  </si>
  <si>
    <t>Okno hliníkové šxv 1990x2300 mm, izolačné trojsklo, vodorovné madlo, bezpečnostné sklo "ozn.O14+O17"</t>
  </si>
  <si>
    <t>-1532709841</t>
  </si>
  <si>
    <t>553410003915.S</t>
  </si>
  <si>
    <t>Okno hliníkové šxv 1990x2300 mm, izolačné trojsklo, bezpečnostné sklo "ozn.O15+O16+O18"</t>
  </si>
  <si>
    <t>-561234992</t>
  </si>
  <si>
    <t>553410003919.S</t>
  </si>
  <si>
    <t>Okno hliníkové šxv 1300x3370 mm, izolačné trojsklo, požiarna odolnosť EW30 "ozn.O19"</t>
  </si>
  <si>
    <t>1484578554</t>
  </si>
  <si>
    <t>553410003920.S</t>
  </si>
  <si>
    <t>Okno hliníkové šxv 1300x3370 mm, izolačné trojsklo, požiarna odolnosť EW30 "ozn.O20"</t>
  </si>
  <si>
    <t>1118970314</t>
  </si>
  <si>
    <t>553410003921.S</t>
  </si>
  <si>
    <t>Okno hliníkové šxv 1080x3370 mm, izolačné trojsklo "ozn.O21"</t>
  </si>
  <si>
    <t>-1916920341</t>
  </si>
  <si>
    <t>553410003922.S</t>
  </si>
  <si>
    <t>Okno hliníkové šxv 2270x3500 mm, izolačné trojsklo "ozn.O22"</t>
  </si>
  <si>
    <t>-764175530</t>
  </si>
  <si>
    <t>553410003923.S</t>
  </si>
  <si>
    <t>Okno hliníkové šxv 1200x3500 mm, izolačné trojsklo "ozn.O23"</t>
  </si>
  <si>
    <t>-347418864</t>
  </si>
  <si>
    <t>553410003924.S</t>
  </si>
  <si>
    <t>Okno hliníkové šxv 2200x3500 mm, izolačné trojsklo "ozn.O24"</t>
  </si>
  <si>
    <t>263214884</t>
  </si>
  <si>
    <t>553410003925.S</t>
  </si>
  <si>
    <t>Okno hliníkové šxv 1200x3500 mm, izolačné trojsklo "ozn.O25"</t>
  </si>
  <si>
    <t>406734169</t>
  </si>
  <si>
    <t>553410003926.S</t>
  </si>
  <si>
    <t>Okno hliníkové šxv 2200x3500 mm, izolačné trojsklo "ozn.O26"</t>
  </si>
  <si>
    <t>-54476543</t>
  </si>
  <si>
    <t>553410003927.S</t>
  </si>
  <si>
    <t>Okno hliníkové šxv 1200x3500 mm, izolačné trojsklo, bezpečnostné sklo "ozn.O27"</t>
  </si>
  <si>
    <t>555119155</t>
  </si>
  <si>
    <t>553410003928.S</t>
  </si>
  <si>
    <t>Okno hliníkové šxv 1900x2300 mm, izolačné trojsklo, bezpečnostné sklo "ozn.O28"</t>
  </si>
  <si>
    <t>-959441379</t>
  </si>
  <si>
    <t>553410003929.S</t>
  </si>
  <si>
    <t>Okno hliníkové šxv 1900x2300 mm, izolačné trojsklo, vodorovné madlo, bezpečnostné sklo "ozn.O29"</t>
  </si>
  <si>
    <t>1573097799</t>
  </si>
  <si>
    <t>553410003930.S</t>
  </si>
  <si>
    <t>Okno hliníkové šxv 1900x2300 mm, izolačné trojsklo, bezpečnostné sklo "ozn.O30"</t>
  </si>
  <si>
    <t>-2145635728</t>
  </si>
  <si>
    <t>553410003931.S</t>
  </si>
  <si>
    <t>Okno hliníkové šxv 1600x2300 mm, izolačné trojsklo, vodorovné madlo, bezpečnostné sklo "ozn.O31"</t>
  </si>
  <si>
    <t>-1459790233</t>
  </si>
  <si>
    <t>553410003932.S</t>
  </si>
  <si>
    <t>Okno hliníkové šxv 1600x2300 mm, izolačné trojsklo, vodorovné madlo, bezpečnostné sklo "ozn.O32"</t>
  </si>
  <si>
    <t>-1332562108</t>
  </si>
  <si>
    <t>553410003933.S</t>
  </si>
  <si>
    <t>Okno hliníkové šxv 1600x2300 mm, izolačné trojsklo, vodorovné madlo, bezpečnostné sklo "ozn.O33"</t>
  </si>
  <si>
    <t>1179942177</t>
  </si>
  <si>
    <t>553410003931.D</t>
  </si>
  <si>
    <t>Dvere hliníkové šxv 3260x2425 mm, izolačné trojsklo "ozn.1"</t>
  </si>
  <si>
    <t>-1143108162</t>
  </si>
  <si>
    <t>553410003932.D</t>
  </si>
  <si>
    <t>Dvere hliníkové šxv 2270x3450 mm, izolačné trojsklo "ozn.2"</t>
  </si>
  <si>
    <t>-161059824</t>
  </si>
  <si>
    <t>553410003933.D</t>
  </si>
  <si>
    <t>Dvere hliníkové šxv 1500x2810 mm, izolačné trojsklo "ozn.3"</t>
  </si>
  <si>
    <t>-607338367</t>
  </si>
  <si>
    <t>553410003934.D</t>
  </si>
  <si>
    <t>Dvere hliníkové šxv 2180x3370 mm, izolačné trojsklo "ozn.4"</t>
  </si>
  <si>
    <t>-445462283</t>
  </si>
  <si>
    <t>5534100039I1.D</t>
  </si>
  <si>
    <t>Dvere hliníkové šxv 3360x2425 mm, bezpečnostné trojsklo "ozn.I1"</t>
  </si>
  <si>
    <t>1359698831</t>
  </si>
  <si>
    <t>5534100039I2.D</t>
  </si>
  <si>
    <t>Dvere hliníkové šxv 1640x2500 mm, bezpečnostné trojsklo "ozn.I2"</t>
  </si>
  <si>
    <t>-674614206</t>
  </si>
  <si>
    <t>5534100039I3.D</t>
  </si>
  <si>
    <t>Dvere hliníkové šxv 3380x2430 mm, bezpečnostné trojsklo, protipožiarne EW-C 30 "ozn.I3"</t>
  </si>
  <si>
    <t>939416958</t>
  </si>
  <si>
    <t>767660153.S</t>
  </si>
  <si>
    <t>Montáž a dodávka vonkajších žalúzií, podomietková schránka</t>
  </si>
  <si>
    <t>2068834457</t>
  </si>
  <si>
    <t>998767202.S</t>
  </si>
  <si>
    <t>Presun hmôt pre kovové stavebné doplnkové konštrukcie v objektoch výšky nad 6 do 12 m</t>
  </si>
  <si>
    <t>628823654</t>
  </si>
  <si>
    <t>784</t>
  </si>
  <si>
    <t>Maľby</t>
  </si>
  <si>
    <t>784410120.S.1</t>
  </si>
  <si>
    <t>Penetrovanie jednonásobné hrubozrnných,savých podkladov výšky do 3,80 m</t>
  </si>
  <si>
    <t>-1645125607</t>
  </si>
  <si>
    <t>784452475.S</t>
  </si>
  <si>
    <t>Maľby z maliarskych zmesí na vodnej báze, ručne nanášané tónované s bielym stropom dvojnásobné na hrubozrnný podklad výšky nad 3,80 m</t>
  </si>
  <si>
    <t>890543774</t>
  </si>
  <si>
    <t>oteruvzdorná umývateľná maľba</t>
  </si>
  <si>
    <t>03 - SO-01 Stavebné úpravy</t>
  </si>
  <si>
    <t xml:space="preserve">    1 - Zemné práce</t>
  </si>
  <si>
    <t xml:space="preserve">    4 - Vodorovné konštrukcie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</si>
  <si>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</si>
  <si>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</si>
  <si>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</si>
  <si>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</si>
  <si>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</si>
  <si>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</si>
  <si>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</si>
  <si>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</si>
  <si>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</si>
  <si>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</si>
  <si>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33-M - Montáže dopravných zariadení, skladových zariadení a váh</t>
  </si>
  <si>
    <t>VRN - Investičné náklady neobsiahnuté v cenách</t>
  </si>
  <si>
    <t>Zemné práce</t>
  </si>
  <si>
    <t>131201101.S</t>
  </si>
  <si>
    <t>Výkop nezapaženej jamy v hornine 3, do 100 m3</t>
  </si>
  <si>
    <t>1934279002</t>
  </si>
  <si>
    <t>odkop doska D2</t>
  </si>
  <si>
    <t>5,62*3,60*0,45</t>
  </si>
  <si>
    <t>131201109.S</t>
  </si>
  <si>
    <t>Hĺbenie nezapažených jám a zárezov. Príplatok za lepivosť horniny 3</t>
  </si>
  <si>
    <t>1483836431</t>
  </si>
  <si>
    <t>132201101.S</t>
  </si>
  <si>
    <t>Výkop ryhy do šírky 600 mm v horn.3 do 100 m3</t>
  </si>
  <si>
    <t>-1597581609</t>
  </si>
  <si>
    <t>základový pás D2</t>
  </si>
  <si>
    <t>(5,62+3,21)*0,60*(1,50-0,45)</t>
  </si>
  <si>
    <t>132201109.S</t>
  </si>
  <si>
    <t>Príplatok k cene za lepivosť pri hĺbení rýh šírky do 600 mm zapažených i nezapažených s urovnaním dna v hornine 3</t>
  </si>
  <si>
    <t>875820446</t>
  </si>
  <si>
    <t>139711101.S</t>
  </si>
  <si>
    <t>Výkop v uzavretých priestoroch s naložením výkopu na dopravný prostriedok v hornine 1 až 4</t>
  </si>
  <si>
    <t>1104319941</t>
  </si>
  <si>
    <t>základový pás pre dosku D1</t>
  </si>
  <si>
    <t>11,85*0,60*(1,50-0,45)</t>
  </si>
  <si>
    <t>doska D1</t>
  </si>
  <si>
    <t>9,15*11,85*0,45</t>
  </si>
  <si>
    <t>162201211.S</t>
  </si>
  <si>
    <t>Vodorovné premiestnenie výkopku horniny tr. 1 až 4 stavebným fúrikom do 10 m v rovine alebo vo svahu do 1:5</t>
  </si>
  <si>
    <t>156547364</t>
  </si>
  <si>
    <t>162501102.S</t>
  </si>
  <si>
    <t>Vodorovné premiestnenie výkopku po spevnenej ceste z horniny tr.1-4, do 100 m3 na vzdialenosť do 3000 m</t>
  </si>
  <si>
    <t>1368936508</t>
  </si>
  <si>
    <t>14,667+56,258</t>
  </si>
  <si>
    <t>162501105.S</t>
  </si>
  <si>
    <t>Vodorovné premiestnenie výkopku po spevnenej ceste z horniny tr.1-4, do 100 m3, príplatok k cene za každých ďalšich a začatých 1000 m</t>
  </si>
  <si>
    <t>448567567</t>
  </si>
  <si>
    <t>70,925*7</t>
  </si>
  <si>
    <t>167101100.S</t>
  </si>
  <si>
    <t>Nakladanie výkopku tr.1-4 ručne</t>
  </si>
  <si>
    <t>-1095069016</t>
  </si>
  <si>
    <t>167101101.S</t>
  </si>
  <si>
    <t>Nakladanie neuľahnutého výkopku z hornín tr.1-4 do 100 m3</t>
  </si>
  <si>
    <t>134228429</t>
  </si>
  <si>
    <t>9,104+5,563</t>
  </si>
  <si>
    <t>171201201.S</t>
  </si>
  <si>
    <t>Uloženie sypaniny na skládky do 100 m3</t>
  </si>
  <si>
    <t>-1587882258</t>
  </si>
  <si>
    <t>171209002.S</t>
  </si>
  <si>
    <t>Poplatok za skládku - zemina a kamenivo (17 05) ostatné</t>
  </si>
  <si>
    <t>1842968705</t>
  </si>
  <si>
    <t>70,925*1,8</t>
  </si>
  <si>
    <t>271533001.S</t>
  </si>
  <si>
    <t>Násyp pod základové konštrukcie so zhutnením z  kameniva hrubého drveného fr.32-63 mm</t>
  </si>
  <si>
    <t>1897527758</t>
  </si>
  <si>
    <t>pod základové pásy</t>
  </si>
  <si>
    <t>pod D1</t>
  </si>
  <si>
    <t>11,85*0,60*0,10</t>
  </si>
  <si>
    <t>pod D2</t>
  </si>
  <si>
    <t>(5,62+3,002)*0,60*0,10</t>
  </si>
  <si>
    <t>pod dosky</t>
  </si>
  <si>
    <t>9,30*11,85*0,15+9,30*0,30*0,35</t>
  </si>
  <si>
    <t>D2</t>
  </si>
  <si>
    <t>5,17*3,36*0,15+(5,17+3,36)*0,30*0,35</t>
  </si>
  <si>
    <t>273313612.S</t>
  </si>
  <si>
    <t>Betón základových dosiek, prostý tr. C 20/25</t>
  </si>
  <si>
    <t>1950097865</t>
  </si>
  <si>
    <t>D1</t>
  </si>
  <si>
    <t>9,60*11,85*0,15</t>
  </si>
  <si>
    <t>5,47*3,66*0,15</t>
  </si>
  <si>
    <t>273351217.S</t>
  </si>
  <si>
    <t>Debnenie stien základových dosiek, zhotovenie-tradičné</t>
  </si>
  <si>
    <t>-550443940</t>
  </si>
  <si>
    <t>11,85*0,15</t>
  </si>
  <si>
    <t>(5,47+3,66)*0,15</t>
  </si>
  <si>
    <t>273351218.S</t>
  </si>
  <si>
    <t>Debnenie stien základových dosiek, odstránenie-tradičné</t>
  </si>
  <si>
    <t>828810487</t>
  </si>
  <si>
    <t>273362021.S</t>
  </si>
  <si>
    <t>Výstuž základových dosiek zo zvár. sietí KARI</t>
  </si>
  <si>
    <t>-1609393204</t>
  </si>
  <si>
    <t>"PD statika S-05" 1640,34*0,001+0,10</t>
  </si>
  <si>
    <t>274271041.S</t>
  </si>
  <si>
    <t>Murivo základových pásov (m3) z betónových debniacich tvárnic s betónovou výplňou C 20/25 hrúbky 300 mm</t>
  </si>
  <si>
    <t>-56864403</t>
  </si>
  <si>
    <t>základ pod D1</t>
  </si>
  <si>
    <t>11,85*0,30*0,50</t>
  </si>
  <si>
    <t>základ pod D2</t>
  </si>
  <si>
    <t>(5,47+3,66)*0,30*0,50</t>
  </si>
  <si>
    <t>274321312.S</t>
  </si>
  <si>
    <t>Betón základových pásov, železový (bez výstuže), tr. C 20/25</t>
  </si>
  <si>
    <t>688938057</t>
  </si>
  <si>
    <t>11,85*0,60*0,60+0,60*0,15*0,60</t>
  </si>
  <si>
    <t>(5,62+3,002)*0,60*0,60</t>
  </si>
  <si>
    <t>-1714207010</t>
  </si>
  <si>
    <t>okná m.č.1.06 starý stav</t>
  </si>
  <si>
    <t>0,90*0,49*0,90*7</t>
  </si>
  <si>
    <t>-2047683392</t>
  </si>
  <si>
    <t>zamurovanie otvoru po demontáži vrát m.č.1.06 búracie práce</t>
  </si>
  <si>
    <t>2,33*0,51*2,425*3</t>
  </si>
  <si>
    <t>-2,34*0,51*1,42*2</t>
  </si>
  <si>
    <t>311275221.S</t>
  </si>
  <si>
    <t>Murivo nosné (m3) z pórobetónových tvárnic PDK pevnosti P2 až P4, nad 400 do 600 kg/m3 hrúbky 250 mm</t>
  </si>
  <si>
    <t>2038328051</t>
  </si>
  <si>
    <t>2,35*0,25*(9,54-4,35)</t>
  </si>
  <si>
    <t>311275231.S</t>
  </si>
  <si>
    <t>Murivo nosné (m3) z pórobetónových tvárnic PDK pevnosti P2 až P4, nad 400 do 600 kg/m3 hrúbky 300 mm</t>
  </si>
  <si>
    <t>-2135043142</t>
  </si>
  <si>
    <t>3,36*0,30*3,60-3,26*0,30*2,425</t>
  </si>
  <si>
    <t>10,02*0,30*3,60-4,60*0,30*1,00</t>
  </si>
  <si>
    <t>1,35*0,30*(3,60-0,86)</t>
  </si>
  <si>
    <t>2,50*0,30*(3,60-0,86)-1,60*0,30*4,115</t>
  </si>
  <si>
    <t>(8,05+3,71+10,02+1,35+2,68+7,40)*0,30*2,88</t>
  </si>
  <si>
    <t>(1,669+7,40)*0,30*2,88</t>
  </si>
  <si>
    <t>5,905*0,30*2,88</t>
  </si>
  <si>
    <t>odpočet prekladov</t>
  </si>
  <si>
    <t>-7,15*0,30*0,46</t>
  </si>
  <si>
    <t>-5,30*0,30*0,44</t>
  </si>
  <si>
    <t>-6,47*0,30*0,46</t>
  </si>
  <si>
    <t>odpočet dverí</t>
  </si>
  <si>
    <t>-1,90*0,30*2,30*3</t>
  </si>
  <si>
    <t>-1,60*0,30*2,30*3</t>
  </si>
  <si>
    <t>-1,99*0,30*2,30*3</t>
  </si>
  <si>
    <t>2,118*0,30*(9,44-5,54)-1,50*0,30*2,81</t>
  </si>
  <si>
    <t>"m.č.2.15 ľavý dolný roh" 0,19*0,30*(9,44-5,54)</t>
  </si>
  <si>
    <t>"odrátaný 40cm veniec" (0,30+9,23+0,375)*0,30*(9,44-5,54-0,40)</t>
  </si>
  <si>
    <t>(0,15+2,03)*0,30*(0,50+6,54-4,35)</t>
  </si>
  <si>
    <t>(2,37+1,49+6,29)*0,30*(7,44-4,35)</t>
  </si>
  <si>
    <t>"odpočet prekladu"6,282*0,30*0,42</t>
  </si>
  <si>
    <t>(5,39+0,185)*0,30*(9,44-5,54)</t>
  </si>
  <si>
    <t>(2,72+1,65+4,295)*0,30*(6,79-5,54)</t>
  </si>
  <si>
    <t>"ost" 3,00</t>
  </si>
  <si>
    <t>311275241.S</t>
  </si>
  <si>
    <t>Murivo nosné (m3) z pórobetónových tvárnic PDK pevnosti P2 až P4, nad 400 do 600 kg/m3 hrúbky 375 mm</t>
  </si>
  <si>
    <t>-844539613</t>
  </si>
  <si>
    <t>3,53*0,375*(6,54-3,60)</t>
  </si>
  <si>
    <t>(5,505+4,859+0,70)*0,375*(6,54-3,60)-3,38*0,375*2,43</t>
  </si>
  <si>
    <t>(0,30+12,345+0,20)*(9,54-5,54)-1,60*0,375*1,97</t>
  </si>
  <si>
    <t>7,66*0,375*(6,60-3,60)</t>
  </si>
  <si>
    <t>317161122.S</t>
  </si>
  <si>
    <t>Pórobetónový preklad nenosný šírky 100 mm, výšky 250 mm, dĺžky 1200 mm</t>
  </si>
  <si>
    <t>-1259302164</t>
  </si>
  <si>
    <t>"1.NP" 1</t>
  </si>
  <si>
    <t>"2.NP" 2</t>
  </si>
  <si>
    <t>317161143.S</t>
  </si>
  <si>
    <t>Pórobetónový preklad nenosný šírky 150 mm, výšky 250 mm, dĺžky 1500 mm</t>
  </si>
  <si>
    <t>-281768278</t>
  </si>
  <si>
    <t>"1.NP" 4</t>
  </si>
  <si>
    <t>"2.NP" 8</t>
  </si>
  <si>
    <t>317161512.S</t>
  </si>
  <si>
    <t>Pórobetónový preklad nosný šírky 200 mm, výšky 249 mm, dĺžky 1500 mm</t>
  </si>
  <si>
    <t>-1289646511</t>
  </si>
  <si>
    <t>317161555.S</t>
  </si>
  <si>
    <t>Pórobetónový preklad nosný šírky 300 mm, výšky 249 mm, dĺžky 2250 mm</t>
  </si>
  <si>
    <t>-1511985743</t>
  </si>
  <si>
    <t>"okno v schodisku 2.01" 1</t>
  </si>
  <si>
    <t>317161575.S</t>
  </si>
  <si>
    <t>Pórobetónový preklad nosný šírky 375 mm, výšky 249 mm, dĺžky 2250 mm</t>
  </si>
  <si>
    <t>544929412</t>
  </si>
  <si>
    <t>"2.15 nad dverami" 1</t>
  </si>
  <si>
    <t>317321411.S</t>
  </si>
  <si>
    <t>Betón prekladov železový (bez výstuže) tr. C 25/30</t>
  </si>
  <si>
    <t>-1309266027</t>
  </si>
  <si>
    <t>HH= +6,940</t>
  </si>
  <si>
    <t>(8,05+7,28+3,71+10,02+1,35+2,68+7,40)*0,30*0,34</t>
  </si>
  <si>
    <t>5,905*0,30*0,34</t>
  </si>
  <si>
    <t>(0,30+9,23)*0,30*0,40</t>
  </si>
  <si>
    <t>4,18*0,30*0,40</t>
  </si>
  <si>
    <t>preklady dopočet k vencu</t>
  </si>
  <si>
    <t>7,15*0,30*(0,80-0,34)</t>
  </si>
  <si>
    <t>5,30*0,30*(0,78-0,34)</t>
  </si>
  <si>
    <t>6,47*0,30*(0,80-0,34)</t>
  </si>
  <si>
    <t>3,53*0,375*0,40</t>
  </si>
  <si>
    <t>11,07*0,375*0,34</t>
  </si>
  <si>
    <t>3,88*0,375*(0,65-0,34)</t>
  </si>
  <si>
    <t>HH= +7,740</t>
  </si>
  <si>
    <t>(0,375+1,80+6,55+1,49+6,29)*0,30*0,30</t>
  </si>
  <si>
    <t>5,09*0,30*0,30</t>
  </si>
  <si>
    <t>(7,08+0,25)*0,20*0,30</t>
  </si>
  <si>
    <t>preklad dopočet k vencu</t>
  </si>
  <si>
    <t>6,282*0,30*(0,72-0,30)</t>
  </si>
  <si>
    <t>HH= +9,850</t>
  </si>
  <si>
    <t>(11,905+0,19)*0,30*0,41</t>
  </si>
  <si>
    <t>12,345*0,30*0,31</t>
  </si>
  <si>
    <t>7,08*0,20*0,31</t>
  </si>
  <si>
    <t>4,15*0,25*0,31</t>
  </si>
  <si>
    <t>(0,25+0,23+4,785+0,20)*0,30*0,55</t>
  </si>
  <si>
    <t>15,415*0,20*0,31</t>
  </si>
  <si>
    <t>HH= +7,050</t>
  </si>
  <si>
    <t>(2,72+1,65+4,31)*0,30*0,26</t>
  </si>
  <si>
    <t>317351107.S</t>
  </si>
  <si>
    <t>Debnenie prekladu  vrátane podpornej konštrukcie výšky do 4 m zhotovenie</t>
  </si>
  <si>
    <t>1895578048</t>
  </si>
  <si>
    <t>zvisle</t>
  </si>
  <si>
    <t>(8,05+7,28+3,71+10,02+1,35+2,68+7,40)*0,34*2</t>
  </si>
  <si>
    <t>5,905*0,34*2</t>
  </si>
  <si>
    <t>(0,30+9,23)*0,40*2</t>
  </si>
  <si>
    <t>4,18*0,40*2</t>
  </si>
  <si>
    <t>7,15*(0,80-0,34)*2</t>
  </si>
  <si>
    <t>5,30*(0,78-0,34)*2</t>
  </si>
  <si>
    <t>6,47*(0,80-0,34)*2</t>
  </si>
  <si>
    <t>3,53*0,40*2</t>
  </si>
  <si>
    <t>11,07*0,34*2</t>
  </si>
  <si>
    <t>3,88*(0,65-0,34)*2</t>
  </si>
  <si>
    <t>(0,375+1,80+6,55+1,49+6,29)*0,30*2</t>
  </si>
  <si>
    <t>5,09*0,30*2</t>
  </si>
  <si>
    <t>6,282*(0,72-0,30)*2</t>
  </si>
  <si>
    <t>(11,905+0,19)*0,41*2</t>
  </si>
  <si>
    <t>12,345*0,31*2</t>
  </si>
  <si>
    <t>7,08*0,31*2</t>
  </si>
  <si>
    <t>4,15*0,31*2</t>
  </si>
  <si>
    <t>(0,25+0,23+4,785+0,20)*0,55*2</t>
  </si>
  <si>
    <t>15,415*0,31*2</t>
  </si>
  <si>
    <t>(2,72+1,65+4,31)*0,26*2</t>
  </si>
  <si>
    <t>vodorovne</t>
  </si>
  <si>
    <t>7,15*0,30</t>
  </si>
  <si>
    <t>5,30*0,30</t>
  </si>
  <si>
    <t>6,47*0,30</t>
  </si>
  <si>
    <t>3,88*0,375</t>
  </si>
  <si>
    <t>1,80*0,30</t>
  </si>
  <si>
    <t>6,282*0,30</t>
  </si>
  <si>
    <t>1,80*0,25</t>
  </si>
  <si>
    <t>(0,25+0,23+4,785+0,20)*0,30</t>
  </si>
  <si>
    <t>2,81*0,20</t>
  </si>
  <si>
    <t>317351108.S</t>
  </si>
  <si>
    <t>Debnenie prekladu  vrátane podpornej konštrukcie výšky do 4 m odstránenie</t>
  </si>
  <si>
    <t>-465945455</t>
  </si>
  <si>
    <t>317361821.S</t>
  </si>
  <si>
    <t>Výstuž prekladov z ocele B500 (10505)</t>
  </si>
  <si>
    <t>-595457963</t>
  </si>
  <si>
    <t>"PD statika S-06" 601,698*0,001</t>
  </si>
  <si>
    <t>"PD statika S-07" 646,371*0,001</t>
  </si>
  <si>
    <t>"PD statika S-08" 274,543*0,001</t>
  </si>
  <si>
    <t>"ost" 0,300</t>
  </si>
  <si>
    <t>331321410.S</t>
  </si>
  <si>
    <t>Betón stĺpov a pilierov hranatých, ťahadiel, rámových stojok, vzpier, železový (bez výstuže) tr. C 25/30</t>
  </si>
  <si>
    <t>25277624</t>
  </si>
  <si>
    <t>"S1" 0,50*0,25*(5,50+0,30)</t>
  </si>
  <si>
    <t>"S2" 0,50*0,25*(9,905-5,50)</t>
  </si>
  <si>
    <t>"zabetónovanie kapsy pre osadenie štartovacej výstuže stľpa S3" 0,45*0,40*0,55</t>
  </si>
  <si>
    <t>"S3" 0,55*0,25*(9,905-5,37)</t>
  </si>
  <si>
    <t>331351101.S</t>
  </si>
  <si>
    <t>Debnenie hranatých stĺpov prierezu pravouhlého štvoruholníka výšky do 4 m, zhotovenie-dielce</t>
  </si>
  <si>
    <t>1380381248</t>
  </si>
  <si>
    <t>"S1" (0,50+0,25)*2*(5,50+0,30)</t>
  </si>
  <si>
    <t>"S2" (0,50+0,25)*2*(9,905-5,50)</t>
  </si>
  <si>
    <t>"zabetónovanie kapsy pre osadenie štartovacej výstuže stľpa S3" (0,45+0,40*2)*0,55</t>
  </si>
  <si>
    <t>"S3" (0,55+0,25)*2*(9,905-5,37)</t>
  </si>
  <si>
    <t>331351102.S</t>
  </si>
  <si>
    <t>Debnenie hranatých stĺpov prierezu pravouhlého štvoruholníka výšky do 4 m, odstránenie-dielce</t>
  </si>
  <si>
    <t>-433062517</t>
  </si>
  <si>
    <t>342272031.S</t>
  </si>
  <si>
    <t>Priečky z pórobetónových tvárnic hladkých s objemovou hmotnosťou do 600 kg/m3 hrúbky 100 mm</t>
  </si>
  <si>
    <t>2088658746</t>
  </si>
  <si>
    <t>2,00*3,70-0,70*1,97</t>
  </si>
  <si>
    <t>2,55*3,32-0,70*1,97</t>
  </si>
  <si>
    <t>1,475*3,32</t>
  </si>
  <si>
    <t>1,65*3,32-0,60*1,97</t>
  </si>
  <si>
    <t>342272051.S</t>
  </si>
  <si>
    <t>Priečky z pórobetónových tvárnic hladkých s objemovou hmotnosťou do 600 kg/m3 hrúbky 150 mm</t>
  </si>
  <si>
    <t>-644986509</t>
  </si>
  <si>
    <t>bočné stienky stupňov schodiska + vyvýšenej podlahy</t>
  </si>
  <si>
    <t>"2.02" 1,50*0,90*0,75*2+1,80*0,90*2</t>
  </si>
  <si>
    <t>"2.16" 1,67*0,25*2+2,002*1,375*0,75*2+3,958*1,375*2</t>
  </si>
  <si>
    <t>(8,045+4,015+1,33+6,45+1,675+2,00)*3,70</t>
  </si>
  <si>
    <t>-(0,70+0,80*2+0,90)*1,97</t>
  </si>
  <si>
    <t>(5,99+2,50)*3,32-(0,80+0,90)*1,97</t>
  </si>
  <si>
    <t>(5,905+2,55+1,255)*3,32-0,80*1,97*2</t>
  </si>
  <si>
    <t>(8,055+4,295*2+4,395*2)*3,32-(0,70*2+0,80+0,90*2)*1,97</t>
  </si>
  <si>
    <t>342272061.S</t>
  </si>
  <si>
    <t>Priečky z pórobetónových tvárnic hladkých s objemovou hmotnosťou do 600 kg/m3 hrúbky 200 mm</t>
  </si>
  <si>
    <t>-1999067728</t>
  </si>
  <si>
    <t>1,36*3,70</t>
  </si>
  <si>
    <t>(7,12+5,81)*(9,54-5,54)</t>
  </si>
  <si>
    <t>7,08*1,80+7,08*(7,44-4,35)-0,90*1,97</t>
  </si>
  <si>
    <t>386381110.S</t>
  </si>
  <si>
    <t>Vodovodná šachta zo železobetónu do 600x600x600 mm, betón C 25/30 s poklopom</t>
  </si>
  <si>
    <t>-1395484019</t>
  </si>
  <si>
    <t>vrátane výkopu a búracích prác, m.č.1.04</t>
  </si>
  <si>
    <t>389381001.S</t>
  </si>
  <si>
    <t>Dobetónovanie prefabrikovaných konštrukcií</t>
  </si>
  <si>
    <t>1939206399</t>
  </si>
  <si>
    <t>"dobetónovanie otvoru bet.šachty" 0,60*0,60*0,60</t>
  </si>
  <si>
    <t>Vodorovné konštrukcie</t>
  </si>
  <si>
    <t>411321414.S</t>
  </si>
  <si>
    <t>Betón stropov doskových a trámových,  železový tr. C 25/30</t>
  </si>
  <si>
    <t>1646877643</t>
  </si>
  <si>
    <t>"doska D3, PD statika S-02" (5,499+0,15)*(3,66+0,15)*0,26</t>
  </si>
  <si>
    <t>411351101.S</t>
  </si>
  <si>
    <t>Debnenie stropov doskových zhotovenie-dielce</t>
  </si>
  <si>
    <t>26666455</t>
  </si>
  <si>
    <t>5,17*3,36</t>
  </si>
  <si>
    <t>(5,499+3,66*2)*0,26</t>
  </si>
  <si>
    <t>411351102.S</t>
  </si>
  <si>
    <t>Debnenie stropov doskových odstránenie-dielce</t>
  </si>
  <si>
    <t>-1720978923</t>
  </si>
  <si>
    <t>411354177.S</t>
  </si>
  <si>
    <t>Podporná konštrukcia stropov výšky do 4 m pre zaťaženie do 30 kPa zhotovenie</t>
  </si>
  <si>
    <t>-887649160</t>
  </si>
  <si>
    <t>411354178.S</t>
  </si>
  <si>
    <t>Podporná konštrukcia stropov výšky do 4 m pre zaťaženie do 30 kPa odstránenie</t>
  </si>
  <si>
    <t>1962330060</t>
  </si>
  <si>
    <t>411361821.S</t>
  </si>
  <si>
    <t>Výstuž stropov doskových, trámových, vložkových,konzolových alebo balkónových, B500 (10505)</t>
  </si>
  <si>
    <t>1805104367</t>
  </si>
  <si>
    <t>"PD statika S-05" 727,028*0,001</t>
  </si>
  <si>
    <t>417391151.S</t>
  </si>
  <si>
    <t>Montáž obkladu betónových konštrukcií vykonaný súčasne s betónovaním extrudovaným polystyrénom</t>
  </si>
  <si>
    <t>-1043578296</t>
  </si>
  <si>
    <t>D3</t>
  </si>
  <si>
    <t>(5,499+3,66)*0,26</t>
  </si>
  <si>
    <t>vence, preklady 2.NP</t>
  </si>
  <si>
    <t>3,53*0,40</t>
  </si>
  <si>
    <t>8,73*0,34+7,15*0,46</t>
  </si>
  <si>
    <t>7,28*0,34</t>
  </si>
  <si>
    <t>3,71*0,34</t>
  </si>
  <si>
    <t>10,02*0,34+5,30*0,44</t>
  </si>
  <si>
    <t>1,35*0,34</t>
  </si>
  <si>
    <t>2,68*0,34</t>
  </si>
  <si>
    <t>1,669*0,34</t>
  </si>
  <si>
    <t>7,40*0,34+6,47*(0,80-0,34)</t>
  </si>
  <si>
    <t>(0,375+1,80+6,55+1,49+6,29)*0,30</t>
  </si>
  <si>
    <t>6,282*(0,72-0,30)</t>
  </si>
  <si>
    <t>(11,905+0,19)*0,41</t>
  </si>
  <si>
    <t>"S1" (0,55+0,30)*(5,50+0,30)</t>
  </si>
  <si>
    <t>"S2" (0,55+0,30)*(9,905-5,50)</t>
  </si>
  <si>
    <t>"zabetónovanie kapsy pre osadenie štartovacej výstuže stľpa S3" (0,50+0,45*2)*0,55</t>
  </si>
  <si>
    <t>"S3" (0,55+0,30)*(9,905-5,37)</t>
  </si>
  <si>
    <t>283750000700.S</t>
  </si>
  <si>
    <t>Doska XPS hr. 50 mm, zateplenie soklov, suterénov, podláh</t>
  </si>
  <si>
    <t>-745892754</t>
  </si>
  <si>
    <t>58,704*1,05</t>
  </si>
  <si>
    <t>434141115</t>
  </si>
  <si>
    <t>Schodiskový stupeň pórobetonový základný v. 200 mm, š. 300 mm, svetlosť schodiska do 1800 mm</t>
  </si>
  <si>
    <t>-1995952281</t>
  </si>
  <si>
    <t>"2.02 stupne" 5</t>
  </si>
  <si>
    <t>"2.02 podlaha" 6</t>
  </si>
  <si>
    <t>"2.16 stupne" 7</t>
  </si>
  <si>
    <t>"2.16 podlaha" 14</t>
  </si>
  <si>
    <t>612423521.S</t>
  </si>
  <si>
    <t>Omietka rýh v stenách maltou vápennou šírky ryhy do 150 mm omietkou hladkou</t>
  </si>
  <si>
    <t>-1516438739</t>
  </si>
  <si>
    <t>"oprava po inštaláciách - odhad"  50,00</t>
  </si>
  <si>
    <t>-743373341</t>
  </si>
  <si>
    <t>nové konštrukcie</t>
  </si>
  <si>
    <t>"1.01" (3,36+1,87)*3,60</t>
  </si>
  <si>
    <t>"1.02" 3,22*3,60+4,42*3,60*0,75+(0,725+1,11+2,36)*1,71</t>
  </si>
  <si>
    <t>"1.03" (4,015+1,48+1,445)*3,70</t>
  </si>
  <si>
    <t>"1.07" (1,675+1,95)*3,70</t>
  </si>
  <si>
    <t>"1.08" (2,00+1,95*2)*3,70</t>
  </si>
  <si>
    <t>"1.09" (1,675+2,375)*2*3,70</t>
  </si>
  <si>
    <t>"1.10" (1,715+1,80)*2*3,70</t>
  </si>
  <si>
    <t>"1.11" (2,00+1,80)*2*3,70</t>
  </si>
  <si>
    <t>"1.12" (2,00+2,45)*2*3,70</t>
  </si>
  <si>
    <t>"1.13" 8,045*3,70</t>
  </si>
  <si>
    <t>"2.01" (10,364+3,355)*2*3,20-3,38*2,43-1,60*2,30*3</t>
  </si>
  <si>
    <t>"2.02" (10,435+8,055)*2*3,20-1,80*(3,20-0,69)-3,38*2,43-(0,70+0,80*4+0,90*3)*1,97</t>
  </si>
  <si>
    <t>"2.03" (4,45+2,50)*2*3,20-1,90*2,30-0,80*1,97</t>
  </si>
  <si>
    <t>"2.04" (5,99+5,755)*2*3,20-1,90*2,30*2-0,90*1,97</t>
  </si>
  <si>
    <t>"2.05" (1,475+1,155)*2*3,20-0,80*1,97</t>
  </si>
  <si>
    <t>"2.06" (2,55+1,55)*2*3,20-(0,70+0,80)*1,97</t>
  </si>
  <si>
    <t>"2.07" (2,55+4,105)*2*3,20-0,70*1,97</t>
  </si>
  <si>
    <t>"2.08" (1,825+2,15)*2*3,20-(0,70+0,80)*1,97</t>
  </si>
  <si>
    <t>"2.09" (2,17+2,595)*2*3,20-0,70*1,97</t>
  </si>
  <si>
    <t>"2.10" (2,095+2,10)*2*3,20-0,90*1,97</t>
  </si>
  <si>
    <t>"2.11" (0,90+1,65)*2*3,20-(0,60+0,70)*1,97</t>
  </si>
  <si>
    <t>"2.12" (0,90+1,65)*2*3,20-0,60*1,97</t>
  </si>
  <si>
    <t>"2.13" (4,03+8,055)*2*3,20-1,99*2,30*3-0,90*1,97</t>
  </si>
  <si>
    <t>"2.14" (7,23+7,08)*2*3,39-1,90*2,30*3-0,90*1,97</t>
  </si>
  <si>
    <t>"2.15" (9,23+12,345)*2*4,295-1,50*2,81-(1,05+2,27+1,20*3+2,20*2)*3,50</t>
  </si>
  <si>
    <t>"2.16" (4,15+12,645)*2*4,299-1,80*4,299-4,785*3,37</t>
  </si>
  <si>
    <t>"2.16 chodba" (0,30+7,08+0,25)*3,39*2-(0,90+1,60)*1,97</t>
  </si>
  <si>
    <t>612460151.S</t>
  </si>
  <si>
    <t>Príprava vnútorného podkladu stien cementovým prednástrekom, hr. 3 mm</t>
  </si>
  <si>
    <t>-1047142771</t>
  </si>
  <si>
    <t>jestv.steny</t>
  </si>
  <si>
    <t>"1.01" 1,87*3,60</t>
  </si>
  <si>
    <t>"1.02" (3,22+1,99)*3,60+3,75*3,60*0,75+0,42*1,10+3,42*1,3*1,10+3,42*3,60/2*0,75</t>
  </si>
  <si>
    <t>"1.03 až 1.13" (12,925+8,045+5,12+0,35)*2*3,55</t>
  </si>
  <si>
    <t>"1.04" (2,825+3,425)*2*3,55</t>
  </si>
  <si>
    <t>"1.05" (2,825+3,16)*2*3,55</t>
  </si>
  <si>
    <t>"1.14" (8,99+6,93)*2*4,30</t>
  </si>
  <si>
    <t>"1.15" (9,275*2+11,85)*5,63</t>
  </si>
  <si>
    <t>612460363.S</t>
  </si>
  <si>
    <t>Vnútorná omietka stien vápennocementová jednovrstvová, hr. 10 mm</t>
  </si>
  <si>
    <t>10180748</t>
  </si>
  <si>
    <t>612460364.S</t>
  </si>
  <si>
    <t>Vnútorná omietka stien vápennocementová jednovrstvová, hr. 15 mm</t>
  </si>
  <si>
    <t>333697409</t>
  </si>
  <si>
    <t>-264093617</t>
  </si>
  <si>
    <t>rohy stien</t>
  </si>
  <si>
    <t>"1.NP" 3,70*5</t>
  </si>
  <si>
    <t>"2.NP" 3,335*6+3,375*2</t>
  </si>
  <si>
    <t>612481119.S</t>
  </si>
  <si>
    <t>Potiahnutie vnútorných stien sklotextilnou mriežkou s celoplošným prilepením</t>
  </si>
  <si>
    <t>-427583482</t>
  </si>
  <si>
    <t>"nové steny" 1159,733</t>
  </si>
  <si>
    <t>"presieťkovanie spojov rôznych materiálov" 50,00</t>
  </si>
  <si>
    <t>620991121.S</t>
  </si>
  <si>
    <t>Zakrývanie výplní vonkajších otvorov s rámami a zárubňami, zábradlí, oplechovania, atď. zhotovené z lešenia akýmkoľvek spôsobom</t>
  </si>
  <si>
    <t>159286233</t>
  </si>
  <si>
    <t>1,05*2,395</t>
  </si>
  <si>
    <t>2,27*3,45</t>
  </si>
  <si>
    <t>1,20*2,425*3</t>
  </si>
  <si>
    <t>2,20*2,425*2</t>
  </si>
  <si>
    <t>2,34*1,42*2</t>
  </si>
  <si>
    <t>3,26*2,425</t>
  </si>
  <si>
    <t>1,60*4,115</t>
  </si>
  <si>
    <t>1,755*1,45*3</t>
  </si>
  <si>
    <t>2,665*1,45*2</t>
  </si>
  <si>
    <t>2,70*1,45</t>
  </si>
  <si>
    <t>1,50*2,81</t>
  </si>
  <si>
    <t>1,05*3,50</t>
  </si>
  <si>
    <t>2,27*3,50</t>
  </si>
  <si>
    <t>1,20*3,50*3</t>
  </si>
  <si>
    <t>2,20*3,50*2</t>
  </si>
  <si>
    <t>3,80*2,30</t>
  </si>
  <si>
    <t>1,90*2,30</t>
  </si>
  <si>
    <t>1,60*2,30*3</t>
  </si>
  <si>
    <t>1,99*2,30*3</t>
  </si>
  <si>
    <t>1,90*2,30*3</t>
  </si>
  <si>
    <t>4,785*3,37</t>
  </si>
  <si>
    <t>622460121.S</t>
  </si>
  <si>
    <t>Príprava vonkajšieho podkladu stien penetráciou základnou</t>
  </si>
  <si>
    <t>1115291266</t>
  </si>
  <si>
    <t>622461055.S</t>
  </si>
  <si>
    <t>Vonkajšia omietka stien pastovitá silikónová roztieraná, hr. 3 mm</t>
  </si>
  <si>
    <t>1027475054</t>
  </si>
  <si>
    <t>"rezerva - jestvujúce steny" 110,703</t>
  </si>
  <si>
    <t>"XPS hr.50mm" 6,376</t>
  </si>
  <si>
    <t>"XPS hr.100mm" 9,178</t>
  </si>
  <si>
    <t>"XPS hr.180mm" 19,586</t>
  </si>
  <si>
    <t>"MW hr.30mm" 51,415</t>
  </si>
  <si>
    <t>"MW hr.50mm" 13,479</t>
  </si>
  <si>
    <t>"MW hr.100mm" 63,98</t>
  </si>
  <si>
    <t>"MW hr.150mm" 162,837</t>
  </si>
  <si>
    <t>"MW hr.180mm" 363,585</t>
  </si>
  <si>
    <t>"MW hr.240mm" 38,31</t>
  </si>
  <si>
    <t>622481119.S</t>
  </si>
  <si>
    <t>Potiahnutie vonkajších stien sklotextilnou mriežkou s celoplošným prilepením</t>
  </si>
  <si>
    <t>1393344422</t>
  </si>
  <si>
    <t>rezerva - presieťkovanie jestv.stien (napr. po prevedení bleskozvodu, oprava ostenia po zväčšení otvorov a pod)</t>
  </si>
  <si>
    <t>(0,125+1,743+7,448)*3,75</t>
  </si>
  <si>
    <t>(2,103+1,421+6,331)*4,50</t>
  </si>
  <si>
    <t>(2,864+1,621+4,007)*3,70</t>
  </si>
  <si>
    <t>622491320.S</t>
  </si>
  <si>
    <t>Fasádny náter silikónový, dvojnásobný</t>
  </si>
  <si>
    <t>1615021150</t>
  </si>
  <si>
    <t>stávajúce zateplenie 1.NP JZ</t>
  </si>
  <si>
    <t>625250543.S</t>
  </si>
  <si>
    <t>Kontaktný zatepľovací systém soklovej alebo vodou namáhanej časti hr. 50 mm, skrutkovacie kotvy</t>
  </si>
  <si>
    <t>1462662135</t>
  </si>
  <si>
    <t>pohľad JV 2.NP samostatná stena hlavný vstup</t>
  </si>
  <si>
    <t>(2,725+1,697+4,315+0,53)*0,60</t>
  </si>
  <si>
    <t>bočná stena vstup 2.NP skladba ST5</t>
  </si>
  <si>
    <t>1,36*0,60</t>
  </si>
  <si>
    <t>625250548.S</t>
  </si>
  <si>
    <t>Kontaktný zatepľovací systém soklovej alebo vodou namáhanej časti hr. 100 mm, skrutkovacie kotvy</t>
  </si>
  <si>
    <t>-225478095</t>
  </si>
  <si>
    <t>30cm nad UT</t>
  </si>
  <si>
    <t>"pohľad SZ 1.NP" (3,81+9,225+7,36)*0,45</t>
  </si>
  <si>
    <t>625250556.S</t>
  </si>
  <si>
    <t>Kontaktný zatepľovací systém soklovej alebo vodou namáhanej časti hr. 180 mm, skrutkovacie kotvy</t>
  </si>
  <si>
    <t>-104508829</t>
  </si>
  <si>
    <t>"pohľad SZ 1.NP" 12,24*0,45</t>
  </si>
  <si>
    <t>"pohľad JZ 1.NP" (3,84+10,275+1,509+2,57)*0,45</t>
  </si>
  <si>
    <t>"sokel vstupných dverí do m.č.2.15" 2,60*0,45</t>
  </si>
  <si>
    <t>(2,516+1,244+4,108)*0,60</t>
  </si>
  <si>
    <t>625250703.S</t>
  </si>
  <si>
    <t>Kontaktný zatepľovací systém z minerálnej vlny hr. 50 mm, skrutkovacie kotvy, kompletný systém ETICS s prílušenstvom, lišty...</t>
  </si>
  <si>
    <t>-817613415</t>
  </si>
  <si>
    <t>pohľad JV 2.NP samostatná stena hlavný vstup, mimo sokla výšky 600mm</t>
  </si>
  <si>
    <t>(2,725+1,697+4,315+0,53)*(7,05-5,54-0,60)</t>
  </si>
  <si>
    <t>bočná stena vstup 2.NP skladba ST5 mimo sokla výšky 600mm</t>
  </si>
  <si>
    <t>1,36*(9,85-5,54-0,60)</t>
  </si>
  <si>
    <t>625250707.S</t>
  </si>
  <si>
    <t>Kontaktný zatepľovací systém z minerálnej vlny hr. 100 mm, skrutkovacie kotvy, kompletný systém ETICS s prílušenstvom, lišty...</t>
  </si>
  <si>
    <t>-758294678</t>
  </si>
  <si>
    <t>"pohľad SZ 1.NP" (3,81+9,225+7,36)*(3,60-0,30)</t>
  </si>
  <si>
    <t>-2,341*1,42</t>
  </si>
  <si>
    <t>625250710.S</t>
  </si>
  <si>
    <t>Kontaktný zatepľovací systém z minerálnej vlny hr. 150 mm, skrutkovacie kotvy, kompletný systém ETICS s prílušenstvom, lišty...</t>
  </si>
  <si>
    <t>-2109045477</t>
  </si>
  <si>
    <t>zateplenie v úrovni priehradových väzníkov</t>
  </si>
  <si>
    <t>"HH= +11,190" (2,645+13,305+15,895+13,005)*(11,19-9,85)</t>
  </si>
  <si>
    <t>"HH= +9,065" (6,123+1,629+6,897)*(9,065-7,74)</t>
  </si>
  <si>
    <t>"HH= +8,275" (3,63+12,92+17,556+1,519+2,595+0,21+1,695+7,312)*(8,275-6,94)</t>
  </si>
  <si>
    <t>625250712.S</t>
  </si>
  <si>
    <t>Kontaktný zatepľovací systém z minerálnej vlny hr. 180 mm, skrutkovacie kotvy</t>
  </si>
  <si>
    <t>-1196160107</t>
  </si>
  <si>
    <t>"pohľad SZ 1.NP" 12,24*(5,54-0,30)</t>
  </si>
  <si>
    <t>-1,05*2,395</t>
  </si>
  <si>
    <t>-2,27*3,45</t>
  </si>
  <si>
    <t>-1,20*2,425*3</t>
  </si>
  <si>
    <t>-2,20*2,425*2</t>
  </si>
  <si>
    <t>"pohľad JZ 1.NP" (3,84+10,275+1,509+2,57)*(3,72-0,30)</t>
  </si>
  <si>
    <t>-3,26*2,425</t>
  </si>
  <si>
    <t>-1,60*4,115</t>
  </si>
  <si>
    <t>"pohľad SZ 2.NP" (12,567+2,645)*(9,835-5,54)</t>
  </si>
  <si>
    <t>-1,50*2,81</t>
  </si>
  <si>
    <t>-1,08*3,50</t>
  </si>
  <si>
    <t>-2,27*3,50</t>
  </si>
  <si>
    <t>-1,20*3,50*3</t>
  </si>
  <si>
    <t>-2,20*3,50*2</t>
  </si>
  <si>
    <t>pohľad JZ podstrešná a nadstrešná časť</t>
  </si>
  <si>
    <t>(0,86+12,465)*(9,835-6,935)</t>
  </si>
  <si>
    <t>pohľad JV 2.NP podstrešná a nadstrešná časť</t>
  </si>
  <si>
    <t>(7,38+3,53+0,70)*(9,835-7,725)</t>
  </si>
  <si>
    <t>pohľad JV 2.NP čelo</t>
  </si>
  <si>
    <t>4,965*(9,835-7,725)</t>
  </si>
  <si>
    <t>pohľad JV 2.NP stena s dverami a ľavá časť od nich</t>
  </si>
  <si>
    <t>(0,425+1,36+5,165)*(9,835-5,54)</t>
  </si>
  <si>
    <t>pohľad JV nad vstupom</t>
  </si>
  <si>
    <t>5,165*1,36</t>
  </si>
  <si>
    <t>(2,516+1,244+4,108)*(7,05-5,54-0,60)</t>
  </si>
  <si>
    <t>pohľad SZ 2.NP</t>
  </si>
  <si>
    <t>9,285*(6,94-3,60)-1,90*2,30*3</t>
  </si>
  <si>
    <t>pohľad JZ+JV 2.NP</t>
  </si>
  <si>
    <t>(3,595+10,276+1,507+2,811+1,669+7,279)*(6,94-3,60)-1,60*2,30*3</t>
  </si>
  <si>
    <t>pohľad JZ nadstrešná a podstrešná časť (atika HH= +9,065</t>
  </si>
  <si>
    <t>4,20*(7,725-6,935)</t>
  </si>
  <si>
    <t>pohľad JV 2.NP</t>
  </si>
  <si>
    <t>(1,968+1,622+6,843+3,919)*(7,725-4,35)-1,90*2,30*3-1,99*2,30*3</t>
  </si>
  <si>
    <t>625250715.S</t>
  </si>
  <si>
    <t>Kontaktný zatepľovací systém z minerálnej vlny hr. 240 mm, skrutkovacie kotvy</t>
  </si>
  <si>
    <t>-1643563575</t>
  </si>
  <si>
    <t>3,65*(6,94-3,60)</t>
  </si>
  <si>
    <t>pohľad JZ 2.NP</t>
  </si>
  <si>
    <t>7,38*(6,94-3,60)</t>
  </si>
  <si>
    <t>pohľad JV 2.NP pravý dolný roh m.č.2.13</t>
  </si>
  <si>
    <t>0,44*(6,94-3,60)</t>
  </si>
  <si>
    <t>625250762.S</t>
  </si>
  <si>
    <t>Kontaktný zatepľovací systém ostenia z minerálnej vlny hr. 30 mm, kompletný systém ETICS s prílušenstvom, lišty...</t>
  </si>
  <si>
    <t>-1901646990</t>
  </si>
  <si>
    <t>ostenia</t>
  </si>
  <si>
    <t>(1,05+2,27+2,20*2+1,20*3+3,45*2)*0,25</t>
  </si>
  <si>
    <t>(2,34+1,42*2)*0,25*2</t>
  </si>
  <si>
    <t>(2,665+1,45*2)*0,25*2</t>
  </si>
  <si>
    <t>(2,70+1,45*2)*0,25</t>
  </si>
  <si>
    <t>(1,05+2,27+2,20*2+1,20*3+3,50*2)*0,25</t>
  </si>
  <si>
    <t>(3,80+2,30*2)*0,25</t>
  </si>
  <si>
    <t>(4,80+2,30*2)*0,25</t>
  </si>
  <si>
    <t>(5,97+2,30*2)*0,25</t>
  </si>
  <si>
    <t>(5,70+2,30*2)*0,25</t>
  </si>
  <si>
    <t>parapetná časť</t>
  </si>
  <si>
    <t>(1,05+2,27+2,20*2+1,20*3)*0,25</t>
  </si>
  <si>
    <t>2,34*0,25*2</t>
  </si>
  <si>
    <t>3,26*0,25</t>
  </si>
  <si>
    <t>1,60*0,25</t>
  </si>
  <si>
    <t>2,665*0,25*2</t>
  </si>
  <si>
    <t>2,70*0,25</t>
  </si>
  <si>
    <t>3,80*0,25</t>
  </si>
  <si>
    <t>4,80*0,25</t>
  </si>
  <si>
    <t>5,97*0,25</t>
  </si>
  <si>
    <t>5,70*0,25</t>
  </si>
  <si>
    <t>4,785*0,25</t>
  </si>
  <si>
    <t>1,50*0,25</t>
  </si>
  <si>
    <t>627422111.S</t>
  </si>
  <si>
    <t>Škárovanie maltou vápennou, plôch z tehál - stien, stĺpov a komínov</t>
  </si>
  <si>
    <t>-1097880593</t>
  </si>
  <si>
    <t>"1.16+1.17" (13,085+4,34)*2*5,39</t>
  </si>
  <si>
    <t>631312141.S</t>
  </si>
  <si>
    <t>Doplnenie existujúcich mazanín prostým betónom (s dodaním hmôt) bez poteru rýh v mazaninách</t>
  </si>
  <si>
    <t>-925474535</t>
  </si>
  <si>
    <t>dobetónovanie podlahy pod demontáži priečky</t>
  </si>
  <si>
    <t xml:space="preserve">"P1.01 starý stav" (3,715+1,35)*0,15*0,15 </t>
  </si>
  <si>
    <t>"1.03+1.04 starý stav" (1,41*2+2,16)*0,19*0,15+1,00*0,19*0,15*2+0,20*0,74*0,15+(0,90+0,525+0,15)*0,41*0,15</t>
  </si>
  <si>
    <t>"po vybúraní otvoru medzi 1.08 a 1.09 starý stav" 1,00*0,62*0,15</t>
  </si>
  <si>
    <t>631312711.S</t>
  </si>
  <si>
    <t>Mazanina z betónu prostého (m3) tr. C 25/30 hr.nad 50 do 80 mm</t>
  </si>
  <si>
    <t>-1576449536</t>
  </si>
  <si>
    <t>"podlahové tvarovky v.120mm" 143,91*0,021</t>
  </si>
  <si>
    <t>"nadbetonávka hr.50mm" 143,91*0,05</t>
  </si>
  <si>
    <t>"podlahové tvarovky v.220mm" 198,841*0,036</t>
  </si>
  <si>
    <t>"nadbetonávka hr.75mm" 198,841*0,075</t>
  </si>
  <si>
    <t>631316123.S</t>
  </si>
  <si>
    <t>Povrchová úprava vsypovou zmesou pre priemyselné (pancierové) podlahy, korundom/karbidom, ťažká prevádzka, hr. vsypu 2 mm</t>
  </si>
  <si>
    <t>-291012384</t>
  </si>
  <si>
    <t>"leštená podlaha" 110,20</t>
  </si>
  <si>
    <t>631319151.S</t>
  </si>
  <si>
    <t>Príplatok za prehlad. povrchu betónovej mazaniny min. tr.C 8/10 oceľ. hlad. hr. 50-80 mm</t>
  </si>
  <si>
    <t>55001763</t>
  </si>
  <si>
    <t>631362402.S</t>
  </si>
  <si>
    <t>Výstuž mazanín z betónov (z kameniva) a z ľahkých betónov zo sietí KARI, priemer drôtu 4/4 mm, veľkosť oka 150x150 mm</t>
  </si>
  <si>
    <t>-327064515</t>
  </si>
  <si>
    <t>výstuže poterov</t>
  </si>
  <si>
    <t>(362,046+134,59+110,20)*1,16</t>
  </si>
  <si>
    <t>631362442.S</t>
  </si>
  <si>
    <t>Výstuž mazanín z betónov (z kameniva) a z ľahkých betónov zo sietí KARI, priemer drôtu 8/8 mm, veľkosť oka 150x150 mm</t>
  </si>
  <si>
    <t>1210688441</t>
  </si>
  <si>
    <t>nadbetonávka podlahových tvaroviek</t>
  </si>
  <si>
    <t>(143,91+198,84)*1,16</t>
  </si>
  <si>
    <t>79</t>
  </si>
  <si>
    <t>632001021.S</t>
  </si>
  <si>
    <t>Zhotovenie okrajovej dilatačnej pásky z PE</t>
  </si>
  <si>
    <t>-2069342658</t>
  </si>
  <si>
    <t>"1.01" (1,87+3,36)*2</t>
  </si>
  <si>
    <t>"1.02" (3,22+3,36)*2</t>
  </si>
  <si>
    <t>"1.06" (5,76+8,045)*2</t>
  </si>
  <si>
    <t>"1.15" (9,275+11,85)*2</t>
  </si>
  <si>
    <t>"1.16" (13,085+4,34)*2</t>
  </si>
  <si>
    <t>"2.01" 5,505*2+3,355</t>
  </si>
  <si>
    <t>"2.02" (10,435+8,055)*2</t>
  </si>
  <si>
    <t>"2.03" (4,45+2,50)*2</t>
  </si>
  <si>
    <t>"2.04" (5,99+5,755)*2</t>
  </si>
  <si>
    <t>"2.05" (1,475+1,155)*2</t>
  </si>
  <si>
    <t>"2.06" (2,55+1,55)*2</t>
  </si>
  <si>
    <t>"2.07" (2,55+4,105)*2</t>
  </si>
  <si>
    <t>"2.08" (1,825+2,15)*2</t>
  </si>
  <si>
    <t>"2.09" (2,17+2,595)*2</t>
  </si>
  <si>
    <t>"2.10" (2,095+2,10)*2</t>
  </si>
  <si>
    <t>"2.11" (0,90+1,65)*2</t>
  </si>
  <si>
    <t>"2.12" (0,90+1,65)*2</t>
  </si>
  <si>
    <t>"2.13" (4,03+8,055)*2</t>
  </si>
  <si>
    <t>"2.14" (7,23+7,08)*2</t>
  </si>
  <si>
    <t>"2.15" (9,23+12,345)*2</t>
  </si>
  <si>
    <t>"2.16" (4,15+12,645)*2-1,80</t>
  </si>
  <si>
    <t>80</t>
  </si>
  <si>
    <t>283320004800.S</t>
  </si>
  <si>
    <t>Okrajová dilatačná páska z PE 100/5 mm bez fólie na oddilatovanie poterov od stenových konštrukcií</t>
  </si>
  <si>
    <t>534289074</t>
  </si>
  <si>
    <t>407,635*1,05</t>
  </si>
  <si>
    <t>81</t>
  </si>
  <si>
    <t>632200071.S</t>
  </si>
  <si>
    <t>Montáž dlažby 600x600 mm kladená na sucho na rektifikačné terče výšky 25 -70 mm na plochých strechách</t>
  </si>
  <si>
    <t>-267772883</t>
  </si>
  <si>
    <t>skladba S1</t>
  </si>
  <si>
    <t>8,505*4,985</t>
  </si>
  <si>
    <t>82</t>
  </si>
  <si>
    <t>597740000420.S</t>
  </si>
  <si>
    <t>Dlaždice keramické protišmykové 600x600mm hr. 20 mm, mrazuvzdorné</t>
  </si>
  <si>
    <t>-1887251944</t>
  </si>
  <si>
    <t>41,397*1,1</t>
  </si>
  <si>
    <t>83</t>
  </si>
  <si>
    <t>1353539036</t>
  </si>
  <si>
    <t>ochrana výstuže schodisko - 20% odhad</t>
  </si>
  <si>
    <t>"stupne" 1,37*(0,31+0,164)*24*0,2</t>
  </si>
  <si>
    <t>"medzipodesta" 1,50*3,16*0,2</t>
  </si>
  <si>
    <t>84</t>
  </si>
  <si>
    <t>632451623.S</t>
  </si>
  <si>
    <t>Sanácia betónovej konštrukcie opravnou (reprofilačnou) maltou na betón a murivo hr. do 15 mm</t>
  </si>
  <si>
    <t>943032844</t>
  </si>
  <si>
    <t>vyhladenie pod zvislú HI sokla</t>
  </si>
  <si>
    <t>"ľavý horný roh 1.15" 0,52*1,00</t>
  </si>
  <si>
    <t>"ľavý horný roh 1.06" 3,71*1,00</t>
  </si>
  <si>
    <t>"zamurované otvory 1.06" 2,53*1,00*3</t>
  </si>
  <si>
    <t>oprava jestv.schodiska 1.02</t>
  </si>
  <si>
    <t>"stupne" 1,37*(0,31+0,164)*24</t>
  </si>
  <si>
    <t>"medzipodesta" 1,50*3,16</t>
  </si>
  <si>
    <t>85</t>
  </si>
  <si>
    <t>632452158.S</t>
  </si>
  <si>
    <t>Cementový poter z betonárky, pevnosti v tlaku 30 MPa, hr. 50 mm</t>
  </si>
  <si>
    <t>1865685452</t>
  </si>
  <si>
    <t>"2.01" 18,51</t>
  </si>
  <si>
    <t>"2.02" 39,13</t>
  </si>
  <si>
    <t>"2.03" 11,125</t>
  </si>
  <si>
    <t>"2.04" 31,84+0,541</t>
  </si>
  <si>
    <t>"2.05" 1,70</t>
  </si>
  <si>
    <t>"2.06" 3,95</t>
  </si>
  <si>
    <t>"2.07" 8,03</t>
  </si>
  <si>
    <t>"2.08" 3,91</t>
  </si>
  <si>
    <t>"2.09" 5,50</t>
  </si>
  <si>
    <t>"2.10" 4,00</t>
  </si>
  <si>
    <t>"2.11" 1,49</t>
  </si>
  <si>
    <t>"2.12" 1,35</t>
  </si>
  <si>
    <t>"2.13" 32,13</t>
  </si>
  <si>
    <t>"2.14" 49,96</t>
  </si>
  <si>
    <t>"2.15" 114,39</t>
  </si>
  <si>
    <t>"2.16" 34,49</t>
  </si>
  <si>
    <t>86</t>
  </si>
  <si>
    <t>632452159.S</t>
  </si>
  <si>
    <t>Cementový poter z betonárky, pevnosti v tlaku 30 MPa, hr. 55 mm</t>
  </si>
  <si>
    <t>1404460729</t>
  </si>
  <si>
    <t>"1.01" 6,67</t>
  </si>
  <si>
    <t>"1.02" 25,04</t>
  </si>
  <si>
    <t>"1.06" 46,32</t>
  </si>
  <si>
    <t>"1.16" 56,56</t>
  </si>
  <si>
    <t>87</t>
  </si>
  <si>
    <t>632452160.S</t>
  </si>
  <si>
    <t>Cementový poter z betonárky, pevnosti v tlaku 30 MPa, hr. 85 mm</t>
  </si>
  <si>
    <t>749480944</t>
  </si>
  <si>
    <t>"1.15" 110,20</t>
  </si>
  <si>
    <t>88</t>
  </si>
  <si>
    <t>632452683.S</t>
  </si>
  <si>
    <t>Cementová samonivelizačná stierka, pevnosti v tlaku 30 MPa, hr. 4 mm</t>
  </si>
  <si>
    <t>-2135193799</t>
  </si>
  <si>
    <t>P12</t>
  </si>
  <si>
    <t>89</t>
  </si>
  <si>
    <t>632452684.S</t>
  </si>
  <si>
    <t>Cementová samonivelizačná stierka, pevnosti v tlaku 30 MPa, hr. 5 mm</t>
  </si>
  <si>
    <t>1842664248</t>
  </si>
  <si>
    <t>P7</t>
  </si>
  <si>
    <t>P9</t>
  </si>
  <si>
    <t>P11</t>
  </si>
  <si>
    <t>90</t>
  </si>
  <si>
    <t>632452686.S</t>
  </si>
  <si>
    <t>Cementová samonivelizačná stierka, pevnosti v tlaku 30 MPa, hr. 7 mm</t>
  </si>
  <si>
    <t>-1809764127</t>
  </si>
  <si>
    <t>P1</t>
  </si>
  <si>
    <t>P3</t>
  </si>
  <si>
    <t>"2.04" 32,381</t>
  </si>
  <si>
    <t>P4</t>
  </si>
  <si>
    <t>P5</t>
  </si>
  <si>
    <t>91</t>
  </si>
  <si>
    <t>632452694.1</t>
  </si>
  <si>
    <t>Cementová samonivelizačná stierka, pevnosti v tlaku 30 MPa, hr. 16 mm</t>
  </si>
  <si>
    <t>-790796834</t>
  </si>
  <si>
    <t>P13</t>
  </si>
  <si>
    <t>"1.13" 32,26</t>
  </si>
  <si>
    <t>"1.14" 61,30</t>
  </si>
  <si>
    <t>92</t>
  </si>
  <si>
    <t>632460121.S</t>
  </si>
  <si>
    <t>Príprava vnútorného podkladu podláh penetráciou základnou</t>
  </si>
  <si>
    <t>435521804</t>
  </si>
  <si>
    <t>pre samonivelizačné stierky</t>
  </si>
  <si>
    <t>31,71+122,06+342,866+93,56</t>
  </si>
  <si>
    <t>93</t>
  </si>
  <si>
    <t>639991014.S</t>
  </si>
  <si>
    <t>Stratené debnenie a izolácia proti vlhkosti a radónu z HDPE tvaroviek výšky 120 mm</t>
  </si>
  <si>
    <t>844229538</t>
  </si>
  <si>
    <t>94</t>
  </si>
  <si>
    <t>639991018.S</t>
  </si>
  <si>
    <t>Stratené debnenie a izolácia proti vlhkosti a radónu z HDPE tvaroviek výšky 220 mm</t>
  </si>
  <si>
    <t>1645045154</t>
  </si>
  <si>
    <t>95</t>
  </si>
  <si>
    <t>938902031.S</t>
  </si>
  <si>
    <t>Otryskanie degradovaného betónu vodou do 20 mm,  -0,02200t</t>
  </si>
  <si>
    <t>-476402219</t>
  </si>
  <si>
    <t>96</t>
  </si>
  <si>
    <t>941941031.S</t>
  </si>
  <si>
    <t>Montáž lešenia ľahkého pracovného radového s podlahami šírky od 0,80 do 1,00 m, výšky do 10 m</t>
  </si>
  <si>
    <t>553555396</t>
  </si>
  <si>
    <t>SZ</t>
  </si>
  <si>
    <t>(2,20+0,425)*(11,19-5,54)</t>
  </si>
  <si>
    <t>(12,145+0,425)*(11,19+0,30)</t>
  </si>
  <si>
    <t>3,53*(8,275+0,30)</t>
  </si>
  <si>
    <t>(9,19++3,73+1,00*2)*(8,275+0,30)</t>
  </si>
  <si>
    <t>(17,561+1,00*2)*(8,275+0,30)</t>
  </si>
  <si>
    <t>JZ nadstrešná časť</t>
  </si>
  <si>
    <t>(12,365+1,00*2)*(11,19-8,00)</t>
  </si>
  <si>
    <t>JV</t>
  </si>
  <si>
    <t>(1,518+2,562+0,251+1,684+7,293)*(8,275+0,30)</t>
  </si>
  <si>
    <t>(1,968+1,636+6,897+1,00)*9,065</t>
  </si>
  <si>
    <t>(3,937+1,00)*(9,065-5,54)</t>
  </si>
  <si>
    <t>MW hr.50mm, samostatná stena hlavný vstup 2.NP</t>
  </si>
  <si>
    <t>(2,725+1,697+4,315+0,53+1,00)*(7,05-5,54)</t>
  </si>
  <si>
    <t>MW hr.180mm pohľad JV 2.NP samostatná stena hlavný vstup</t>
  </si>
  <si>
    <t>(2,516+1,244+4,108+1,00)*(7,05-5,54)</t>
  </si>
  <si>
    <t>JV čelo strechy nad zadným vstupom 2.NP</t>
  </si>
  <si>
    <t>4,967*(11,19-5,54)</t>
  </si>
  <si>
    <t>JV nadstrešná časť</t>
  </si>
  <si>
    <t>(7,38+3,53+0,695)*(11,19-8,82)</t>
  </si>
  <si>
    <t>97</t>
  </si>
  <si>
    <t>941941191.S</t>
  </si>
  <si>
    <t>Príplatok za prvý a každý ďalší i začatý mesiac použitia lešenia ľahkého pracovného radového s podlahami šírky od 0,80 do 1,00 m, výšky do 10 m</t>
  </si>
  <si>
    <t>133969972</t>
  </si>
  <si>
    <t>851,267*6</t>
  </si>
  <si>
    <t>98</t>
  </si>
  <si>
    <t>941941831.S</t>
  </si>
  <si>
    <t>Demontáž lešenia ľahkého pracovného radového s podlahami šírky nad 0,80 do 1,00 m, výšky do 10 m</t>
  </si>
  <si>
    <t>1279443072</t>
  </si>
  <si>
    <t>941955003.S</t>
  </si>
  <si>
    <t>Lešenie ľahké pracovné pomocné s výškou lešeňovej podlahy nad 1,90 do 2,50 m</t>
  </si>
  <si>
    <t>2043979953</t>
  </si>
  <si>
    <t>"1.03" 23,47</t>
  </si>
  <si>
    <t>"1.04" 9,68</t>
  </si>
  <si>
    <t>"1.05" 8,93</t>
  </si>
  <si>
    <t>"1.07" 3,27</t>
  </si>
  <si>
    <t>"1.08" 3,77</t>
  </si>
  <si>
    <t>"1.09" 3,37</t>
  </si>
  <si>
    <t>"1.10" 3,25</t>
  </si>
  <si>
    <t>"1.11" 3,60</t>
  </si>
  <si>
    <t>"1.12" 4,60</t>
  </si>
  <si>
    <t>"1.17" 49,21</t>
  </si>
  <si>
    <t>"exteriér podhľad vstup pred 2.16" 5,035*1,18</t>
  </si>
  <si>
    <t>941955102.S</t>
  </si>
  <si>
    <t>Lešenie ľahké pracovné v schodisku plochy do 6 m2, s výškou lešeňovej podlahy nad 1,50 do 3,5 m</t>
  </si>
  <si>
    <t>1637678122</t>
  </si>
  <si>
    <t>"2.01" 4,859*3,335</t>
  </si>
  <si>
    <t>101</t>
  </si>
  <si>
    <t>944944103.S</t>
  </si>
  <si>
    <t xml:space="preserve">Ochranná sieť na boku lešenia </t>
  </si>
  <si>
    <t>-2058637358</t>
  </si>
  <si>
    <t>102</t>
  </si>
  <si>
    <t>944944803.S</t>
  </si>
  <si>
    <t xml:space="preserve">Demontáž ochrannej siete na boku lešenia </t>
  </si>
  <si>
    <t>929613945</t>
  </si>
  <si>
    <t>103</t>
  </si>
  <si>
    <t>952901111.S</t>
  </si>
  <si>
    <t>Vyčistenie budov pri výške podlaží do 4 m</t>
  </si>
  <si>
    <t>-1520591884</t>
  </si>
  <si>
    <t>104</t>
  </si>
  <si>
    <t>952903021.S</t>
  </si>
  <si>
    <t>Čistenie fasád tlakovou vodou od rias, machu a lišajníkov z úrovne terénu</t>
  </si>
  <si>
    <t>-387651356</t>
  </si>
  <si>
    <t>pod KZS okolo miestnosti 1.NP m.č. 1.06</t>
  </si>
  <si>
    <t>(3,706+9,025+7,26)*(3,60+0,80)</t>
  </si>
  <si>
    <t>pod náter 1.NP pohľad JV</t>
  </si>
  <si>
    <t>105</t>
  </si>
  <si>
    <t>953947951.S</t>
  </si>
  <si>
    <t>Montáž hranatej kovovej vetracej mriežky plochy do 0,06 m2</t>
  </si>
  <si>
    <t>1900911577</t>
  </si>
  <si>
    <t>atika HH= +8,275</t>
  </si>
  <si>
    <t>2+5+4+2+6+1+1+1+5</t>
  </si>
  <si>
    <t>atika HH= +9,065</t>
  </si>
  <si>
    <t>4+1+4+3</t>
  </si>
  <si>
    <t>atika HH= +11,19</t>
  </si>
  <si>
    <t>2+7+7+4+2+3</t>
  </si>
  <si>
    <t>106</t>
  </si>
  <si>
    <t>429720338710.S</t>
  </si>
  <si>
    <t>Mriežka ventilačná nerez, hranatá so sieťkou, rozmery šxv 100x100 mm</t>
  </si>
  <si>
    <t>131361575</t>
  </si>
  <si>
    <t>107</t>
  </si>
  <si>
    <t>953993121.S</t>
  </si>
  <si>
    <t>Montáž prvku fasádneho dekoračného z EPS plochy do 0,1 m2</t>
  </si>
  <si>
    <t>418395505</t>
  </si>
  <si>
    <t>"STREDNÁ ODBORNÁ ŠKOLA INFORMAČNÝCH TECHNOLÓGIÍ CENTRUM CELOŽIVOTNÉHO A ODBORNÉHO VZDELÁVANIA A PRÍPRAVY PRE INDUSTRY 4.0" 7+7+5+12+11+11+1+8+3+8+3</t>
  </si>
  <si>
    <t>108</t>
  </si>
  <si>
    <t>283720352055.S</t>
  </si>
  <si>
    <t>Fasádny 3D nápis</t>
  </si>
  <si>
    <t>-730131652</t>
  </si>
  <si>
    <t>109</t>
  </si>
  <si>
    <t>959941123.S</t>
  </si>
  <si>
    <t>Chemická kotva s kotevným svorníkom tesnená chemickou ampulkou do betónu, ŽB, kameňa, s vyvŕtaním otvoru M12/95/220 mm</t>
  </si>
  <si>
    <t>1780316360</t>
  </si>
  <si>
    <t>kotvenie platní OK konštrukcie, PD statika S-02</t>
  </si>
  <si>
    <t>4*16</t>
  </si>
  <si>
    <t>PD statika S-04</t>
  </si>
  <si>
    <t>110</t>
  </si>
  <si>
    <t>963051213.S</t>
  </si>
  <si>
    <t>Búranie železobetónových stropov rebrových s viditeľnými trámami,  -2,40000t</t>
  </si>
  <si>
    <t>-1673533429</t>
  </si>
  <si>
    <t>vybúranie otvoru v strope podľa PD statika S-02</t>
  </si>
  <si>
    <t>0,35*0,65*0,06*2</t>
  </si>
  <si>
    <t>111</t>
  </si>
  <si>
    <t>971052451.S</t>
  </si>
  <si>
    <t>Vybúranie otvoru v želzobet. priečkach a stenách plochy do 0,25 m2, do 450 mm,  -0,28000t</t>
  </si>
  <si>
    <t>-1899744110</t>
  </si>
  <si>
    <t>"kapsa pod prefabrikovaným nosníkom pre osadenie štartovacej výstuže stľpa S3, PD statika S-02" 1</t>
  </si>
  <si>
    <t>112</t>
  </si>
  <si>
    <t>971055001.S</t>
  </si>
  <si>
    <t>Rezanie konštrukcií zo železobetónu hr. panelu 80 mm stenovou pílou -0,00960t</t>
  </si>
  <si>
    <t>-713332656</t>
  </si>
  <si>
    <t>výkres statika S-02, otvory cez stropnú dosku</t>
  </si>
  <si>
    <t>(0,35+0,65)*2*2</t>
  </si>
  <si>
    <t>113</t>
  </si>
  <si>
    <t>971056009.S</t>
  </si>
  <si>
    <t>Jadrové vrty diamantovými korunkami do D 100 mm do stien - železobetónových -0,00019t</t>
  </si>
  <si>
    <t>cm</t>
  </si>
  <si>
    <t>547025587</t>
  </si>
  <si>
    <t>PD statika S-02</t>
  </si>
  <si>
    <t>Do existujúceho prefabrikovaného nosníka vybúrať otvor 100x100mm pre betonáž hornej časti ŽB stĺpa umiestneného pod nosníkom</t>
  </si>
  <si>
    <t>114</t>
  </si>
  <si>
    <t>974049164.S</t>
  </si>
  <si>
    <t>Vysekanie rýh v betónových stenách do hĺbky 150 mm a š. do 150 mm,  -0,04900t</t>
  </si>
  <si>
    <t>-502893520</t>
  </si>
  <si>
    <t>9,60*2+11,85</t>
  </si>
  <si>
    <t>5,47+3,66</t>
  </si>
  <si>
    <t>115</t>
  </si>
  <si>
    <t>974049167.S</t>
  </si>
  <si>
    <t>Vysekanie rýh v betónových stenách do hĺbky 150 mm a š. do 300 mm,  -0,09900t</t>
  </si>
  <si>
    <t>2125917288</t>
  </si>
  <si>
    <t>"zapustenie stropu D3" 5,499+3,66</t>
  </si>
  <si>
    <t>116</t>
  </si>
  <si>
    <t>979011111.S.3</t>
  </si>
  <si>
    <t>Zvislá doprava sutiny a vybúraných hmôt za prvé podlažie nad alebo pod základným podlažím</t>
  </si>
  <si>
    <t>831170335</t>
  </si>
  <si>
    <t>117</t>
  </si>
  <si>
    <t>-1168930996</t>
  </si>
  <si>
    <t>118</t>
  </si>
  <si>
    <t>-215047475</t>
  </si>
  <si>
    <t>12,461*9</t>
  </si>
  <si>
    <t>119</t>
  </si>
  <si>
    <t>1318859023</t>
  </si>
  <si>
    <t>120</t>
  </si>
  <si>
    <t>979087212.S</t>
  </si>
  <si>
    <t>Nakladanie na dopravné prostriedky pre vodorovnú dopravu sutiny</t>
  </si>
  <si>
    <t>1300567029</t>
  </si>
  <si>
    <t>121</t>
  </si>
  <si>
    <t>-490407522</t>
  </si>
  <si>
    <t>122</t>
  </si>
  <si>
    <t>-1104213784</t>
  </si>
  <si>
    <t>711</t>
  </si>
  <si>
    <t>Izolácie proti vode a vlhkosti</t>
  </si>
  <si>
    <t>123</t>
  </si>
  <si>
    <t>711111001.S</t>
  </si>
  <si>
    <t>Zhotovenie izolácie proti zemnej vlhkosti vodorovná náterom penetračným za studena</t>
  </si>
  <si>
    <t>-802872243</t>
  </si>
  <si>
    <t>P2</t>
  </si>
  <si>
    <t>"1.15" (9,275+0,30)*11,85</t>
  </si>
  <si>
    <t>"1.01+1.02" 5,47*3,66</t>
  </si>
  <si>
    <t>124</t>
  </si>
  <si>
    <t>246170000960.S</t>
  </si>
  <si>
    <t>Lak asfaltový penetračný, organický, rýchloschnúci</t>
  </si>
  <si>
    <t>kg</t>
  </si>
  <si>
    <t>-883700610</t>
  </si>
  <si>
    <t>236,364*0,3</t>
  </si>
  <si>
    <t>125</t>
  </si>
  <si>
    <t>711112001.S</t>
  </si>
  <si>
    <t>Zhotovenie  izolácie proti zemnej vlhkosti zvislá penetračným náterom za studena</t>
  </si>
  <si>
    <t>397044759</t>
  </si>
  <si>
    <t>"ľavý časť 1.15" 12,34*1,00</t>
  </si>
  <si>
    <t>"nová časť 1.01+1.02" (3,55+5,47)*1,00</t>
  </si>
  <si>
    <t>"sokel vstupných dverí do m.č.2.15" 2,60*1,00</t>
  </si>
  <si>
    <t>126</t>
  </si>
  <si>
    <t>-61163231</t>
  </si>
  <si>
    <t>45,26*0,35</t>
  </si>
  <si>
    <t>127</t>
  </si>
  <si>
    <t>711141559.S</t>
  </si>
  <si>
    <t>Zhotovenie  izolácie proti zemnej vlhkosti a tlakovej vode vodorovná NAIP pritavením</t>
  </si>
  <si>
    <t>-2051890417</t>
  </si>
  <si>
    <t>236,364*2</t>
  </si>
  <si>
    <t>128</t>
  </si>
  <si>
    <t>711142101.S</t>
  </si>
  <si>
    <t>Izolácia proti zemnej vlhkosti s protiradonovou odolnosťou nopovou HDPE fóliou hrúbky 0,5 mm, výška nopu 8 mm šírka 2 m zvislá</t>
  </si>
  <si>
    <t>-2123255092</t>
  </si>
  <si>
    <t>nopová fólia - ochrana sokla</t>
  </si>
  <si>
    <t>podzemná časť sokla XPS 180mm podhľad SZ</t>
  </si>
  <si>
    <t>"pohľad SZ" 12,24*0,65</t>
  </si>
  <si>
    <t>"pohľad JZ" (3,84+10,275+1,509+2,57)*0,65</t>
  </si>
  <si>
    <t>"sokel vstupných dverí do m.č.2.15" 2,60*0,65</t>
  </si>
  <si>
    <t>podzemná časť sokla XPS 100mm</t>
  </si>
  <si>
    <t>"pohľad SZ" (3,81+9,225+7,36)*0,65</t>
  </si>
  <si>
    <t>(2,725+1,697+4,315+0,53)*0,65</t>
  </si>
  <si>
    <t>129</t>
  </si>
  <si>
    <t>711142559.S</t>
  </si>
  <si>
    <t>Zhotovenie  izolácie proti zemnej vlhkosti a tlakovej vode zvislá NAIP pritavením</t>
  </si>
  <si>
    <t>-19141793</t>
  </si>
  <si>
    <t>130</t>
  </si>
  <si>
    <t>628310001000</t>
  </si>
  <si>
    <t>Pás asfaltový HYDROBIT V 60 S 35 pre spodné vrstvy hydroizolačných systémov, ICOPAL</t>
  </si>
  <si>
    <t>259179372</t>
  </si>
  <si>
    <t>472,728*1,15</t>
  </si>
  <si>
    <t>45,26*1,20</t>
  </si>
  <si>
    <t>131</t>
  </si>
  <si>
    <t>998711202.S</t>
  </si>
  <si>
    <t>Presun hmôt pre izoláciu proti vode v objektoch výšky nad 6 do 12 m</t>
  </si>
  <si>
    <t>-1693111400</t>
  </si>
  <si>
    <t>132</t>
  </si>
  <si>
    <t>712311101.S</t>
  </si>
  <si>
    <t>Zhotovenie povlakovej krytiny striech plochých do 10° za studena náterom penetračným</t>
  </si>
  <si>
    <t>422322011</t>
  </si>
  <si>
    <t>skladba S1, parozábrana strechy, alternatíva paronepriepustná fólia</t>
  </si>
  <si>
    <t>"vodorovne" 8,915*5,215</t>
  </si>
  <si>
    <t>133</t>
  </si>
  <si>
    <t>111630002800.S</t>
  </si>
  <si>
    <t>Penetračný náter na živičnej báze s obsahom rozpoušťadiel</t>
  </si>
  <si>
    <t>l</t>
  </si>
  <si>
    <t>-909566386</t>
  </si>
  <si>
    <t>46,492*0,35</t>
  </si>
  <si>
    <t>134</t>
  </si>
  <si>
    <t>712341559.S</t>
  </si>
  <si>
    <t>Zhotovenie povlak. krytiny striech plochých do 10° pásmi pritav. NAIP na celej ploche, oxidované pásy</t>
  </si>
  <si>
    <t>-540842103</t>
  </si>
  <si>
    <t>135</t>
  </si>
  <si>
    <t>628310001200</t>
  </si>
  <si>
    <t>Pás asfaltový FOALBIT AL S 40 pre spodné vrstvy hydroizolačných systémov (parotesná zábrana a protiradónová izolácia)</t>
  </si>
  <si>
    <t>1622517073</t>
  </si>
  <si>
    <t>46,492*1,15</t>
  </si>
  <si>
    <t>136</t>
  </si>
  <si>
    <t>712370050.S</t>
  </si>
  <si>
    <t>Zhotovenie povlakovej krytiny striech plochých do 10°PVC-P fóliou položenou voľne so zvarením spoju</t>
  </si>
  <si>
    <t>1695950490</t>
  </si>
  <si>
    <t>skladba S2</t>
  </si>
  <si>
    <t>19,425*8,095+3,105*0,44+10,574*3,73</t>
  </si>
  <si>
    <t>11,615*12,555+3,53*5,27</t>
  </si>
  <si>
    <t>7,045*6,955+3,53*0,30</t>
  </si>
  <si>
    <t>137</t>
  </si>
  <si>
    <t>245920000400.S</t>
  </si>
  <si>
    <t>Čistič - doplnok k fóliovým systémom</t>
  </si>
  <si>
    <t>945802619</t>
  </si>
  <si>
    <t>138</t>
  </si>
  <si>
    <t>245920000900.S</t>
  </si>
  <si>
    <t>Zálievka pre poisťovanie tesnosti zvarov fóliou z PVC-P</t>
  </si>
  <si>
    <t>1385933042</t>
  </si>
  <si>
    <t>139</t>
  </si>
  <si>
    <t>283220002000.S</t>
  </si>
  <si>
    <t>Hydroizolačná fólia PVC-P hr. 1,5 mm izolácia plochých striech</t>
  </si>
  <si>
    <t>541686834</t>
  </si>
  <si>
    <t>140</t>
  </si>
  <si>
    <t>712490980.PC</t>
  </si>
  <si>
    <t>Vykonanie údržby povlakovej krytiny striech šikmých do 30° ostatné násypom z hrubého kameniva</t>
  </si>
  <si>
    <t>1897880954</t>
  </si>
  <si>
    <t>141</t>
  </si>
  <si>
    <t>583410002655.S</t>
  </si>
  <si>
    <t>Kamenivo drvené hrubé frakcia 16-22 mm (balenie big-bag)</t>
  </si>
  <si>
    <t>-145529509</t>
  </si>
  <si>
    <t>412,539*0,06*2,0</t>
  </si>
  <si>
    <t>142</t>
  </si>
  <si>
    <t>712811101.S</t>
  </si>
  <si>
    <t>Zhotovenie povlak. krytiny striech vytiahnutím izolačného povlaku za studena náterom penetračným</t>
  </si>
  <si>
    <t>-1553019832</t>
  </si>
  <si>
    <t>"zvisle" (8,915+5,215)*2*0,65</t>
  </si>
  <si>
    <t>143</t>
  </si>
  <si>
    <t>-734092679</t>
  </si>
  <si>
    <t>18,369*0,35</t>
  </si>
  <si>
    <t>144</t>
  </si>
  <si>
    <t>712841559.S</t>
  </si>
  <si>
    <t>Zhotovenie povlakovej krytiny striech vytiahnutím izolačného povlaku pásmi pritavením NAIP</t>
  </si>
  <si>
    <t>-300110889</t>
  </si>
  <si>
    <t>145</t>
  </si>
  <si>
    <t>-1496681489</t>
  </si>
  <si>
    <t>18,369*1,2</t>
  </si>
  <si>
    <t>146</t>
  </si>
  <si>
    <t>712873230.S</t>
  </si>
  <si>
    <t>Zhotovenie povlakovej krytiny vytiahnutím izol.povlaku z PVC-P fólie na konštrukcie prevyšujúce úroveň strechy do 50 cm so zvarením spoju</t>
  </si>
  <si>
    <t>963670893</t>
  </si>
  <si>
    <t>na atike a vytiahnutie na stenu</t>
  </si>
  <si>
    <t>(8,505+4,985)*2*0,50</t>
  </si>
  <si>
    <t>"HH= +8,275" (3,53+9,19+7,26+3,73+1,522+2,562+0,21+1,684+7,293)*(0,425+0,385)+(16,545+0,83)*0,385</t>
  </si>
  <si>
    <t>"HH= +9,065" (6,138+1,635+6,868+3,937)*(0,425+0,385)+(8,14+3,53)*0,385</t>
  </si>
  <si>
    <t>"HH= +11,19" (2,645+13,405+15,995+13,075)*(0,425+0,385)</t>
  </si>
  <si>
    <t>"HH= +10,962 atika na jestv.stene susednej budovy - na výšku" 13,25*(0,385+0,15)</t>
  </si>
  <si>
    <t>147</t>
  </si>
  <si>
    <t>684186105</t>
  </si>
  <si>
    <t>148</t>
  </si>
  <si>
    <t>1455556410</t>
  </si>
  <si>
    <t>149</t>
  </si>
  <si>
    <t>712973220.S</t>
  </si>
  <si>
    <t>Detaily k PVC-P fóliam osadenie hotovej strešnej vpuste</t>
  </si>
  <si>
    <t>-572068738</t>
  </si>
  <si>
    <t>150</t>
  </si>
  <si>
    <t>283770003600.S</t>
  </si>
  <si>
    <t>Strešná vpusť pre PVC-P fólie, priemer 100 mm, dĺ. 250 mm</t>
  </si>
  <si>
    <t>-670985496</t>
  </si>
  <si>
    <t>151</t>
  </si>
  <si>
    <t>311690001000.S</t>
  </si>
  <si>
    <t>Rozperný nit 6x30 mm do betónu, hliníkový</t>
  </si>
  <si>
    <t>-1590544530</t>
  </si>
  <si>
    <t>152</t>
  </si>
  <si>
    <t>712973232.S</t>
  </si>
  <si>
    <t>Detaily k PVC-P fóliam zaizolovanie kruhového prestupu 100 – 250 mm</t>
  </si>
  <si>
    <t>-357128274</t>
  </si>
  <si>
    <t>"strešná vpusť" 6+1</t>
  </si>
  <si>
    <t>153</t>
  </si>
  <si>
    <t>283220001300.S</t>
  </si>
  <si>
    <t>Hydroizolačná fólia PVC-P, hr. 2 mm izolácia strešných detailov</t>
  </si>
  <si>
    <t>-555530548</t>
  </si>
  <si>
    <t>7*0,285 "Prepočítané koeficientom množstva</t>
  </si>
  <si>
    <t>154</t>
  </si>
  <si>
    <t>712973240.S</t>
  </si>
  <si>
    <t>Detaily k PVC-P fóliam osadenie vetracích komínkov</t>
  </si>
  <si>
    <t>383109477</t>
  </si>
  <si>
    <t>155</t>
  </si>
  <si>
    <t>-920834588</t>
  </si>
  <si>
    <t>0,285*20</t>
  </si>
  <si>
    <t>156</t>
  </si>
  <si>
    <t>283770004000.S</t>
  </si>
  <si>
    <t>Odvetrávací komín pre PVC-P fólie, výška 225 mm, priemer 75 mm</t>
  </si>
  <si>
    <t>-93264346</t>
  </si>
  <si>
    <t>157</t>
  </si>
  <si>
    <t>311970001500.S</t>
  </si>
  <si>
    <t>Vrut do dĺžky 150 mm na upevnenie do kombi dosiek</t>
  </si>
  <si>
    <t>707598995</t>
  </si>
  <si>
    <t>20*5</t>
  </si>
  <si>
    <t>158</t>
  </si>
  <si>
    <t>712973245.S</t>
  </si>
  <si>
    <t>Zhotovenie flekov v rohoch na povlakovej krytine z PVC-P fólie</t>
  </si>
  <si>
    <t>1267026894</t>
  </si>
  <si>
    <t>12+7+6</t>
  </si>
  <si>
    <t>159</t>
  </si>
  <si>
    <t>283770006400.S</t>
  </si>
  <si>
    <t>Detailová tvarovka kužel / vlnovec</t>
  </si>
  <si>
    <t>1688295849</t>
  </si>
  <si>
    <t>160</t>
  </si>
  <si>
    <t>712973430.S</t>
  </si>
  <si>
    <t>Detaily k termoplastom všeobecne, kútový uholník z hrubopoplastovaného plechu RŠ 140 mm, ohyb 90-135°</t>
  </si>
  <si>
    <t>-877000060</t>
  </si>
  <si>
    <t>(8,505+4,985)*2*1,1</t>
  </si>
  <si>
    <t>(19,425+8,095+0,44+3,73)*2*1,1</t>
  </si>
  <si>
    <t>(11,615+3,53+12,555)*2*1,1</t>
  </si>
  <si>
    <t>(7,045+6,955+0,30)*2*1,1</t>
  </si>
  <si>
    <t>161</t>
  </si>
  <si>
    <t>712973640.PC</t>
  </si>
  <si>
    <t>Detaily k termoplastom všeobecne, nárožný uholník/stenová lišta z hrubopoplast. plechu RŠ 140 mm, ohyb 90-135°</t>
  </si>
  <si>
    <t>-928666215</t>
  </si>
  <si>
    <t>162</t>
  </si>
  <si>
    <t>712973850.S</t>
  </si>
  <si>
    <t>Detaily k termoplastom všeobecne, oplechovanie okraja odkvapovou záveternou lištou z hrubopolpast. plechu RŠ 330 mm</t>
  </si>
  <si>
    <t>1304448752</t>
  </si>
  <si>
    <t>"HH= +8,275" (3,53+9,19+7,26+3,73+1,522+2,562+0,21+1,684+7,293)*1,1</t>
  </si>
  <si>
    <t>"HH= +9,065" (6,138+1,635+6,868+3,937)*1,1</t>
  </si>
  <si>
    <t>"HH= +11,19" (2,645+13,405+15,995+13,075)*1,1</t>
  </si>
  <si>
    <t>"HH= +10,962 atika na jestv.stene susednej budovy - na výšku" 13,25*1,1</t>
  </si>
  <si>
    <t>163</t>
  </si>
  <si>
    <t>712990040.S</t>
  </si>
  <si>
    <t>Položenie geotextílie vodorovne alebo zvislo na strechy ploché do 10°</t>
  </si>
  <si>
    <t>-532315253</t>
  </si>
  <si>
    <t>"vodorovne podkladná pod PVC krytinu" 454,936</t>
  </si>
  <si>
    <t>"vodorovne podkladná pod štrkový násyp" 412,539*1,2</t>
  </si>
  <si>
    <t>na atike - podkladná</t>
  </si>
  <si>
    <t>164</t>
  </si>
  <si>
    <t>693110004500.S</t>
  </si>
  <si>
    <t>Geotextília polypropylénová netkaná 300 g/m2</t>
  </si>
  <si>
    <t>1452928047</t>
  </si>
  <si>
    <t>1063,294*1,15</t>
  </si>
  <si>
    <t>165</t>
  </si>
  <si>
    <t>712990300.S</t>
  </si>
  <si>
    <t>Montáž a dodávka prestup strešnej krytiny m-PVC (VZT a pod.)</t>
  </si>
  <si>
    <t>-999701664</t>
  </si>
  <si>
    <t>"prestup VZT 6ks" 1</t>
  </si>
  <si>
    <t>166</t>
  </si>
  <si>
    <t>712990309.S</t>
  </si>
  <si>
    <t>Montáž a dodávka tepelnoizolačný prestup VZT</t>
  </si>
  <si>
    <t>-930545670</t>
  </si>
  <si>
    <t>167</t>
  </si>
  <si>
    <t>712990310.S</t>
  </si>
  <si>
    <t>Montáž a dodávka hydroizolačný prestup VZT</t>
  </si>
  <si>
    <t>1084841455</t>
  </si>
  <si>
    <t>168</t>
  </si>
  <si>
    <t>712990400.S</t>
  </si>
  <si>
    <t>Vykonanie iskrovej skúšky striech z povlakových krytín, nevodivých fólií</t>
  </si>
  <si>
    <t>2137303509</t>
  </si>
  <si>
    <t>"vodorovne" 454,936</t>
  </si>
  <si>
    <t>"na atike" 113,311</t>
  </si>
  <si>
    <t>169</t>
  </si>
  <si>
    <t>712991040.S</t>
  </si>
  <si>
    <t>Montáž podkladnej konštrukcie z OSB dosiek na atike šírky 411 - 620 mm pod klampiarske konštrukcie</t>
  </si>
  <si>
    <t>1016204704</t>
  </si>
  <si>
    <t>horná strana samostatne stojacej steny 2.NP vchod</t>
  </si>
  <si>
    <t>2,516+1,244+4,108</t>
  </si>
  <si>
    <t>atika strechy</t>
  </si>
  <si>
    <t>"HH= +8,275" 3,53+9,19+7,26+3,73+1,522+2,562+0,21+1,684+7,293</t>
  </si>
  <si>
    <t>"HH= +9,065" 6,138+1,635+6,868+3,937</t>
  </si>
  <si>
    <t>"HH= +11,19" 2,645+13,405+15,995+13,075</t>
  </si>
  <si>
    <t>170</t>
  </si>
  <si>
    <t>607260000450.S</t>
  </si>
  <si>
    <t>Doska OSB nebrúsená hr. 25 mm</t>
  </si>
  <si>
    <t>827504754</t>
  </si>
  <si>
    <t>7,868*0,53*1,1</t>
  </si>
  <si>
    <t>100,679*0,425*1,1</t>
  </si>
  <si>
    <t>171</t>
  </si>
  <si>
    <t>-660944854</t>
  </si>
  <si>
    <t>713</t>
  </si>
  <si>
    <t>Izolácie tepelné</t>
  </si>
  <si>
    <t>172</t>
  </si>
  <si>
    <t>713116040.S</t>
  </si>
  <si>
    <t>Montáž tepelnej izolácie stropov fúkanou celulózou hrúbky do 29 - 34 cm</t>
  </si>
  <si>
    <t>94023737</t>
  </si>
  <si>
    <t>2,43*0,10*0,30</t>
  </si>
  <si>
    <t>14,35*5,16*0,30</t>
  </si>
  <si>
    <t>19,45*7,368*0,30</t>
  </si>
  <si>
    <t>3,53*0,375*0,30</t>
  </si>
  <si>
    <t>19,715*8,355*0,30</t>
  </si>
  <si>
    <t>10,964*3,73*0,30</t>
  </si>
  <si>
    <t>173</t>
  </si>
  <si>
    <t>629120000100.S</t>
  </si>
  <si>
    <t>Fúkaná minerálna izolácia, lambda 0,033 - 0,045 W/mK, pre väzníkové a duté trámové stropy</t>
  </si>
  <si>
    <t>-1277735345</t>
  </si>
  <si>
    <t>127,361*1,05</t>
  </si>
  <si>
    <t>174</t>
  </si>
  <si>
    <t>713120010.S</t>
  </si>
  <si>
    <t>Zakrývanie tepelnej izolácie podláh fóliou</t>
  </si>
  <si>
    <t>1362440429</t>
  </si>
  <si>
    <t>separačná vrstva poter</t>
  </si>
  <si>
    <t>362,046+134,59+110,20</t>
  </si>
  <si>
    <t>175</t>
  </si>
  <si>
    <t>283230011400.S</t>
  </si>
  <si>
    <t>Krycia PE fólia hr. 0,12 mm</t>
  </si>
  <si>
    <t>-980390806</t>
  </si>
  <si>
    <t>606,836*1,15</t>
  </si>
  <si>
    <t>176</t>
  </si>
  <si>
    <t>713122111.S</t>
  </si>
  <si>
    <t>Montáž tepelnej izolácie podláh polystyrénom, kladeným voľne v jednej vrstve</t>
  </si>
  <si>
    <t>-1300422752</t>
  </si>
  <si>
    <t>P1 - EPS100S hr.80mm</t>
  </si>
  <si>
    <t>P2 - XPS hr.60mm</t>
  </si>
  <si>
    <t>P3+P4+P5 - EPS100S hr.30mm</t>
  </si>
  <si>
    <t>P7+P9+P10+P11+P11a - EPS100S hr.20mm</t>
  </si>
  <si>
    <t>P12 - EPS100S hr.70mm</t>
  </si>
  <si>
    <t>177</t>
  </si>
  <si>
    <t>283720007400.S</t>
  </si>
  <si>
    <t>Doska EPS hr. 20 mm, pevnosť v tlaku 100 kPa, na zateplenie podláh a plochých striech</t>
  </si>
  <si>
    <t>1717837088</t>
  </si>
  <si>
    <t>122,06*1,05</t>
  </si>
  <si>
    <t>178</t>
  </si>
  <si>
    <t>283720007500.S</t>
  </si>
  <si>
    <t>Doska EPS hr. 30 mm, pevnosť v tlaku 100 kPa, na zateplenie podláh a plochých striech</t>
  </si>
  <si>
    <t>596954837</t>
  </si>
  <si>
    <t>239,986*1,05</t>
  </si>
  <si>
    <t>179</t>
  </si>
  <si>
    <t>283720000400.S</t>
  </si>
  <si>
    <t>Doska EPS hr. 70 mm, pevnosť v tlaku 100 kPa, na zateplenie podláh a plochých striech</t>
  </si>
  <si>
    <t>1272553601</t>
  </si>
  <si>
    <t>31,71*1,05</t>
  </si>
  <si>
    <t>180</t>
  </si>
  <si>
    <t>283720007900.S</t>
  </si>
  <si>
    <t>Doska EPS hr. 80 mm, pevnosť v tlaku 100 kPa, na zateplenie podláh a plochých striech</t>
  </si>
  <si>
    <t>-411559065</t>
  </si>
  <si>
    <t>102,88*1,05</t>
  </si>
  <si>
    <t>181</t>
  </si>
  <si>
    <t>283750000800.S</t>
  </si>
  <si>
    <t>Doska XPS hr. 60 mm, zateplenie soklov, suterénov, podláh</t>
  </si>
  <si>
    <t>-2069577497</t>
  </si>
  <si>
    <t>110,20*1,05</t>
  </si>
  <si>
    <t>182</t>
  </si>
  <si>
    <t>713131121.S</t>
  </si>
  <si>
    <t>Montáž tepelnej izolácie stien minerálnou vlnou, s úpravou viazacím drôtom</t>
  </si>
  <si>
    <t>-413209666</t>
  </si>
  <si>
    <t>doteplenie montovanej steny m.č.1.15</t>
  </si>
  <si>
    <t>11,85*5,63</t>
  </si>
  <si>
    <t>doteplenie väzníkového prievlaku m.č.2.15, PD statika S03</t>
  </si>
  <si>
    <t>11,35*0,44</t>
  </si>
  <si>
    <t>stienky v úrovni priehradových väzníkov</t>
  </si>
  <si>
    <t>183</t>
  </si>
  <si>
    <t>631440004100.S</t>
  </si>
  <si>
    <t>Doska z minerálnej vlny hr. 120 mm, izolácia pre šikmé strechy, nezaťažené stropy, priečky</t>
  </si>
  <si>
    <t>368874087</t>
  </si>
  <si>
    <t>142,837*1,05</t>
  </si>
  <si>
    <t>184</t>
  </si>
  <si>
    <t>631440004200.S</t>
  </si>
  <si>
    <t>Doska z minerálnej vlny hr. 140 mm, izolácia pre šikmé strechy, nezaťažené stropy, priečky</t>
  </si>
  <si>
    <t>-583179109</t>
  </si>
  <si>
    <t>41,963*1,05</t>
  </si>
  <si>
    <t>185</t>
  </si>
  <si>
    <t>713131143.S</t>
  </si>
  <si>
    <t>Montáž parotesnej fólie na steny</t>
  </si>
  <si>
    <t>-1274420108</t>
  </si>
  <si>
    <t>doteplenie montovanej steny m.č.2.15</t>
  </si>
  <si>
    <t>186</t>
  </si>
  <si>
    <t>283230006700.S</t>
  </si>
  <si>
    <t>Parozábrana š. 1,5 m, hliníková vrstva uložená medzi vysoko transparentnou PES fóliou a PE fóliou s vystužujúcou mriežkou (180g/m2)</t>
  </si>
  <si>
    <t>1436539326</t>
  </si>
  <si>
    <t>71,71*1,15</t>
  </si>
  <si>
    <t>187</t>
  </si>
  <si>
    <t>713132211.S</t>
  </si>
  <si>
    <t>Montáž tepelnej izolácie podzemných stien a základov xps celoplošným prilepením</t>
  </si>
  <si>
    <t>89760448</t>
  </si>
  <si>
    <t>188</t>
  </si>
  <si>
    <t>283750001000.S</t>
  </si>
  <si>
    <t>Doska XPS hr. 100 mm, zateplenie soklov, suterénov, podláh</t>
  </si>
  <si>
    <t>574543620</t>
  </si>
  <si>
    <t>13,257*1,05</t>
  </si>
  <si>
    <t>189</t>
  </si>
  <si>
    <t>283750009140.S</t>
  </si>
  <si>
    <t>Doska XPS hr. 180 mm, zateplenie soklov, suterénov, podláh</t>
  </si>
  <si>
    <t>1076600516</t>
  </si>
  <si>
    <t>21,472*1,05</t>
  </si>
  <si>
    <t>190</t>
  </si>
  <si>
    <t>713142160.S</t>
  </si>
  <si>
    <t>Montáž tepelnej izolácie striech plochých do 10° spádovými doskami z polystyrénu v jednej vrstve</t>
  </si>
  <si>
    <t>861596553</t>
  </si>
  <si>
    <t>191</t>
  </si>
  <si>
    <t>283720033800.S</t>
  </si>
  <si>
    <t>Doska spádová EPS pre úžľabie a nárožie, pevnosť v tlaku 150 kPa, spádový polystyrén pre odvodnenie a zateplenie plochých striech</t>
  </si>
  <si>
    <t>1469644929</t>
  </si>
  <si>
    <t>42,397*(0,04+0,15)/2*1,05</t>
  </si>
  <si>
    <t>412,539*(0,04+0,15)/2*1,05</t>
  </si>
  <si>
    <t>192</t>
  </si>
  <si>
    <t>713142250.S</t>
  </si>
  <si>
    <t>Montáž tepelnej izolácie striech plochých do 10° polystyrénom, dvojvrstvová kladenými voľne</t>
  </si>
  <si>
    <t>737709826</t>
  </si>
  <si>
    <t>193</t>
  </si>
  <si>
    <t>283720009500.S</t>
  </si>
  <si>
    <t>Doska EPS hr. 200 mm, pevnosť v tlaku 150 kPa, na zateplenie podláh a plochých striech</t>
  </si>
  <si>
    <t>-1425746679</t>
  </si>
  <si>
    <t>42,397*1,05</t>
  </si>
  <si>
    <t>194</t>
  </si>
  <si>
    <t>713144090.S</t>
  </si>
  <si>
    <t>Montáž tepelnej izolácie na atiku z XPS prikotvením</t>
  </si>
  <si>
    <t>559120409</t>
  </si>
  <si>
    <t>XPS hr.50mm</t>
  </si>
  <si>
    <t>(2,516+1,244+4,108)*0,53</t>
  </si>
  <si>
    <t>"HH= +8,275" (3,53+9,19+7,26+3,73+1,522+2,562+0,21+1,684+7,293)*0,425</t>
  </si>
  <si>
    <t>"HH= +9,065" (6,138+1,635+6,868+3,937)*0,425</t>
  </si>
  <si>
    <t>"HH= +11,19" (2,645+13,405+15,995+13,075)*0,425</t>
  </si>
  <si>
    <t>vnútorná strana atiky</t>
  </si>
  <si>
    <t>"HH= +8,275" (3,53+9,19+7,26+3,73+1,522+2,562+0,21+1,684+7,293)*0,385</t>
  </si>
  <si>
    <t>"HH= +9,065" (6,138+1,635+6,868+3,937)*0,385</t>
  </si>
  <si>
    <t>"HH= +11,19" (2,645+13,405+15,995+13,075)*0,385</t>
  </si>
  <si>
    <t>hr.150mm</t>
  </si>
  <si>
    <t>"HH= +10,962 atika na jestv.stene susednej budovy - na výšku" 13,25*0,38</t>
  </si>
  <si>
    <t>195</t>
  </si>
  <si>
    <t>31691923</t>
  </si>
  <si>
    <t>85,721*1,05</t>
  </si>
  <si>
    <t>196</t>
  </si>
  <si>
    <t>283750009120.S</t>
  </si>
  <si>
    <t>Doska XPS hr. 150 mm, zateplenie soklov, suterénov, podláh</t>
  </si>
  <si>
    <t>1124016744</t>
  </si>
  <si>
    <t>5,035*1,05</t>
  </si>
  <si>
    <t>197</t>
  </si>
  <si>
    <t>713191120.S</t>
  </si>
  <si>
    <t>Izolácie tepelné, stropov položenie parozábrany z PE folie</t>
  </si>
  <si>
    <t>843031955</t>
  </si>
  <si>
    <t>podhľad 2.NP - parozábrana</t>
  </si>
  <si>
    <t>"2.01" (5,505+4,859)*3,355</t>
  </si>
  <si>
    <t>198</t>
  </si>
  <si>
    <t>-1970653984</t>
  </si>
  <si>
    <t>378,307*1,15</t>
  </si>
  <si>
    <t>199</t>
  </si>
  <si>
    <t>998713202.S</t>
  </si>
  <si>
    <t>Presun hmôt pre izolácie tepelné v objektoch výšky nad 6 m do 12 m</t>
  </si>
  <si>
    <t>-908738731</t>
  </si>
  <si>
    <t>200</t>
  </si>
  <si>
    <t>721230103.S</t>
  </si>
  <si>
    <t>Montáž strešného vtoku pre mPVC izolácie DN 160</t>
  </si>
  <si>
    <t>-2060337798</t>
  </si>
  <si>
    <t>strecha S1</t>
  </si>
  <si>
    <t>strecha S2</t>
  </si>
  <si>
    <t>201</t>
  </si>
  <si>
    <t>286630021990</t>
  </si>
  <si>
    <t>Zvislý strešný vpust s integrovanou PVC manžetou do D160 mm</t>
  </si>
  <si>
    <t>-1466080108</t>
  </si>
  <si>
    <t>202</t>
  </si>
  <si>
    <t>-1635478906</t>
  </si>
  <si>
    <t>722</t>
  </si>
  <si>
    <t>Zdravotechnika - vnútorný vodovod</t>
  </si>
  <si>
    <t>203</t>
  </si>
  <si>
    <t>722250180.S</t>
  </si>
  <si>
    <t>Montáž hasiaceho prístroja na stenu s nalepením piktogramu označenia hasiaceho prístroja</t>
  </si>
  <si>
    <t>2098796134</t>
  </si>
  <si>
    <t>449170000900.S</t>
  </si>
  <si>
    <t>Prenosný hasiaci prístroj práškový P6Če 6 kg, 21A</t>
  </si>
  <si>
    <t>857708215</t>
  </si>
  <si>
    <t>"1.NP" 5</t>
  </si>
  <si>
    <t>"2.NP" 5</t>
  </si>
  <si>
    <t>205</t>
  </si>
  <si>
    <t>449170000800.S</t>
  </si>
  <si>
    <t>Prenosný hasiaci prístroj snehový CO2 S5Če 5 kg</t>
  </si>
  <si>
    <t>1801826801</t>
  </si>
  <si>
    <t>206</t>
  </si>
  <si>
    <t>998722202.S</t>
  </si>
  <si>
    <t>Presun hmôt pre vnútorný vodovod v objektoch výšky nad 6 do 12 m</t>
  </si>
  <si>
    <t>-388539670</t>
  </si>
  <si>
    <t>762</t>
  </si>
  <si>
    <t>Konštrukcie tesárske</t>
  </si>
  <si>
    <t>207</t>
  </si>
  <si>
    <t>762112110.S</t>
  </si>
  <si>
    <t>Montáž konštr.stien a priečok na hladko z hraneného a polohraneného reziva prierezovej plochy do 120 cm2</t>
  </si>
  <si>
    <t>973973385</t>
  </si>
  <si>
    <t>výplň steny, PD statika S-02</t>
  </si>
  <si>
    <t>"hranol 130/60mm" 22,70+25,65</t>
  </si>
  <si>
    <t>208</t>
  </si>
  <si>
    <t>605120002900.S</t>
  </si>
  <si>
    <t>Hranoly z mäkkého reziva neopracované hranené akosť I</t>
  </si>
  <si>
    <t>1780236448</t>
  </si>
  <si>
    <t>48,35*0,06*0,13*1,1</t>
  </si>
  <si>
    <t>209</t>
  </si>
  <si>
    <t>762195000.S</t>
  </si>
  <si>
    <t>Spojovacie prostriedky pre steny a priečky na hladko alebo tesársky viazané, debnenie stien, pivničné prepážky - klince, svorníky,fixačné dosky</t>
  </si>
  <si>
    <t>721628475</t>
  </si>
  <si>
    <t>0,415+0,382</t>
  </si>
  <si>
    <t>210</t>
  </si>
  <si>
    <t>762341004.S</t>
  </si>
  <si>
    <t>Montáž debnenia jednoduchých striech, na krokvy a kontralaty z dosiek na zraz</t>
  </si>
  <si>
    <t>1186323241</t>
  </si>
  <si>
    <t>19,475*8,055+3,23*0,512+10,824*3,73</t>
  </si>
  <si>
    <t>15,295*13,105-3,53*7,38</t>
  </si>
  <si>
    <t>7,155*7,08+3,638*0,411</t>
  </si>
  <si>
    <t>211</t>
  </si>
  <si>
    <t>605110014500.S</t>
  </si>
  <si>
    <t>Dosky a fošne z mäkkého reziva neopracované omietané akosť I</t>
  </si>
  <si>
    <t>-881792178</t>
  </si>
  <si>
    <t>425,441*0,025*1,1</t>
  </si>
  <si>
    <t>212</t>
  </si>
  <si>
    <t>762395000.S</t>
  </si>
  <si>
    <t>Spojovacie prostriedky pre viazané konštrukcie krovov, debnenie a laťovanie, nadstrešné konštr., spádové kliny - svorky, dosky, klince, pásová oceľ, vruty</t>
  </si>
  <si>
    <t>1685117086</t>
  </si>
  <si>
    <t>213</t>
  </si>
  <si>
    <t>762421306.S</t>
  </si>
  <si>
    <t>Obloženie stropov alebo strešných podhľadov z dosiek OSB skrutkovaných na zraz hr. dosky 25 mm</t>
  </si>
  <si>
    <t>-2074210052</t>
  </si>
  <si>
    <t>214</t>
  </si>
  <si>
    <t>762421500.S</t>
  </si>
  <si>
    <t>Montáž obloženia stropov, podkladový rošt</t>
  </si>
  <si>
    <t>-1425303643</t>
  </si>
  <si>
    <t>"hranol 100x40" 54,30+32,60</t>
  </si>
  <si>
    <t>215</t>
  </si>
  <si>
    <t>1784577170</t>
  </si>
  <si>
    <t>86,90*0,10*0,04*1,1</t>
  </si>
  <si>
    <t>216</t>
  </si>
  <si>
    <t>762431305.S</t>
  </si>
  <si>
    <t>Obloženie stien z dosiek OSB skrutkovaných na zraz hr. dosky 20 mm</t>
  </si>
  <si>
    <t>-600338441</t>
  </si>
  <si>
    <t>"kapotáž OK konštruštrukcie PD S-02" 16,70*1,25</t>
  </si>
  <si>
    <t>kapotáž steny - skladba ST2</t>
  </si>
  <si>
    <t>prievlak nad zostavou okien m.č.2.15, PD statika S03 rez CC</t>
  </si>
  <si>
    <t>11,35*0,44*1,25</t>
  </si>
  <si>
    <t>217</t>
  </si>
  <si>
    <t>762431306.S</t>
  </si>
  <si>
    <t>Obloženie stien z dosiek OSB skrutkovaných na zraz hr. dosky 25 mm</t>
  </si>
  <si>
    <t>943732526</t>
  </si>
  <si>
    <t>pod zateplenie v úrovni priehradových väzníkov - vonkajšia strana</t>
  </si>
  <si>
    <t xml:space="preserve">vnútorná strana - pod zateplenie steny atiky </t>
  </si>
  <si>
    <t>218</t>
  </si>
  <si>
    <t>762495000.S</t>
  </si>
  <si>
    <t>Spojovacie prostriedky pre olištovanie škár, obloženie stropov, strešných podhľadov a stien - klince, závrtky</t>
  </si>
  <si>
    <t>550371219</t>
  </si>
  <si>
    <t>93,834+201,599</t>
  </si>
  <si>
    <t>219</t>
  </si>
  <si>
    <t>762810045.S</t>
  </si>
  <si>
    <t>Záklop stropov z dosiek OSB skrutkovaných na rošt na pero a drážku hr. dosky 20 mm</t>
  </si>
  <si>
    <t>1424265480</t>
  </si>
  <si>
    <t>P5A - I.vrstva</t>
  </si>
  <si>
    <t>"2.15 čelo stupňov" 7,73*0,14*8</t>
  </si>
  <si>
    <t>"2.15 bočná časť stupňov" (2,70+3,60)*0,14</t>
  </si>
  <si>
    <t>"II.vrstva" 123,93</t>
  </si>
  <si>
    <t>220</t>
  </si>
  <si>
    <t>998762202.S</t>
  </si>
  <si>
    <t>Presun hmôt pre konštrukcie tesárske v objektoch výšky do 12 m</t>
  </si>
  <si>
    <t>1150116808</t>
  </si>
  <si>
    <t>221</t>
  </si>
  <si>
    <t>763120010.S</t>
  </si>
  <si>
    <t>Sadrokartónová inštalačná predstena pre sanitárne zariadenia, kca CD+UD, jednoducho opláštená doskou impregnovanou H2 12,5 mm</t>
  </si>
  <si>
    <t>-1740087902</t>
  </si>
  <si>
    <t>"1.08" (0,90+0,20)*3,70</t>
  </si>
  <si>
    <t>"1.09" 1,675*3,70</t>
  </si>
  <si>
    <t>"1.10" 1,36*3,70</t>
  </si>
  <si>
    <t>"1.12" 2,00*3,70</t>
  </si>
  <si>
    <t>"2.05" 1,15*3,32</t>
  </si>
  <si>
    <t>"2.07" 2,85*3,32+0,925*3,32</t>
  </si>
  <si>
    <t>"2.09" (0,90+0,20)*3,32</t>
  </si>
  <si>
    <t>"2.10" 1,825*3,32</t>
  </si>
  <si>
    <t>"2.12" 0,90*3,32</t>
  </si>
  <si>
    <t>222</t>
  </si>
  <si>
    <t>763126611.S</t>
  </si>
  <si>
    <t>Predsadená SDK stena hr. 62.5 mm, na oceľovej konštrukcií CD+UD, jednoducho opláštená doskou protipožiarnou DF12.5 mm, TI 50 mm</t>
  </si>
  <si>
    <t>462449964</t>
  </si>
  <si>
    <t>"2.13" (3,20+0,60)*3,32</t>
  </si>
  <si>
    <t>223</t>
  </si>
  <si>
    <t>763126620.S</t>
  </si>
  <si>
    <t>Predsadená SDK stena hr. 75 mm, na oceľovej konštrukcií CD+UD, dvojito opláštená doskou štandardnou A 2x12.5 mm</t>
  </si>
  <si>
    <t>35056783</t>
  </si>
  <si>
    <t>kapotáž montovanej steny m.č.1.15 - skladba ST2</t>
  </si>
  <si>
    <t>kapotáž prievlaku zostavy okien m.č.2.15</t>
  </si>
  <si>
    <t>11,35*(0,44+0,20)</t>
  </si>
  <si>
    <t>224</t>
  </si>
  <si>
    <t>763135036.S</t>
  </si>
  <si>
    <t>Kazetový podhľad 600 x 600 mm, hrana ostrá, konštrukcia viditeľná, doska minerálna biela</t>
  </si>
  <si>
    <t>365855476</t>
  </si>
  <si>
    <t>vo vlhkých priestoroch použiť impregnované dosky / kazety</t>
  </si>
  <si>
    <t>"2.03" 0</t>
  </si>
  <si>
    <t>"2.04" 0</t>
  </si>
  <si>
    <t>"2.14" 0</t>
  </si>
  <si>
    <t>"odskoky, čielka a pod." 35,00</t>
  </si>
  <si>
    <t>225</t>
  </si>
  <si>
    <t>763138111.S</t>
  </si>
  <si>
    <t>Podhľad SDK na drevenú konštrukciu pre strop rovný, doska protipožiarna DF 2x12.5, upevnenie priame</t>
  </si>
  <si>
    <t>-716352988</t>
  </si>
  <si>
    <t>vrátane podkladnej konštrukcie z hranolov 60/40, skladba S2</t>
  </si>
  <si>
    <t>226</t>
  </si>
  <si>
    <t>763732112.R</t>
  </si>
  <si>
    <t>Montáž strešnej konštrukcie z väzníkov priehradových, konštrukčnej dĺžky do 18 m</t>
  </si>
  <si>
    <t>-866653470</t>
  </si>
  <si>
    <t>PD statika výkres č. S-03</t>
  </si>
  <si>
    <t>HHD= +7,600, h=900mm</t>
  </si>
  <si>
    <t>DHD= +6,700</t>
  </si>
  <si>
    <t>3,53*0,375</t>
  </si>
  <si>
    <t>19,715*8,355</t>
  </si>
  <si>
    <t>10,964*3,73</t>
  </si>
  <si>
    <t>Drevené priehradové väzníky</t>
  </si>
  <si>
    <t>HHD=+10,500, h=900mm</t>
  </si>
  <si>
    <t>DHD=+9,600</t>
  </si>
  <si>
    <t>17,72*12,845-3,78*7,38</t>
  </si>
  <si>
    <t>HHD=+8,700, h=900mm</t>
  </si>
  <si>
    <t>DHD=+7,800</t>
  </si>
  <si>
    <t>9,55*7,68</t>
  </si>
  <si>
    <t>227</t>
  </si>
  <si>
    <t>607460002410.S</t>
  </si>
  <si>
    <t>Dodávka strešných väzníkov, doprava, žeriav, zavetrenie, spoj.mat</t>
  </si>
  <si>
    <t>93766061</t>
  </si>
  <si>
    <t>228</t>
  </si>
  <si>
    <t>763750025.S</t>
  </si>
  <si>
    <t>Položenie podláh hobľovaných na pero a drážku z dosiek zo sušeného dreva</t>
  </si>
  <si>
    <t>-1484559884</t>
  </si>
  <si>
    <t>P6 - neodrátané zrkadlo schodiska použiť na bočné debnenie stropu</t>
  </si>
  <si>
    <t>"1.17" 13,085*4,34</t>
  </si>
  <si>
    <t>229</t>
  </si>
  <si>
    <t>611920007502.S</t>
  </si>
  <si>
    <t>Drevený obklad dlážkovica - palubka podlahová, hxš 24x146 mm, dĺžka 4000-5000 mm, smrek A/B</t>
  </si>
  <si>
    <t>365121428</t>
  </si>
  <si>
    <t>56,789*1,1</t>
  </si>
  <si>
    <t>230</t>
  </si>
  <si>
    <t>-1430210427</t>
  </si>
  <si>
    <t>231</t>
  </si>
  <si>
    <t>764410760.S</t>
  </si>
  <si>
    <t>Oplechovanie parapetov z hliníkového farebného Al plechu, vrátane rohov r.š. do 400 mm</t>
  </si>
  <si>
    <t>87322347</t>
  </si>
  <si>
    <t>1,05*1</t>
  </si>
  <si>
    <t>1,20*3</t>
  </si>
  <si>
    <t>2,20*2</t>
  </si>
  <si>
    <t>2,34*2</t>
  </si>
  <si>
    <t>1,60*1</t>
  </si>
  <si>
    <t>1,755*3</t>
  </si>
  <si>
    <t>2,27*1</t>
  </si>
  <si>
    <t>3,80*1</t>
  </si>
  <si>
    <t>1,90*1</t>
  </si>
  <si>
    <t>1,60*3</t>
  </si>
  <si>
    <t>1,99*3</t>
  </si>
  <si>
    <t>1,90*3</t>
  </si>
  <si>
    <t>232</t>
  </si>
  <si>
    <t>764430740.S</t>
  </si>
  <si>
    <t>Oplechovanie muriva a atík z hliníkového farebného Al plechu, vrátane rohov r.š. 500 mm</t>
  </si>
  <si>
    <t>817481818</t>
  </si>
  <si>
    <t>233</t>
  </si>
  <si>
    <t>764430750.S</t>
  </si>
  <si>
    <t>Oplechovanie muriva a atík z hliníkového farebného Al plechu, vrátane rohov r.š. 600 mm</t>
  </si>
  <si>
    <t>897625918</t>
  </si>
  <si>
    <t>234</t>
  </si>
  <si>
    <t>283456809</t>
  </si>
  <si>
    <t>235</t>
  </si>
  <si>
    <t>766121211.S</t>
  </si>
  <si>
    <t>Montáž drevených stien plných, s výplňou HPL doskou, v. do 2,75 m</t>
  </si>
  <si>
    <t>754871620</t>
  </si>
  <si>
    <t>"1.08" 2,00*2,03</t>
  </si>
  <si>
    <t>"1.12" (2,00+1,10)*2,03</t>
  </si>
  <si>
    <t>"2.07" (2,85+1,65*2+0,925)*2,03</t>
  </si>
  <si>
    <t>"2.09" (2,17+1,67)*2,03</t>
  </si>
  <si>
    <t>236</t>
  </si>
  <si>
    <t>6079300004250</t>
  </si>
  <si>
    <t>Inštalačná stena s dverami 600x1970mm z dosky kompaktnej z vysokotlakého laminátu (HPL)</t>
  </si>
  <si>
    <t>-1342401133</t>
  </si>
  <si>
    <t>237</t>
  </si>
  <si>
    <t>766231002.S</t>
  </si>
  <si>
    <t>Montáž stropných sklápacích schodov do vopred pripraveného otvoru protipožiarnych</t>
  </si>
  <si>
    <t>1477624267</t>
  </si>
  <si>
    <t>238</t>
  </si>
  <si>
    <t>553430000200.S</t>
  </si>
  <si>
    <t>Schody sklápacie stropné protipožiarne EW - 30D3</t>
  </si>
  <si>
    <t>-2078691805</t>
  </si>
  <si>
    <t>239</t>
  </si>
  <si>
    <t>1480513526</t>
  </si>
  <si>
    <t>izolácia spodnej časti výplní otvorov doskami napr. Purenit</t>
  </si>
  <si>
    <t>1,05+2,27+2,20*2+1,20*3</t>
  </si>
  <si>
    <t>3,26*1</t>
  </si>
  <si>
    <t>1,50</t>
  </si>
  <si>
    <t>240</t>
  </si>
  <si>
    <t>607235253</t>
  </si>
  <si>
    <t>27,40*1,05</t>
  </si>
  <si>
    <t>28,77*1,01 'Prepočítané koeficientom množstva</t>
  </si>
  <si>
    <t>241</t>
  </si>
  <si>
    <t>766661422.S</t>
  </si>
  <si>
    <t>Montáž dverí drevených protipožiarnych do drevenej zárubne</t>
  </si>
  <si>
    <t>-338419048</t>
  </si>
  <si>
    <t>242</t>
  </si>
  <si>
    <t>549150000600.S</t>
  </si>
  <si>
    <t>Kľučka dverová a rozeta 2x, nehrdzavejúca oceľ, povrch nerez brúsený</t>
  </si>
  <si>
    <t>448205540</t>
  </si>
  <si>
    <t>243</t>
  </si>
  <si>
    <t>611720010055.S</t>
  </si>
  <si>
    <t>Dvere vnútorné 800x1970 mm EW30 D3-C</t>
  </si>
  <si>
    <t>330548735</t>
  </si>
  <si>
    <t>"I9" 1</t>
  </si>
  <si>
    <t>244</t>
  </si>
  <si>
    <t>766661423.S</t>
  </si>
  <si>
    <t>Montáž dvojkrídlových dverí drevených protipožiarnych do drevenej zárubne</t>
  </si>
  <si>
    <t>1242479585</t>
  </si>
  <si>
    <t>245</t>
  </si>
  <si>
    <t>191066693</t>
  </si>
  <si>
    <t>246</t>
  </si>
  <si>
    <t>611720010056.S</t>
  </si>
  <si>
    <t>Dvere vnútorné 2krídl. 1540x1970 mm EW-C 30</t>
  </si>
  <si>
    <t>579611201</t>
  </si>
  <si>
    <t>"I10" 1</t>
  </si>
  <si>
    <t>247</t>
  </si>
  <si>
    <t>611720010057.S</t>
  </si>
  <si>
    <t>Dvere vnútorné 2krídl. 1600x1970 mm EW-C 30</t>
  </si>
  <si>
    <t>1180345211</t>
  </si>
  <si>
    <t>"I30" 1</t>
  </si>
  <si>
    <t>248</t>
  </si>
  <si>
    <t>611720010058.S</t>
  </si>
  <si>
    <t>Dvere vnútorné 2krídl. 2000x1970 mm EW-C 30</t>
  </si>
  <si>
    <t>-1830158667</t>
  </si>
  <si>
    <t>"I17" 1</t>
  </si>
  <si>
    <t>249</t>
  </si>
  <si>
    <t>766662112.S</t>
  </si>
  <si>
    <t>Montáž dverového krídla otočného jednokrídlového poldrážkového, do existujúcej zárubne, vrátane kovania</t>
  </si>
  <si>
    <t>-1702061821</t>
  </si>
  <si>
    <t>250</t>
  </si>
  <si>
    <t>-129833727</t>
  </si>
  <si>
    <t>251</t>
  </si>
  <si>
    <t>611610000400.S</t>
  </si>
  <si>
    <t>Dvere vnútorné jednokrídlové, šírka 600 výška 1970 mm</t>
  </si>
  <si>
    <t>63881629</t>
  </si>
  <si>
    <t>"I27" 1</t>
  </si>
  <si>
    <t>252</t>
  </si>
  <si>
    <t>611610000401.S</t>
  </si>
  <si>
    <t>Dvere vnútorné jednokrídlové, šírka 700 výška 1970 mm</t>
  </si>
  <si>
    <t>-1500411898</t>
  </si>
  <si>
    <t>"I6, I13, I22, I24, I26" 5</t>
  </si>
  <si>
    <t>253</t>
  </si>
  <si>
    <t>611610000402.S</t>
  </si>
  <si>
    <t>Dvere vnútorné jednokrídlové, šírka 800 výška 1970 mm</t>
  </si>
  <si>
    <t>60355291</t>
  </si>
  <si>
    <t>"I5, I11, I12, I18, I20, I21, I23"7</t>
  </si>
  <si>
    <t>254</t>
  </si>
  <si>
    <t>611610000403.S</t>
  </si>
  <si>
    <t>Dvere vnútorné jednokrídlové, šírka 900 výška 1970 mm</t>
  </si>
  <si>
    <t>-1430422419</t>
  </si>
  <si>
    <t xml:space="preserve">"I7 piktogram, vodorovné madlo" </t>
  </si>
  <si>
    <t>"II4, I7, I8, I14, I15, I16, I19, I25, I28, I29" 10</t>
  </si>
  <si>
    <t>255</t>
  </si>
  <si>
    <t>766702111.S</t>
  </si>
  <si>
    <t>Montáž zárubní obložkových pre dvere jednokrídlové</t>
  </si>
  <si>
    <t>650149607</t>
  </si>
  <si>
    <t>256</t>
  </si>
  <si>
    <t>611810002201.S</t>
  </si>
  <si>
    <t>Zárubňa vnútorná obložková, šxv 600x1970 mm</t>
  </si>
  <si>
    <t>825597247</t>
  </si>
  <si>
    <t>257</t>
  </si>
  <si>
    <t>611810002202.S</t>
  </si>
  <si>
    <t>Zárubňa vnútorná obložková, šxv 700x1970 mm</t>
  </si>
  <si>
    <t>-656044908</t>
  </si>
  <si>
    <t>258</t>
  </si>
  <si>
    <t>611810002203.S</t>
  </si>
  <si>
    <t>Zárubňa vnútorná obložková, šxv 800x1970 mm</t>
  </si>
  <si>
    <t>-1805664935</t>
  </si>
  <si>
    <t>259</t>
  </si>
  <si>
    <t>611810002204.S</t>
  </si>
  <si>
    <t>Zárubňa vnútorná obložková, šxv 900x1970 mm</t>
  </si>
  <si>
    <t>-1041460649</t>
  </si>
  <si>
    <t>"I25 piktogram, vodorovné madlo"</t>
  </si>
  <si>
    <t>260</t>
  </si>
  <si>
    <t>642945111.S</t>
  </si>
  <si>
    <t>Osadenie drevených zárubní protipož. dverí s obetónov. jednokrídlové do 2,5 m2</t>
  </si>
  <si>
    <t>1352934055</t>
  </si>
  <si>
    <t>261</t>
  </si>
  <si>
    <t>611310103320.S</t>
  </si>
  <si>
    <t>Zárubňa drevená 80x197cm protipožiarna</t>
  </si>
  <si>
    <t>1017990495</t>
  </si>
  <si>
    <t>262</t>
  </si>
  <si>
    <t>642945112.S</t>
  </si>
  <si>
    <t>Osadenie drevených zárubní protipožiarnych s obetónov. dvojkrídlové nad 2,5 do 6,5 m2</t>
  </si>
  <si>
    <t>456440531</t>
  </si>
  <si>
    <t>263</t>
  </si>
  <si>
    <t>553310103520.S</t>
  </si>
  <si>
    <t>Zárubňa drevená 154x197cm protipožiarna</t>
  </si>
  <si>
    <t>1814803309</t>
  </si>
  <si>
    <t>264</t>
  </si>
  <si>
    <t>553310103521.S</t>
  </si>
  <si>
    <t>Zárubňa drevená 160x197cm protipožiarna</t>
  </si>
  <si>
    <t>1908092032</t>
  </si>
  <si>
    <t>265</t>
  </si>
  <si>
    <t>553310103522.S</t>
  </si>
  <si>
    <t>Zárubňa drevená 200x197cm protipožiarna</t>
  </si>
  <si>
    <t>1097919571</t>
  </si>
  <si>
    <t>266</t>
  </si>
  <si>
    <t>766821020.S</t>
  </si>
  <si>
    <t>Montáž a dodávka sedenie so sklápacím sedákom - sedadlo lakovaná preglejka cca 46x40 cm,operadlo lakovaná preglejka cca 46x40 cm, pevný pracovný pult cca 32 cm,, ABS hrana 2mm</t>
  </si>
  <si>
    <t>-533740987</t>
  </si>
  <si>
    <t>267</t>
  </si>
  <si>
    <t>1859960080</t>
  </si>
  <si>
    <t>268</t>
  </si>
  <si>
    <t>767163001.S</t>
  </si>
  <si>
    <t>M+D ZP1 – zábradlie schodisko na mezanín</t>
  </si>
  <si>
    <t>1454951835</t>
  </si>
  <si>
    <t>269</t>
  </si>
  <si>
    <t>767163002.S</t>
  </si>
  <si>
    <t>M+D ZP1 – zábradlie mezanín</t>
  </si>
  <si>
    <t>319703339</t>
  </si>
  <si>
    <t>270</t>
  </si>
  <si>
    <t>767163003.S</t>
  </si>
  <si>
    <t>M+D ZP3 – zábradlie 2.NP hlavné schodisko (nie ramená len ukončenie)</t>
  </si>
  <si>
    <t>147280300</t>
  </si>
  <si>
    <t>271</t>
  </si>
  <si>
    <t>767163004.S</t>
  </si>
  <si>
    <t>M+D ZP4 vnútorné schodisko v 2NP</t>
  </si>
  <si>
    <t>-1962405778</t>
  </si>
  <si>
    <t>272</t>
  </si>
  <si>
    <t>767163006.S</t>
  </si>
  <si>
    <t>M+D ZP5 vonkajšie schodisko – oceľový rám s vkladanými keramickými dlaždicami na sucho + zábradlie</t>
  </si>
  <si>
    <t>930875997</t>
  </si>
  <si>
    <t>273</t>
  </si>
  <si>
    <t>767163007.S</t>
  </si>
  <si>
    <t>M+D ZP6 vonkajšie schodisko – oceľový rám s vkladanými keramickými dlaždicami na sucho + zábradlie</t>
  </si>
  <si>
    <t>796235356</t>
  </si>
  <si>
    <t>274</t>
  </si>
  <si>
    <t>767163008.S</t>
  </si>
  <si>
    <t>M+D ZP7 prevádzkový rebrík od terénu na I.strechu s ochranným košom a uzamknutným vstupom na vysiaci zámok</t>
  </si>
  <si>
    <t>-1769134364</t>
  </si>
  <si>
    <t>275</t>
  </si>
  <si>
    <t>767163009.S</t>
  </si>
  <si>
    <t>M+D ZP8 prevádzkový rebrík medzi strechami</t>
  </si>
  <si>
    <t>2142805535</t>
  </si>
  <si>
    <t>276</t>
  </si>
  <si>
    <t>767163010.S</t>
  </si>
  <si>
    <t>M+D ZP9 poklop na existujúci hydrant v betónovej skruži</t>
  </si>
  <si>
    <t>665668859</t>
  </si>
  <si>
    <t>277</t>
  </si>
  <si>
    <t>767163011.S</t>
  </si>
  <si>
    <t>M+D ZP10 zábradlie rampy v aule</t>
  </si>
  <si>
    <t>943314613</t>
  </si>
  <si>
    <t>278</t>
  </si>
  <si>
    <t>767163012.S</t>
  </si>
  <si>
    <t>M+D ZP11 zábradlie najvyššieho stupňa v aule</t>
  </si>
  <si>
    <t>-1203661469</t>
  </si>
  <si>
    <t>279</t>
  </si>
  <si>
    <t>767234900.S</t>
  </si>
  <si>
    <t>M+D schodiskové hliníkové madlo, dľžka 14400 mm,priemer D50 mm, kotvenie do steny "ozn.M1"</t>
  </si>
  <si>
    <t>-1382967611</t>
  </si>
  <si>
    <t>280</t>
  </si>
  <si>
    <t>767234901.S</t>
  </si>
  <si>
    <t>M+D schodiskové hliníkové madlo, dľžka 2800 mm,priemer D50 mm, kotvenie do steny "ozn.M2"</t>
  </si>
  <si>
    <t>551397679</t>
  </si>
  <si>
    <t>281</t>
  </si>
  <si>
    <t>767340070.S</t>
  </si>
  <si>
    <t>Montáž hliníkovej pergoly kotvenej do steny, rovná strecha z bezpečnostného skla do plochy 10 m2</t>
  </si>
  <si>
    <t>137185421</t>
  </si>
  <si>
    <t>strecha hlavný vstup</t>
  </si>
  <si>
    <t>0,80*3,00</t>
  </si>
  <si>
    <t>282</t>
  </si>
  <si>
    <t>553580005250.S</t>
  </si>
  <si>
    <t>Markíza - presklenná bezpečnostné kalené sklo v nástennom hliníkovom profile, rozmery 800x3000mm "ozn.M"</t>
  </si>
  <si>
    <t>kus</t>
  </si>
  <si>
    <t>2000766839</t>
  </si>
  <si>
    <t>283</t>
  </si>
  <si>
    <t>767590209.S</t>
  </si>
  <si>
    <t>Montáž čistiacej rohože gumenej v zapustenom ráme</t>
  </si>
  <si>
    <t>-305747883</t>
  </si>
  <si>
    <t>"ČR1" 0,60*1,60</t>
  </si>
  <si>
    <t>"ČR2" 0,60*1,90</t>
  </si>
  <si>
    <t>284</t>
  </si>
  <si>
    <t>697510004601.S</t>
  </si>
  <si>
    <t>Gumová čistiaca rohož so sacou vrstvou</t>
  </si>
  <si>
    <t>1658487483</t>
  </si>
  <si>
    <t>2,10*1,05</t>
  </si>
  <si>
    <t>285</t>
  </si>
  <si>
    <t>767590225.S</t>
  </si>
  <si>
    <t>Montáž hliníkového rámu L k čistiacim rohožiam</t>
  </si>
  <si>
    <t>-459114684</t>
  </si>
  <si>
    <t>"ČR1" (0,60+1,60)*2</t>
  </si>
  <si>
    <t>"ČR2" (0,60+1,90)*2</t>
  </si>
  <si>
    <t>286</t>
  </si>
  <si>
    <t>697590000101.S</t>
  </si>
  <si>
    <t>Zápustný hliníkový rám L 20x20x2 mm; k čistiacej rohoži</t>
  </si>
  <si>
    <t>-2132268791</t>
  </si>
  <si>
    <t>9,40*1,05</t>
  </si>
  <si>
    <t>287</t>
  </si>
  <si>
    <t>767995101.S</t>
  </si>
  <si>
    <t>Montáž ostatných atypických kovových stavebných doplnkových konštrukcií do 5 kg</t>
  </si>
  <si>
    <t>-660490128</t>
  </si>
  <si>
    <t>"platňa 250x250x10mm" 0,25*0,25*0,01*7850*6</t>
  </si>
  <si>
    <t>"platňa 150x250x10mm" 0,15*0,25*0,01*7850*4</t>
  </si>
  <si>
    <t>288</t>
  </si>
  <si>
    <t>767995102.S</t>
  </si>
  <si>
    <t>Montáž ostatných atypických kovových stavebných doplnkových konštrukcií nad 5 do 10 kg</t>
  </si>
  <si>
    <t>-1489782883</t>
  </si>
  <si>
    <t>9,97+5,70</t>
  </si>
  <si>
    <t>"platňa 250x250x15mm" 0,25*0,25*0,015*7850*6</t>
  </si>
  <si>
    <t>PD statika S-03</t>
  </si>
  <si>
    <t>"platňa 200x440x15mm" 0,20*0,44*0,015*7850*2</t>
  </si>
  <si>
    <t>100,68+71,02</t>
  </si>
  <si>
    <t>289</t>
  </si>
  <si>
    <t>767995103.S</t>
  </si>
  <si>
    <t>Montáž ostatných atypických kovových stavebných doplnkových konštrukcií nad 10 do 20 kg</t>
  </si>
  <si>
    <t>1042426660</t>
  </si>
  <si>
    <t>36,51+78,25</t>
  </si>
  <si>
    <t>156,87</t>
  </si>
  <si>
    <t>290</t>
  </si>
  <si>
    <t>767995104.S</t>
  </si>
  <si>
    <t>Montáž ostatných atypických kovových stavebných doplnkových konštrukcií nad 20 do 50 kg</t>
  </si>
  <si>
    <t>-1639208992</t>
  </si>
  <si>
    <t>84,58+78,25+81,97+40,99</t>
  </si>
  <si>
    <t>22,80+436,74</t>
  </si>
  <si>
    <t>291</t>
  </si>
  <si>
    <t>767995105.S</t>
  </si>
  <si>
    <t>Montáž ostatných atypických kovových stavebných doplnkových konštrukcií nad 50 do 100 kg</t>
  </si>
  <si>
    <t>2050454985</t>
  </si>
  <si>
    <t>konštrukcia stupňov auly, výkres architektúra E1.14</t>
  </si>
  <si>
    <t>"profil 80x80x4mm" 325,00*9,494</t>
  </si>
  <si>
    <t>"profil 80x100x4mm" 9,00*10,19</t>
  </si>
  <si>
    <t>99,18+84,36</t>
  </si>
  <si>
    <t>292</t>
  </si>
  <si>
    <t>767995106.S</t>
  </si>
  <si>
    <t>Montáž ostatných atypických kovových stavebných doplnkových konštrukcií nad 100 do 250 kg</t>
  </si>
  <si>
    <t>1987114502</t>
  </si>
  <si>
    <t>637,15</t>
  </si>
  <si>
    <t>934,82+383,75+495,49</t>
  </si>
  <si>
    <t>293</t>
  </si>
  <si>
    <t>767995107.S</t>
  </si>
  <si>
    <t>Montáž ostatných atypických kovových stavebných doplnkových konštrukcií nad 250 do 500 kg</t>
  </si>
  <si>
    <t>-1367771440</t>
  </si>
  <si>
    <t>784,32+362,63</t>
  </si>
  <si>
    <t>298,68+282,72</t>
  </si>
  <si>
    <t>294</t>
  </si>
  <si>
    <t>553310001200.S</t>
  </si>
  <si>
    <t>Oceľová konštrukcia, povrchová úprava náterom (striekaním, žiarozinkovaním)</t>
  </si>
  <si>
    <t>-1891303418</t>
  </si>
  <si>
    <t>41,213*1,05</t>
  </si>
  <si>
    <t>252,25*1,05</t>
  </si>
  <si>
    <t>271,63*1,05</t>
  </si>
  <si>
    <t>745,33*1,05</t>
  </si>
  <si>
    <t>3360,80*1,05</t>
  </si>
  <si>
    <t>2451,21*1,05</t>
  </si>
  <si>
    <t>1728,35*1,05</t>
  </si>
  <si>
    <t>295</t>
  </si>
  <si>
    <t>-1382778888</t>
  </si>
  <si>
    <t>769</t>
  </si>
  <si>
    <t>Montáže vzduchotechnických zariadení</t>
  </si>
  <si>
    <t>296</t>
  </si>
  <si>
    <t>769071001.S</t>
  </si>
  <si>
    <t>Montáž a dodávka systémová podkonštrukcia pod VZT jednotku</t>
  </si>
  <si>
    <t>1362382813</t>
  </si>
  <si>
    <t>297</t>
  </si>
  <si>
    <t>998769203.S</t>
  </si>
  <si>
    <t>Presun hmôt pre montáž vzduchotechnických zariadení v stavbe (objekte) výšky nad 7 do 24 m</t>
  </si>
  <si>
    <t>1132502574</t>
  </si>
  <si>
    <t>771</t>
  </si>
  <si>
    <t>Podlahy z dlaždíc</t>
  </si>
  <si>
    <t>298</t>
  </si>
  <si>
    <t>771274114.S</t>
  </si>
  <si>
    <t>Montáž obkl.stupňov hlad.keram.do flex.lep.do 35cm</t>
  </si>
  <si>
    <t>1682126404</t>
  </si>
  <si>
    <t>"1.02" 1,37*24</t>
  </si>
  <si>
    <t>"2.16" 1,80*(7+5)</t>
  </si>
  <si>
    <t>299</t>
  </si>
  <si>
    <t>597740001940.S</t>
  </si>
  <si>
    <t>Dlaždice schodiskové keramické s protišmykovou hranou</t>
  </si>
  <si>
    <t>1559756953</t>
  </si>
  <si>
    <t>32,88*0,31*1,1</t>
  </si>
  <si>
    <t>21,60*0,286*1,1</t>
  </si>
  <si>
    <t>300</t>
  </si>
  <si>
    <t>771274232.S</t>
  </si>
  <si>
    <t>Montáž obkl.podstup.hlad.keram.do flex.lep.do 20cm</t>
  </si>
  <si>
    <t>394381271</t>
  </si>
  <si>
    <t>301</t>
  </si>
  <si>
    <t>597740001950.S</t>
  </si>
  <si>
    <t>Dlaždice keramické, lxvxhr 298x298x8 mm</t>
  </si>
  <si>
    <t>1112269623</t>
  </si>
  <si>
    <t>32,88*0,164*1,1</t>
  </si>
  <si>
    <t>21,60*0,172*1,1</t>
  </si>
  <si>
    <t>302</t>
  </si>
  <si>
    <t>771415014.S</t>
  </si>
  <si>
    <t>Montáž soklíkov z obkladačiek do tmelu v. do 100 mm</t>
  </si>
  <si>
    <t>1957389465</t>
  </si>
  <si>
    <t>schodiskový sokel</t>
  </si>
  <si>
    <t>(0,31+0,164)*24*2+1,44*2+3,16</t>
  </si>
  <si>
    <t>(0,286+0,1725)*5</t>
  </si>
  <si>
    <t>(0,286+0,172)*7*2</t>
  </si>
  <si>
    <t>sokel interiér</t>
  </si>
  <si>
    <t>"1.01+1.02" (1,87+3,22)*2+1,79-1,64</t>
  </si>
  <si>
    <t>"1.03" (4,71+8,045+4,015)*2</t>
  </si>
  <si>
    <t>"1.04" (2,825+3,16)*2</t>
  </si>
  <si>
    <t>"1.05" (2,825+3,16)*2</t>
  </si>
  <si>
    <t>"2.01" 5,505*2+3,355-3,38</t>
  </si>
  <si>
    <t>"2.02" (10,435+8,055)*2+</t>
  </si>
  <si>
    <t>"2.16" 1,67*2+3,958*2+4,37*2-1,80+0,23</t>
  </si>
  <si>
    <t>303</t>
  </si>
  <si>
    <t>771541215.S</t>
  </si>
  <si>
    <t>Montáž podláh z dlaždíc gres kladených do tmelu flexibil. mrazuvzdorného veľ. 300 x 300 mm</t>
  </si>
  <si>
    <t>-1491499872</t>
  </si>
  <si>
    <t>"1.02+podesta" 3,22*3,36+1,44*3,16</t>
  </si>
  <si>
    <t>"2.01 horná strana jestv.steny vedľa schodiska" 4,859*0,195</t>
  </si>
  <si>
    <t>"2.01 horná strana múrik schodiska" 3,42*1,3*0,42</t>
  </si>
  <si>
    <t>304</t>
  </si>
  <si>
    <t>597740001910.S</t>
  </si>
  <si>
    <t>-534603477</t>
  </si>
  <si>
    <t>210,855*1,05</t>
  </si>
  <si>
    <t>134,718*0,10*1,05</t>
  </si>
  <si>
    <t>305</t>
  </si>
  <si>
    <t>771544299.S</t>
  </si>
  <si>
    <t>Prípl. za penetráciu podkladu pri montáži podláh keram.</t>
  </si>
  <si>
    <t>455101994</t>
  </si>
  <si>
    <t>11,212/1,1</t>
  </si>
  <si>
    <t>5,932/1,1</t>
  </si>
  <si>
    <t>257,25/1,05</t>
  </si>
  <si>
    <t>306</t>
  </si>
  <si>
    <t>998771202.S</t>
  </si>
  <si>
    <t>Presun hmôt pre podlahy z dlaždíc v objektoch výšky nad 6 do 12 m</t>
  </si>
  <si>
    <t>-735999961</t>
  </si>
  <si>
    <t>775</t>
  </si>
  <si>
    <t>Podlahy vlysové a parketové</t>
  </si>
  <si>
    <t>307</t>
  </si>
  <si>
    <t>775200010.S</t>
  </si>
  <si>
    <t>Montáž dreveného obloženia schodiskového stupňa priamočiareho lepením</t>
  </si>
  <si>
    <t>1525122782</t>
  </si>
  <si>
    <t>308</t>
  </si>
  <si>
    <t>611980005400.S</t>
  </si>
  <si>
    <t>Drevená stupnica masív, lxš 1200x300 mm, s povrchovou úpravou bez morenia</t>
  </si>
  <si>
    <t>-1736616237</t>
  </si>
  <si>
    <t>309</t>
  </si>
  <si>
    <t>611980005450.S</t>
  </si>
  <si>
    <t>Drevená doska masív, s povrchovou úpravou bez morenia</t>
  </si>
  <si>
    <t>-2002031528</t>
  </si>
  <si>
    <t>podesta schodiska 1.17</t>
  </si>
  <si>
    <t>0,90*1,20</t>
  </si>
  <si>
    <t>310</t>
  </si>
  <si>
    <t>611980005900.S</t>
  </si>
  <si>
    <t>Drevená podstupnica masív, lxš 1000x200 mm, s povrchovou úpravou bez morenia</t>
  </si>
  <si>
    <t>711168490</t>
  </si>
  <si>
    <t>311</t>
  </si>
  <si>
    <t>775413220.S</t>
  </si>
  <si>
    <t>Montáž prechodovej lišty priskrutkovaním</t>
  </si>
  <si>
    <t>-986271778</t>
  </si>
  <si>
    <t>0,60*1</t>
  </si>
  <si>
    <t>0,70*5</t>
  </si>
  <si>
    <t>0,80*8</t>
  </si>
  <si>
    <t>0,90*10</t>
  </si>
  <si>
    <t>1,54*1</t>
  </si>
  <si>
    <t>2,00*1</t>
  </si>
  <si>
    <t>312</t>
  </si>
  <si>
    <t>611990001900.S</t>
  </si>
  <si>
    <t>Lišta prechodová skrutkovacia, šírka 50 mm</t>
  </si>
  <si>
    <t>838488067</t>
  </si>
  <si>
    <t>24,64*1,15</t>
  </si>
  <si>
    <t>313</t>
  </si>
  <si>
    <t>775413320.S</t>
  </si>
  <si>
    <t>Montáž ukončovacej lišty priskrutkovaním</t>
  </si>
  <si>
    <t>2129693009</t>
  </si>
  <si>
    <t>"1.17" (13,085+4,34)*2</t>
  </si>
  <si>
    <t>314</t>
  </si>
  <si>
    <t>611990004300.S</t>
  </si>
  <si>
    <t>Lišta ukončovacia vrátane doplnkov k lištám</t>
  </si>
  <si>
    <t>-705636389</t>
  </si>
  <si>
    <t>34,85*1,05</t>
  </si>
  <si>
    <t>315</t>
  </si>
  <si>
    <t>998775202.S</t>
  </si>
  <si>
    <t>Presun hmôt pre podlahy vlysové a parketové v objektoch výšky nad 6 do 12 m</t>
  </si>
  <si>
    <t>537870854</t>
  </si>
  <si>
    <t>776</t>
  </si>
  <si>
    <t>Podlahy povlakové</t>
  </si>
  <si>
    <t>316</t>
  </si>
  <si>
    <t>776411000.S</t>
  </si>
  <si>
    <t>Lepenie podlahových líšt soklových</t>
  </si>
  <si>
    <t>-656733021</t>
  </si>
  <si>
    <t>317</t>
  </si>
  <si>
    <t>283410017900.S</t>
  </si>
  <si>
    <t>Soklová PVC lišta pre vloženie pásikov z PVC podlahoviny hrúbky do 5 mm</t>
  </si>
  <si>
    <t>-812032175</t>
  </si>
  <si>
    <t>283,54*1,05</t>
  </si>
  <si>
    <t>318</t>
  </si>
  <si>
    <t>776460011.S</t>
  </si>
  <si>
    <t>Lepenie podlahových soklov z linolea vytiahnutím</t>
  </si>
  <si>
    <t>596500470</t>
  </si>
  <si>
    <t>"1.13" (4,05+8,045)*2</t>
  </si>
  <si>
    <t>"1.14" (8,989+6,93)*2</t>
  </si>
  <si>
    <t>"2.03" (4,35+2,50)*2</t>
  </si>
  <si>
    <t>"2.04" (5,89+5,405)*2</t>
  </si>
  <si>
    <t>"2.14" (6,216+7,08)*2</t>
  </si>
  <si>
    <t>319</t>
  </si>
  <si>
    <t>776560010.S</t>
  </si>
  <si>
    <t>Lepenie povlakových podláh z prírodného linolea</t>
  </si>
  <si>
    <t>-1091730493</t>
  </si>
  <si>
    <t>"podesta schodiska 1.16"0,92*1,21</t>
  </si>
  <si>
    <t>"2.15+20%šikmina, odskoky" 114,39*1,2</t>
  </si>
  <si>
    <t>320</t>
  </si>
  <si>
    <t>776560040.S</t>
  </si>
  <si>
    <t>Lepenie prírodného linolea na steny</t>
  </si>
  <si>
    <t>39198681</t>
  </si>
  <si>
    <t>321</t>
  </si>
  <si>
    <t>284140010550.S</t>
  </si>
  <si>
    <t>Podlaha marmoleum</t>
  </si>
  <si>
    <t>59530236</t>
  </si>
  <si>
    <t>509,627*1,16</t>
  </si>
  <si>
    <t>283,54*0,10*1,16</t>
  </si>
  <si>
    <t>9,54*1,25</t>
  </si>
  <si>
    <t>322</t>
  </si>
  <si>
    <t>998776202.S</t>
  </si>
  <si>
    <t>Presun hmôt pre podlahy povlakové v objektoch výšky nad 6 do 12 m</t>
  </si>
  <si>
    <t>-608258018</t>
  </si>
  <si>
    <t>781</t>
  </si>
  <si>
    <t>Obklady</t>
  </si>
  <si>
    <t>323</t>
  </si>
  <si>
    <t>781445277.S</t>
  </si>
  <si>
    <t>Montáž obkladov vnútor. stien z obkladačiek kladených do tmelu flexibilného v obmedzenom priestore veľ. 300x600 mm</t>
  </si>
  <si>
    <t>196682848</t>
  </si>
  <si>
    <t>"1.07" (1,675+1,95)*2*2,00-(0,70+0,80)*2,00</t>
  </si>
  <si>
    <t>"1.08" (2,00+1,95)*2*2,00-0,70*2,00</t>
  </si>
  <si>
    <t>"1.09" (1,675+2,20+0,175)*2*2,00-0,90*2,00</t>
  </si>
  <si>
    <t>"1.10" (1,715+1,80)*2*2,00-0,80*2,00</t>
  </si>
  <si>
    <t>"1.11" (2,00+1,80)*2*2,00-(0,70+0,80)*2,00</t>
  </si>
  <si>
    <t>"1.12" (2,00+2,275+0,175)*2*2,00-0,70*2,00</t>
  </si>
  <si>
    <t>"2.05" (1,475+1,155)*2*2,00-0,80*2,00</t>
  </si>
  <si>
    <t>"2.06" (2,55+1,55)*2*2,00-0,80*2,00</t>
  </si>
  <si>
    <t>"2.07" (2,55+4,105)*2*2,00-0,70*2,00</t>
  </si>
  <si>
    <t>"2.08" (1,825+2,145)*2*2,00-(0,70+0,80)*2,00</t>
  </si>
  <si>
    <t>"2.09" (2,17+2,595)*2*2,00-0,70*2,00</t>
  </si>
  <si>
    <t>"2.10" (2,095+2,10)*2*2,00-0,90*2,00</t>
  </si>
  <si>
    <t>"2.11" (0,90+1,65)*2*2,00-(0,60+0,70)*2,00</t>
  </si>
  <si>
    <t>"2.12" (0,90+1,65)*2*2,00-0,60*2,00</t>
  </si>
  <si>
    <t>324</t>
  </si>
  <si>
    <t>597640000600.S</t>
  </si>
  <si>
    <t>Obkladačky keramické, ukončovacie a rohové lišty</t>
  </si>
  <si>
    <t>298395801</t>
  </si>
  <si>
    <t>192,42*1,05</t>
  </si>
  <si>
    <t>325</t>
  </si>
  <si>
    <t>78144554R</t>
  </si>
  <si>
    <t>Príplatok za lišty k obkladu (ukončujúce, dilatačné a pod.)</t>
  </si>
  <si>
    <t>-44930230</t>
  </si>
  <si>
    <t>326</t>
  </si>
  <si>
    <t>998781202.S</t>
  </si>
  <si>
    <t>Presun hmôt pre obklady keramické v objektoch výšky nad 6 do 12 m</t>
  </si>
  <si>
    <t>-1356827489</t>
  </si>
  <si>
    <t>783</t>
  </si>
  <si>
    <t>Nátery</t>
  </si>
  <si>
    <t>327</t>
  </si>
  <si>
    <t>783271000.S</t>
  </si>
  <si>
    <t>Nátery kov.stav.doplnk.konštr. polyuretánové jednonásobné vrchný náter- 60μm</t>
  </si>
  <si>
    <t>-1668207487</t>
  </si>
  <si>
    <t>328</t>
  </si>
  <si>
    <t>783271008.S</t>
  </si>
  <si>
    <t>Nátery kov.stav.doplnk.konštr. polyuretánové farby šedej základné - 120µm</t>
  </si>
  <si>
    <t>514835944</t>
  </si>
  <si>
    <t>kotviace platne</t>
  </si>
  <si>
    <t>0,25*0,25*2*6+(0,25+0,25)*2*0,01*6</t>
  </si>
  <si>
    <t>0,15*0,25*2*4+(0,15+0,25)*2*0,01*4</t>
  </si>
  <si>
    <t>0,25*0,25*2*6+(0,25+0,25)*2*0,015*6</t>
  </si>
  <si>
    <t>0,20*0,44*2*2+(0,20+0,44)*2*0,015*2</t>
  </si>
  <si>
    <t>S02</t>
  </si>
  <si>
    <t>"jakel 150x100" 55,70*(0,15+0,10)*2</t>
  </si>
  <si>
    <t>"L30" 8,80*(0,03+0,03)*2</t>
  </si>
  <si>
    <t>S03</t>
  </si>
  <si>
    <t>"HEA160" 25,80*(0,16*4+0,152*2)</t>
  </si>
  <si>
    <t>"jakel 60x60" 12,00*(0,06+0,06)*2</t>
  </si>
  <si>
    <t>"jakel 70x70" 15,75*(0,07+0,07)*2</t>
  </si>
  <si>
    <t>"jakel 80x80" 6,16*(0,08+0,08)*2</t>
  </si>
  <si>
    <t>"UPE300" 11,35*(0,10*4+0,30*2)</t>
  </si>
  <si>
    <t>S04</t>
  </si>
  <si>
    <t>"UPE200" 34,55*(0,08*4+0,20*2)</t>
  </si>
  <si>
    <t>"IPE240" 29,90*(0,12*4+0,24*2)</t>
  </si>
  <si>
    <t>"plech hr.20mm" 3,156*2</t>
  </si>
  <si>
    <t>"plech hr.8mm" 6,954*2</t>
  </si>
  <si>
    <t>329</t>
  </si>
  <si>
    <t>783285100.S</t>
  </si>
  <si>
    <t>Nátery kov.stav.doplnk.konštr. protipožiarne, odolnosť 30 min.</t>
  </si>
  <si>
    <t>-1774077898</t>
  </si>
  <si>
    <t>330</t>
  </si>
  <si>
    <t>783624200.S</t>
  </si>
  <si>
    <t>Nátery stolárskych výrobkov syntetické dvojnásobné 1x s emailovaním a 1x plným tmelením</t>
  </si>
  <si>
    <t>-1664636983</t>
  </si>
  <si>
    <t>"podlaha 1.17" 56,789</t>
  </si>
  <si>
    <t>331</t>
  </si>
  <si>
    <t>783626300.S</t>
  </si>
  <si>
    <t>Nátery stolárskych výrobkov syntetické lazurovacím lakom 3x lakovaním</t>
  </si>
  <si>
    <t>770150556</t>
  </si>
  <si>
    <t>"hranol 100x40" (54,30+32,60)*(0,04+0,10*2)</t>
  </si>
  <si>
    <t>332</t>
  </si>
  <si>
    <t>783782404.S</t>
  </si>
  <si>
    <t>Nátery tesárskych konštrukcií, povrchová impregnácia proti drevokaznému hmyzu, hubám a plesniam, jednonásobná</t>
  </si>
  <si>
    <t>2011785073</t>
  </si>
  <si>
    <t>48,35*(0,06+0,13)*2*1,1</t>
  </si>
  <si>
    <t>86,90*(0,10+0,04)*2*1,1</t>
  </si>
  <si>
    <t>333</t>
  </si>
  <si>
    <t>783992000.S</t>
  </si>
  <si>
    <t>Nátery ostatné bezpečnostnými farbami šrafovaním</t>
  </si>
  <si>
    <t>-448899136</t>
  </si>
  <si>
    <t>"vnútorné reflexné výstražné šráfovanie" 30,00</t>
  </si>
  <si>
    <t>334</t>
  </si>
  <si>
    <t>784410120.S</t>
  </si>
  <si>
    <t>1589411474</t>
  </si>
  <si>
    <t>335</t>
  </si>
  <si>
    <t>-425737922</t>
  </si>
  <si>
    <t>"omietky stien" 1159,733+730,397</t>
  </si>
  <si>
    <t>"SDK predsadená stena" 12,616+73,98</t>
  </si>
  <si>
    <t>"odpočet keramického obkladu" -192,42</t>
  </si>
  <si>
    <t>33-M</t>
  </si>
  <si>
    <t>Montáže dopravných zariadení, skladových zariadení a váh</t>
  </si>
  <si>
    <t>336</t>
  </si>
  <si>
    <t>330030331.S</t>
  </si>
  <si>
    <t>Šikmá schodisková plošina "ozn.A"</t>
  </si>
  <si>
    <t>1093400424</t>
  </si>
  <si>
    <t>názov : Šikmá schodisková plošina</t>
  </si>
  <si>
    <t>max. nosnosť : 250 kg</t>
  </si>
  <si>
    <t>menovitá rýchlosť : 0,105 ms-1</t>
  </si>
  <si>
    <t>pohon : 1x230V, akumulátorový, 24V DC</t>
  </si>
  <si>
    <t>zdvih : cca 3860 mm</t>
  </si>
  <si>
    <t>dĺžka dráhy : cca 9000 mm</t>
  </si>
  <si>
    <t>výplne dráhy : nie</t>
  </si>
  <si>
    <t>počet zastávok : 2</t>
  </si>
  <si>
    <t>ovládanie : rádiové v staniciach, na plošine tlačidlové</t>
  </si>
  <si>
    <t>povrchová úprava : interiér – komaxit RAL 7035</t>
  </si>
  <si>
    <t>montáž : na stĺpiky</t>
  </si>
  <si>
    <t>rozmery podlahy plošiny: 800 x 900 mm</t>
  </si>
  <si>
    <t>sklápanie podlahy : automatické</t>
  </si>
  <si>
    <t>počet zákrut : 1x90°, 1x180°</t>
  </si>
  <si>
    <t>prípojka el. prúdu : 1 x 230V , 50 Hz</t>
  </si>
  <si>
    <t>príkon : 0,37 kW</t>
  </si>
  <si>
    <t>bezpečnostné prvky : citlivé dno a hrany, signalizácia preťaženia,</t>
  </si>
  <si>
    <t>zámok proti neoprávnenému rozloženiu plošiny</t>
  </si>
  <si>
    <t>špeciálne : integrovaná čalúnená sklopná sedačka pre klientov</t>
  </si>
  <si>
    <t>bez invalidného vozíka</t>
  </si>
  <si>
    <t>337</t>
  </si>
  <si>
    <t>330030332.S</t>
  </si>
  <si>
    <t>Šikmá schodisková plošina "ozn.B"</t>
  </si>
  <si>
    <t>601110701</t>
  </si>
  <si>
    <t>zdvih : cca 2065 mm</t>
  </si>
  <si>
    <t>dĺžka dráhy : cca 7700 mm</t>
  </si>
  <si>
    <t>počet zákrut : 1x90°</t>
  </si>
  <si>
    <t>338</t>
  </si>
  <si>
    <t>330030333.S</t>
  </si>
  <si>
    <t xml:space="preserve">Zvislá schodisková plošina pre imobilného </t>
  </si>
  <si>
    <t>-653380380</t>
  </si>
  <si>
    <t>názov : Zvislá zdvíhacia plošina</t>
  </si>
  <si>
    <t>typové označenie : ZP 5</t>
  </si>
  <si>
    <t>max. nosnosť : 300 kg</t>
  </si>
  <si>
    <t>menovitá rýchlosť : 0,10 ms-1</t>
  </si>
  <si>
    <t>pohon : elektrický aktuátor</t>
  </si>
  <si>
    <t>zdvih : 800 mm</t>
  </si>
  <si>
    <t>horná zastávka : bránka s elektrozámkom</t>
  </si>
  <si>
    <t>dolná zastávka : bránka s elektrozámkom</t>
  </si>
  <si>
    <t>povrchová úprava : exteriér – šopovanie a komaxit RAL 7035</t>
  </si>
  <si>
    <t>rozmery plošiny : 1572 x 1075 mm – priechodná</t>
  </si>
  <si>
    <t>priehlbeň : 125 mm</t>
  </si>
  <si>
    <t>konštrukcia plošiny : celohliníková</t>
  </si>
  <si>
    <t>konštr. zdvíh. mechanizmu : oceľová</t>
  </si>
  <si>
    <t>príkon : 0,3 kW</t>
  </si>
  <si>
    <t>bezpečnostné prvky : citlivé hrany a bezpečnostná záclona, signalizácia</t>
  </si>
  <si>
    <t>preťaženia, GSM brána</t>
  </si>
  <si>
    <t>doprava, montáž, zaškolenie obsluhy a uvedenie do prevádzky, podľa náležitostí platnej legislatívy SR</t>
  </si>
  <si>
    <t>339</t>
  </si>
  <si>
    <t>HZS000112.S</t>
  </si>
  <si>
    <t>Stavebno montážne práce náročnejšie, ucelené, obtiažne, rutinné (Tr. 2) v rozsahu viac ako 8 hodín náročnejšie</t>
  </si>
  <si>
    <t>1374169917</t>
  </si>
  <si>
    <t>"drobné nešpecifikované práce" 1000</t>
  </si>
  <si>
    <t>VRN</t>
  </si>
  <si>
    <t>Investičné náklady neobsiahnuté v cenách</t>
  </si>
  <si>
    <t>340</t>
  </si>
  <si>
    <t>000300013.S</t>
  </si>
  <si>
    <t>Geodetické práce - vykonávané pred výstavbou určenie priebehu nadzemného alebo podzemného existujúceho aj plánovaného vedenia</t>
  </si>
  <si>
    <t>eur</t>
  </si>
  <si>
    <t>1024</t>
  </si>
  <si>
    <t>-1638632186</t>
  </si>
  <si>
    <t>04 - SO-01 Zdravotechnika</t>
  </si>
  <si>
    <t xml:space="preserve">    5 - Komunikácie</t>
  </si>
  <si>
    <t xml:space="preserve">    8 - Rúrové vedenie</t>
  </si>
  <si>
    <t xml:space="preserve">    723 - Zdravotechnika - vnútorný plynovod</t>
  </si>
  <si>
    <t xml:space="preserve">    725 - Zdravotechnika - zariaďovacie predmety</t>
  </si>
  <si>
    <t>113106611.S</t>
  </si>
  <si>
    <t>Rozoberanie zámkovej dlažby všetkých druhov v ploche do 20 m2,  -0,2600 t</t>
  </si>
  <si>
    <t>130201001.S</t>
  </si>
  <si>
    <t>Výkop jamy a ryhy v obmedzenom priestore horn. tr.3 ručne</t>
  </si>
  <si>
    <t>130301001.S</t>
  </si>
  <si>
    <t>Výkop jamy a ryhy v obmedzenom priestore horn. tr.4 ručne</t>
  </si>
  <si>
    <t>161101501.S</t>
  </si>
  <si>
    <t>Zvislé premiestnenie výkopku z horniny I až IV, nosením za každé 3 m výšky</t>
  </si>
  <si>
    <t>14,36*2 "Prepočítané koeficientom množstva</t>
  </si>
  <si>
    <t>174101102.S</t>
  </si>
  <si>
    <t>Zásyp sypaninou v uzavretých priestoroch s urovnaním povrchu zásypu</t>
  </si>
  <si>
    <t>175101101.S</t>
  </si>
  <si>
    <t>Obsyp potrubia sypaninou z vhodných hornín 1 až 4 bez prehodenia sypaniny</t>
  </si>
  <si>
    <t>583310000600.S</t>
  </si>
  <si>
    <t>Kamenivo ťažené drobné frakcia 0-4 mm</t>
  </si>
  <si>
    <t>451573111.S</t>
  </si>
  <si>
    <t>Lôžko pod potrubie, stoky a drobné objekty, v otvorenom výkope z piesku a štrkopiesku do 63 mm</t>
  </si>
  <si>
    <t>Komunikácie</t>
  </si>
  <si>
    <t>564841111.S</t>
  </si>
  <si>
    <t>Podklad zo štrkodrviny s rozprestretím a zhutnením, po zhutnení hr. 120 mm</t>
  </si>
  <si>
    <t>596911141.S</t>
  </si>
  <si>
    <t>Kladenie betónovej zámkovej dlažby komunikácií pre peších hr. 60 mm pre peších do 50 m2 so zriadením lôžka z kameniva hr. 30 mm</t>
  </si>
  <si>
    <t>612401391.S</t>
  </si>
  <si>
    <t>Omietka jednotlivých malých plôch vnútorných stien akoukoľvek maltou nad 0, 25 do 1 m2</t>
  </si>
  <si>
    <t>631313611.S</t>
  </si>
  <si>
    <t>Mazanina z betónu prostého (m3) tr. C 16/20 hr.nad 80 do 120 mm</t>
  </si>
  <si>
    <t>631362021.S</t>
  </si>
  <si>
    <t>Výstuž mazanín z betónov (z kameniva) a z ľahkých betónov zo zváraných sietí z drôtov typu KARI</t>
  </si>
  <si>
    <t>Rúrové vedenie</t>
  </si>
  <si>
    <t>862151101.S</t>
  </si>
  <si>
    <t>Napojenie odvodu kondenzátu zo vzduchotechnických, klimatizačných a kúrenárskych zariadení</t>
  </si>
  <si>
    <t>892311000.S</t>
  </si>
  <si>
    <t>Skúška tesnosti kanalizácie D 150 mm</t>
  </si>
  <si>
    <t>899721132.S</t>
  </si>
  <si>
    <t>Označenie kanalizačného potrubia hnedou výstražnou fóliou</t>
  </si>
  <si>
    <t>972056004.S</t>
  </si>
  <si>
    <t>Jadrové vrty diamantovými korunkami do D 50 mm do stropov - železobetónových -0,00005t</t>
  </si>
  <si>
    <t>972056006.S</t>
  </si>
  <si>
    <t>Jadrové vrty diamantovými korunkami do D 70 mm do stropov - železobetónových -0,00009t</t>
  </si>
  <si>
    <t>972056009.S</t>
  </si>
  <si>
    <t>Jadrové vrty diamantovými korunkami do D 100 mm do stropov - železobetónových -0,00019t</t>
  </si>
  <si>
    <t>974031832.S</t>
  </si>
  <si>
    <t>Vysekávanie rýh v murive z tvárnic do hĺbky 50 mm a š. do 70 mm,  -0,00600t</t>
  </si>
  <si>
    <t>974031833.S</t>
  </si>
  <si>
    <t>Vysekávanie rýh v murive z tvárnic do hĺbky 50 mm a š. do 150 mm,  -0,01200t</t>
  </si>
  <si>
    <t>713482111.S</t>
  </si>
  <si>
    <t>Montáž trubíc z PE, hr.do 10 mm,vnút.priemer do 38 mm</t>
  </si>
  <si>
    <t>29,50</t>
  </si>
  <si>
    <t>26,50</t>
  </si>
  <si>
    <t>22,5</t>
  </si>
  <si>
    <t>283310002900.S</t>
  </si>
  <si>
    <t>Izolačná PE trubica dxhr. 22x13 mm, nadrezaná, na izolovanie rozvodov vody, kúrenia, zdravotechniky</t>
  </si>
  <si>
    <t>283310003100.S</t>
  </si>
  <si>
    <t>Izolačná PE trubica dxhr. 28x13 mm, nadrezaná, na izolovanie rozvodov vody, kúrenia, zdravotechniky</t>
  </si>
  <si>
    <t>283310003300.S</t>
  </si>
  <si>
    <t>Izolačná PE trubica dxhr. 35x13 mm, nadrezaná, na izolovanie rozvodov vody, kúrenia, zdravotechniky</t>
  </si>
  <si>
    <t>283310004700.S</t>
  </si>
  <si>
    <t>Izolačná PE trubica dxhr. 22x20 mm, nadrezaná, na izolovanie rozvodov vody, kúrenia, zdravotechniky</t>
  </si>
  <si>
    <t>283310006300.S</t>
  </si>
  <si>
    <t>Izolačná PE trubica dxhr. 28x30 mm, rozrezaná, na izolovanie rozvodov vody, kúrenia, zdravotechniky</t>
  </si>
  <si>
    <t>283310006400.S</t>
  </si>
  <si>
    <t>Izolačná PE trubica dxhr. 35x30 mm, rozrezaná, na izolovanie rozvodov vody, kúrenia, zdravotechniky</t>
  </si>
  <si>
    <t>713482112.S</t>
  </si>
  <si>
    <t>Montáž trubíc z PE, hr.do 10 mm,vnút.priemer 39-70 mm</t>
  </si>
  <si>
    <t>19,50</t>
  </si>
  <si>
    <t>13,50</t>
  </si>
  <si>
    <t>283310003600.S</t>
  </si>
  <si>
    <t>Izolačná PE trubica dxhr. 48x13 mm, nadrezaná, na izolovanie rozvodov vody, kúrenia, zdravotechniky</t>
  </si>
  <si>
    <t>283310003800.S</t>
  </si>
  <si>
    <t>Izolačná PE trubica dxhr. 54x13 mm, nadrezaná, na izolovanie rozvodov vody, kúrenia, zdravotechniky</t>
  </si>
  <si>
    <t>713482186.S</t>
  </si>
  <si>
    <t>Montáž plošnej izolácie z EPDM - drážková mechanická spojka rúr DN 150</t>
  </si>
  <si>
    <t>283320006100.S</t>
  </si>
  <si>
    <t>Izolačný pás z kaučukovej peny EPDM, izolácia hr. 10 mm, pre izoláciu potrubia</t>
  </si>
  <si>
    <t>74*0,25 "Prepočítané koeficientom množstva</t>
  </si>
  <si>
    <t>-764440584</t>
  </si>
  <si>
    <t>721100912.S</t>
  </si>
  <si>
    <t>Utesnenie veka čističa manžetou</t>
  </si>
  <si>
    <t>286120015200.S</t>
  </si>
  <si>
    <t>Tesniaca manžeta s bitumenovým límcom HL800 DN100</t>
  </si>
  <si>
    <t>721171560.S</t>
  </si>
  <si>
    <t>Potrubie odhlučnené odpadové ležaté v zemi Dxt 110x3,6 mm</t>
  </si>
  <si>
    <t>721171561.S</t>
  </si>
  <si>
    <t>Potrubie odhlučnené odpadové ležaté v zemi Dxt 125x4,2 mm</t>
  </si>
  <si>
    <t>721171562.S</t>
  </si>
  <si>
    <t>Potrubie odhlučnené odpadové ležaté v zemi Dxt 160x5,2 mm</t>
  </si>
  <si>
    <t>721172031.S</t>
  </si>
  <si>
    <t>Potrubie odpadové HT z PP, pripojovacie DN 32</t>
  </si>
  <si>
    <t>721172403.S</t>
  </si>
  <si>
    <t>Montáž odhlučneného odpadového potrubia vodorovného DN 50</t>
  </si>
  <si>
    <t>286140042400.S</t>
  </si>
  <si>
    <t>Rúra PP odhlučnená D 50 mm dĺ. 1 m, tichý systém pre rozvod vnútorného odpadu</t>
  </si>
  <si>
    <t>721172406.S</t>
  </si>
  <si>
    <t>Montáž odhlučneného odpadového potrubia vodorovného DN 75</t>
  </si>
  <si>
    <t>286140043000.S</t>
  </si>
  <si>
    <t>Rúra PP odhlučnená DN 75 mm dĺ. 1 m, tichý systém pre rozvod vnútorného odpadu</t>
  </si>
  <si>
    <t>721172409.S</t>
  </si>
  <si>
    <t>Montáž odhlučneného odpadového potrubia vodorovného DN 110</t>
  </si>
  <si>
    <t>286140043700.S</t>
  </si>
  <si>
    <t>Rúra PP odhlučnená DN 110 mm dĺ. 1 m, tichý systém pre rozvod vnútorného odpadu</t>
  </si>
  <si>
    <t>721172412.S</t>
  </si>
  <si>
    <t>Montáž odhlučneného odpadového potrubia vodorovného DN 125</t>
  </si>
  <si>
    <t>286140044400.S</t>
  </si>
  <si>
    <t>Rúra PP odhlučnená DN 125 mm dĺ. 1 m, tichý systém pre rozvod vnútorného odpadu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</si>
  <si>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</si>
  <si>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</si>
  <si>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</si>
  <si>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</si>
  <si>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</si>
  <si>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</si>
  <si>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721194109.S1</t>
  </si>
  <si>
    <t>Napojenie kanalizácie na existujúcu areálovú kanalizáciu</t>
  </si>
  <si>
    <t>sub</t>
  </si>
  <si>
    <t>721194109.S2</t>
  </si>
  <si>
    <t>Dodávka + Montáž požiarnej upchávky do DN110</t>
  </si>
  <si>
    <t>721230000.S</t>
  </si>
  <si>
    <t>Montáž čistiacej tvarovky</t>
  </si>
  <si>
    <t>286630033700.S</t>
  </si>
  <si>
    <t>Čistiaca tvarovka DN70</t>
  </si>
  <si>
    <t>286630050900</t>
  </si>
  <si>
    <t>Čistiaca tvarovka DN100</t>
  </si>
  <si>
    <t>286630050900.S</t>
  </si>
  <si>
    <t>Čistiaca tvarovka DN125</t>
  </si>
  <si>
    <t>721274102.S</t>
  </si>
  <si>
    <t>Ventilačná hlavica strešná plastová DN 70</t>
  </si>
  <si>
    <t>721274103.S</t>
  </si>
  <si>
    <t>Ventilačná hlavica strešná plastová DN 100</t>
  </si>
  <si>
    <t>721290012.S</t>
  </si>
  <si>
    <t>Montáž privzdušňovacieho ventilu pre odpadové potrubia DN 110</t>
  </si>
  <si>
    <t>551610000100.S</t>
  </si>
  <si>
    <t>Privzdušňovacia hlavica DN 110, vnútorná kanalizácia, PP</t>
  </si>
  <si>
    <t>998721102.S</t>
  </si>
  <si>
    <t>722130214.S</t>
  </si>
  <si>
    <t>Potrubie z oceľových rúr pozink. bezšvíkových bežných-11 353.0, 10 004.0 zvarov. bežných-11 343.00 DN 32</t>
  </si>
  <si>
    <t>722130216.S</t>
  </si>
  <si>
    <t>Potrubie z oceľových rúr pozink. bezšvíkových bežných-11 353.0, 10 004.0 zvarov. bežných-11 343.00 DN 50</t>
  </si>
  <si>
    <t>722160408.S</t>
  </si>
  <si>
    <t>Potrubie vodovodné z medených rúrok Cu 99,5 tvrdých spájaných mäkkou spájkou Dxt 54x2,0 mm</t>
  </si>
  <si>
    <t>722171132.S</t>
  </si>
  <si>
    <t>Plasthliníkové potrubie v tyčiach spájané lisovaním d 20 mm</t>
  </si>
  <si>
    <t>722171133.S</t>
  </si>
  <si>
    <t>Plasthliníkové potrubie v tyčiach spájané lisovaním d 25/26 mm</t>
  </si>
  <si>
    <t>722171134.S</t>
  </si>
  <si>
    <t>Plasthliníkové potrubie v tyčiach spájané lisovaním d 32 mm</t>
  </si>
  <si>
    <t>722171136.S</t>
  </si>
  <si>
    <t>Plasthliníkové potrubie v tyčiach spájané lisovaním d 50 mm</t>
  </si>
  <si>
    <t>722181111.S</t>
  </si>
  <si>
    <t>Ochrana potrubia plstenými pásmi do DN 20</t>
  </si>
  <si>
    <t>722181113.S</t>
  </si>
  <si>
    <t>Ochrana potrubia plstenými pásmi DN 25</t>
  </si>
  <si>
    <t>722181114.S</t>
  </si>
  <si>
    <t>Ochrana potrubia plstenými pásmi DN 32 a DN 40</t>
  </si>
  <si>
    <t>722181116.S</t>
  </si>
  <si>
    <t>Ochrana potrubia plstenými pásmi DN 50 a DN 65</t>
  </si>
  <si>
    <t>722229101.S</t>
  </si>
  <si>
    <t>Montáž ventilu vypúšťacieho, plniaceho, G 1/2</t>
  </si>
  <si>
    <t>551110029400.S1</t>
  </si>
  <si>
    <t>Ventil uzatvarací priamy s odvodnením 1/2"</t>
  </si>
  <si>
    <t>722229102.S</t>
  </si>
  <si>
    <t>Montáž ventilu vypúšťacieho, plniaceho, G 3/4</t>
  </si>
  <si>
    <t>551110029400.S</t>
  </si>
  <si>
    <t>Ventil uzatvarací priamy s odvodnením 3/4"</t>
  </si>
  <si>
    <t>722229103.S</t>
  </si>
  <si>
    <t>Montáž ventilu vypúšťacieho, plniaceho, G 1</t>
  </si>
  <si>
    <t>551110029400.S2</t>
  </si>
  <si>
    <t>Ventil uzatvarací priamy s odvodnením 1"</t>
  </si>
  <si>
    <t>722229106.S</t>
  </si>
  <si>
    <t>Montáž ventilu vypúšťacieho, plniaceho, G 2</t>
  </si>
  <si>
    <t>551110029400.S3</t>
  </si>
  <si>
    <t>Uzatvárací ventil 6/4" K-83T</t>
  </si>
  <si>
    <t>722250005.S</t>
  </si>
  <si>
    <t>Montáž hydrantového systému s tvarovo stálou hadicou D 25</t>
  </si>
  <si>
    <t>súb.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</si>
  <si>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</si>
  <si>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</si>
  <si>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</si>
  <si>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</si>
  <si>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722290226.S1</t>
  </si>
  <si>
    <t>D+M Zábrana voči spätnému prietoku podľa STN EN 1717-DN50</t>
  </si>
  <si>
    <t>722290234.S</t>
  </si>
  <si>
    <t>Prepláchnutie a dezinfekcia vodovodného potrubia do DN 80</t>
  </si>
  <si>
    <t>998722102.S</t>
  </si>
  <si>
    <t>723</t>
  </si>
  <si>
    <t>Zdravotechnika - vnútorný plynovod</t>
  </si>
  <si>
    <t>723170130.S</t>
  </si>
  <si>
    <t>Montáž nástenky pre plynové nerezové vlnovcové rúry DN 20</t>
  </si>
  <si>
    <t>197730079810.S</t>
  </si>
  <si>
    <t>Nástenka 16x1/2</t>
  </si>
  <si>
    <t>998723202.S</t>
  </si>
  <si>
    <t>Presun hmôt pre vnútorný plynovod v objektoch výšky nad 6 do 12 m</t>
  </si>
  <si>
    <t>-687936916</t>
  </si>
  <si>
    <t>725</t>
  </si>
  <si>
    <t>Zdravotechnika - zariaďovacie predmety</t>
  </si>
  <si>
    <t>725119109.S</t>
  </si>
  <si>
    <t>Montáž tlakového tlačidlového splachovača</t>
  </si>
  <si>
    <t>642370001000.S</t>
  </si>
  <si>
    <t>Splachovač tlakový prívod 1/2 "</t>
  </si>
  <si>
    <t>725119410.S</t>
  </si>
  <si>
    <t>Montáž záchodovej misy keramickej zavesenej s rovným odpadom</t>
  </si>
  <si>
    <t>642360000500.S</t>
  </si>
  <si>
    <t>Misa záchodová keramická závesná so splachovacím okruhom</t>
  </si>
  <si>
    <t>642360000500.S1</t>
  </si>
  <si>
    <t>Závesná WC misa s hlbokým splachovaním pre imobilných</t>
  </si>
  <si>
    <t>725129201.S</t>
  </si>
  <si>
    <t>Montáž pisoáru keramického bez splachovacej nádrže</t>
  </si>
  <si>
    <t>642510000400</t>
  </si>
  <si>
    <t>Pisoár, rozmer 305x340x535 mm, vrátane sifónu, keramika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</si>
  <si>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</si>
  <si>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</si>
  <si>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</si>
  <si>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</si>
  <si>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552370000100.S1</t>
  </si>
  <si>
    <t>Predstenový systém pre bezbariérové WC s variabilnou výškou</t>
  </si>
  <si>
    <t>725149805.S</t>
  </si>
  <si>
    <t>Montáž predstenového systému výleviek do ľahkých stien s kovovou konštrukciou</t>
  </si>
  <si>
    <t>552370001110</t>
  </si>
  <si>
    <t>Predstenový systém Duofix pre výlevku, 130 cm, nadomietková nástenná armatúra, GEBERIT</t>
  </si>
  <si>
    <t>725219201.S</t>
  </si>
  <si>
    <t>Montáž umývadla keramického na konzoly, bez výtokovej armatúry</t>
  </si>
  <si>
    <t>642110000200</t>
  </si>
  <si>
    <t>Umývadlo keramické 600mm, biela</t>
  </si>
  <si>
    <t>642110000200S1</t>
  </si>
  <si>
    <t>Umývadlo pre imobilných š. 600mm</t>
  </si>
  <si>
    <t>725291112.S</t>
  </si>
  <si>
    <t>Montáž záchodového sedadla s poklopom</t>
  </si>
  <si>
    <t>554330000300.S</t>
  </si>
  <si>
    <t>Záchodové sedadlo plastové s poklopom</t>
  </si>
  <si>
    <t>725319104.S</t>
  </si>
  <si>
    <t>Montáž kuchynských drezov jednoduchých, okrúhlych s priemerom do 510 mm, bez výtokových armatúr</t>
  </si>
  <si>
    <t>552310000700.S</t>
  </si>
  <si>
    <t>Kuchynský drez nerezový kruhový na zapustenie do dosky, priemer 510 mm</t>
  </si>
  <si>
    <t>725332320.S</t>
  </si>
  <si>
    <t>Montáž výlevky keramickej závesnej bez výtokovej armatúry</t>
  </si>
  <si>
    <t>642710000100.S</t>
  </si>
  <si>
    <t>Výlevka s plastovou mrežou</t>
  </si>
  <si>
    <t>725819401.S</t>
  </si>
  <si>
    <t>Montáž ventilu rohového s pripojovacou rúrkou G 1/2</t>
  </si>
  <si>
    <t>551410000200.S</t>
  </si>
  <si>
    <t>Ventil pre hygienické a zdravotnické zariadenia rohový mosadzný T 65 1/2" s rúrkou a ružicou</t>
  </si>
  <si>
    <t>725829201.S</t>
  </si>
  <si>
    <t>Montáž batérie umývadlovej a drezovej nástennej pákovej alebo klasickej s mechanickým ovládaním</t>
  </si>
  <si>
    <t>551450003800.S</t>
  </si>
  <si>
    <t>Batéria umývadlová stojanková páková</t>
  </si>
  <si>
    <t>551450000200</t>
  </si>
  <si>
    <t>Batéria drezová nástenná Logo Neo DN 15, rozmer dxšxv 253x147x103 mm, jednopáková, chróm, KLUDI</t>
  </si>
  <si>
    <t>725829401.S</t>
  </si>
  <si>
    <t>Zavesy,konzoly, objimky,pevne body</t>
  </si>
  <si>
    <t>725829410.S</t>
  </si>
  <si>
    <t>Ostatné náklady stavby - náklady vzniknuté z titulu tzv. „vyššia moc“</t>
  </si>
  <si>
    <t>725829410.S1</t>
  </si>
  <si>
    <t>Predĺženie s nátr. a čapom T 216 1/2"x 100 mm</t>
  </si>
  <si>
    <t>725839215.S</t>
  </si>
  <si>
    <t>Montáž batérie vaňovej nástennej</t>
  </si>
  <si>
    <t>551450001200.S</t>
  </si>
  <si>
    <t>Batéria vaňová nástenná páková, chróm</t>
  </si>
  <si>
    <t>725869301.S</t>
  </si>
  <si>
    <t>Montáž zápachovej uzávierky pre zariaďovacie predmety, umývadlovej do D 40 mm</t>
  </si>
  <si>
    <t>551620006400.S</t>
  </si>
  <si>
    <t>Zápachová uzávierka - sifón pre umývadlá DN 40</t>
  </si>
  <si>
    <t>725869381.S</t>
  </si>
  <si>
    <t>Montáž zápachovej uzávierky pre zariaďovacie predmety, ostatných typov do D 40 mm</t>
  </si>
  <si>
    <t>551620006400</t>
  </si>
  <si>
    <t>Kondezačný zápachový uzáver HL136N DN40</t>
  </si>
  <si>
    <t>998725102.S</t>
  </si>
  <si>
    <t>Presun hmôt pre zariaďovacie predmety v objektoch výšky nad 6 do 12 m</t>
  </si>
  <si>
    <t>763170031.S</t>
  </si>
  <si>
    <t>Revízne dvierka s pevnými pántmi pre SDK 300x300 mm</t>
  </si>
  <si>
    <t>998763403.S</t>
  </si>
  <si>
    <t>Presun hmôt pre sádrokartónové konštrukcie v stavbách (objektoch) výšky od 7 do 24 m</t>
  </si>
  <si>
    <t>-2096510303</t>
  </si>
  <si>
    <t>764173702.S</t>
  </si>
  <si>
    <t>Manžeta tesniaca gumová nedelená na prestup rúr a káblov, priemer 100-250 mm</t>
  </si>
  <si>
    <t>764359241.S</t>
  </si>
  <si>
    <t>Strešný vpust vertikálny DN70/100 s tepelne izolovaným odtokom</t>
  </si>
  <si>
    <t>764359391.S</t>
  </si>
  <si>
    <t>Terasový vpust horizontálny DN70/100 s tepelne izolovaným odtokom</t>
  </si>
  <si>
    <t>1143029566</t>
  </si>
  <si>
    <t>05 - SO-01 Ústredné kúrenie</t>
  </si>
  <si>
    <t xml:space="preserve">D1 - Hlavná vetva prepojenie </t>
  </si>
  <si>
    <t xml:space="preserve">D2 - Rozvody k vykurovacím telesám </t>
  </si>
  <si>
    <t xml:space="preserve">D3 - Vykurovacie telesá </t>
  </si>
  <si>
    <t xml:space="preserve">Hlavná vetva prepojenie </t>
  </si>
  <si>
    <t>Pol20</t>
  </si>
  <si>
    <t>RYCHLOMONTAZNA SADA BEZ ZMIESAVACA M31 DN50 MAGNA3 50-80F</t>
  </si>
  <si>
    <t>Pol21</t>
  </si>
  <si>
    <t>Priestorový termostat on - off programovatelny pre napojenie čerpadlovej skupiny</t>
  </si>
  <si>
    <t>Pol22</t>
  </si>
  <si>
    <t>Guľový ventil 2‘‘  páka</t>
  </si>
  <si>
    <t>Pol23</t>
  </si>
  <si>
    <t>Podružný a kotviaci materiál</t>
  </si>
  <si>
    <t xml:space="preserve">Rozvody k vykurovacím telesám </t>
  </si>
  <si>
    <t>Pol24</t>
  </si>
  <si>
    <t>Viega Smartpress/Pexfit Pro-viacvrstvová rúrka 16x2,0 mm</t>
  </si>
  <si>
    <t>Pol25</t>
  </si>
  <si>
    <t>Viega Smartpress/Pexfit Pro-viacvrstvová rúrka 20x2,3 mm</t>
  </si>
  <si>
    <t>Pol26</t>
  </si>
  <si>
    <t>Viega Smartpress/Pexfit Pro-viacvrstvová rúrka 25x2,8 mm</t>
  </si>
  <si>
    <t>Pol27</t>
  </si>
  <si>
    <t>Viega Smartpress/Pexfit Pro-viacvrstvová rúrka 32x3,2 mm</t>
  </si>
  <si>
    <t>Pol28</t>
  </si>
  <si>
    <t>Viega Smartpress/Pexfit Pro-viacvrstvová rúrka 40x3,5mm</t>
  </si>
  <si>
    <t>Pol29</t>
  </si>
  <si>
    <t>Tubolit DG 18x20mm</t>
  </si>
  <si>
    <t>Pol30</t>
  </si>
  <si>
    <t>Tubolit DG 22x20mm</t>
  </si>
  <si>
    <t>Pol31</t>
  </si>
  <si>
    <t>Tubolit DG 28x30mm</t>
  </si>
  <si>
    <t>Pol32</t>
  </si>
  <si>
    <t>Tubolit DG 35x30mm</t>
  </si>
  <si>
    <t>Pol33</t>
  </si>
  <si>
    <t>Tubolit DG 48x30mm</t>
  </si>
  <si>
    <t>Pol34</t>
  </si>
  <si>
    <t>Príslušenstvo k izoláciam</t>
  </si>
  <si>
    <t>Pol35</t>
  </si>
  <si>
    <t>Obluk 90 - Viega Smartpress  - d16</t>
  </si>
  <si>
    <t>Pol36</t>
  </si>
  <si>
    <t>Obluk 90 - Viega Smartpress  - d25</t>
  </si>
  <si>
    <t>Pol37</t>
  </si>
  <si>
    <t>Obluk 90 - Viega Smartpress  - d32</t>
  </si>
  <si>
    <t>Pol38</t>
  </si>
  <si>
    <t>T-kus - Viega Smartpress  - 20-16-16</t>
  </si>
  <si>
    <t>Pol39</t>
  </si>
  <si>
    <t>T-kus - Viega Smartpress  - 20-16-20</t>
  </si>
  <si>
    <t>Pol40</t>
  </si>
  <si>
    <t>T-kus - Viega Smartpress  - 25-16-25</t>
  </si>
  <si>
    <t>Pol41</t>
  </si>
  <si>
    <t>T-kus - Viega Smartpress  - 25-20-25</t>
  </si>
  <si>
    <t>Pol42</t>
  </si>
  <si>
    <t>T-kus - Viega Smartpress  - 25-20-20</t>
  </si>
  <si>
    <t>Pol43</t>
  </si>
  <si>
    <t>T-kus - Viega Smartpress  - 25-25-16</t>
  </si>
  <si>
    <t>Pol44</t>
  </si>
  <si>
    <t>T-kus - Viega Smartpress  - 25-25-20</t>
  </si>
  <si>
    <t>Pol45</t>
  </si>
  <si>
    <t>T-kus - Viega Smartpress  - 32-16-32</t>
  </si>
  <si>
    <t>Pol46</t>
  </si>
  <si>
    <t>T-kus - Viega Smartpress  - 25-25-25</t>
  </si>
  <si>
    <t>Pol47</t>
  </si>
  <si>
    <t>T-kus - Viega Smartpress  - 32-32-32</t>
  </si>
  <si>
    <t>Pol48</t>
  </si>
  <si>
    <t>T-kus - Viega Smartpress  - 32-25-32</t>
  </si>
  <si>
    <t>Pol49</t>
  </si>
  <si>
    <t>Spojka - Viega Smartpress  - 16</t>
  </si>
  <si>
    <t>Pol50</t>
  </si>
  <si>
    <t>Spojka - Viega Smartpress  - 20</t>
  </si>
  <si>
    <t>Pol51</t>
  </si>
  <si>
    <t>Spojka - Viega Smartpress  - 25</t>
  </si>
  <si>
    <t>Pol52</t>
  </si>
  <si>
    <t>Spojka - Viega Smartpress  - 32</t>
  </si>
  <si>
    <t>Pol53</t>
  </si>
  <si>
    <t>Spojka redukovaná - Viega Smartpress  - 16-20</t>
  </si>
  <si>
    <t>Pol54</t>
  </si>
  <si>
    <t>Spojka - Viega Smartpress  - 20-25</t>
  </si>
  <si>
    <t>Pol55</t>
  </si>
  <si>
    <t>Spojka - Viega Smartpress  - 25-32</t>
  </si>
  <si>
    <t>Pol56</t>
  </si>
  <si>
    <t>Viega Smartpress pripojovací oblúk d16</t>
  </si>
  <si>
    <t>Pol57</t>
  </si>
  <si>
    <t>Viega Smartpress pripajacie šróbenie d16</t>
  </si>
  <si>
    <t>Pol58</t>
  </si>
  <si>
    <t>Presun hmôt</t>
  </si>
  <si>
    <t xml:space="preserve">Vykurovacie telesá </t>
  </si>
  <si>
    <t>Pol59</t>
  </si>
  <si>
    <t>Univerzálne vykurovacie teleso Viessmann Typ 20 - v600/d400</t>
  </si>
  <si>
    <t>Pol60</t>
  </si>
  <si>
    <t>Univerzálne vykurovacie teleso Viessmann Typ 21 - v600/d600</t>
  </si>
  <si>
    <t>Pol61</t>
  </si>
  <si>
    <t>Univerzálne vykurovacie teleso Viessmann Typ 21 - v600/d800</t>
  </si>
  <si>
    <t>Pol62</t>
  </si>
  <si>
    <t>Univerzálne vykurovacie teleso Viessmann Typ 21 - v600/d1000</t>
  </si>
  <si>
    <t>Pol63</t>
  </si>
  <si>
    <t>Univerzálne vykurovacie teleso Viessmann Typ 21 - v600/d1200</t>
  </si>
  <si>
    <t>Pol64</t>
  </si>
  <si>
    <t>Univerzálne vykurovacie teleso Viessmann Typ 21 - v600/d1400</t>
  </si>
  <si>
    <t>Pol65</t>
  </si>
  <si>
    <t>Univerzálne vykurovacie teleso Viessmann Typ 21 - v600/d1600</t>
  </si>
  <si>
    <t>Pol66</t>
  </si>
  <si>
    <t>Univerzálne vykurovacie teleso Viessmann Typ 22 - v600/d1600</t>
  </si>
  <si>
    <t>Pol67</t>
  </si>
  <si>
    <t>Rýchlomontážna sada VK – pre spodné napojenie</t>
  </si>
  <si>
    <t>Pol68</t>
  </si>
  <si>
    <t>Rýchlomontážna sada K – pre bočné napojenie</t>
  </si>
  <si>
    <t>Pol69</t>
  </si>
  <si>
    <t>HERZ-3000 pre 2-rúrkové sústavy, s prednastavením - rohové</t>
  </si>
  <si>
    <t>Pol70</t>
  </si>
  <si>
    <t>HERZ-3000 pre 2-rúrkové sústavy, s prednastavením - priame</t>
  </si>
  <si>
    <t>Pol71</t>
  </si>
  <si>
    <t>Termostatická hlavica TRV 4</t>
  </si>
  <si>
    <t>Pol72</t>
  </si>
  <si>
    <t>Podlahový konvektor Koraflex FKO 190/2800 -400</t>
  </si>
  <si>
    <t>Pol73</t>
  </si>
  <si>
    <t>Mriežka kricá-hliník strieborný pre podlahový konvektor 40/280</t>
  </si>
  <si>
    <t>Pol74</t>
  </si>
  <si>
    <t>ventil termostatický 1/2"EC priamy</t>
  </si>
  <si>
    <t>Pol75</t>
  </si>
  <si>
    <t>spojka radiátorová 1/2"EC priama</t>
  </si>
  <si>
    <t>Pol76</t>
  </si>
  <si>
    <t>VIESSMANN hlavica termostatická TRV 4 (biela)</t>
  </si>
  <si>
    <t>Pol77</t>
  </si>
  <si>
    <t>Podružný spojovací materiál</t>
  </si>
  <si>
    <t>Pol78</t>
  </si>
  <si>
    <t>07 - SO-01 Lokálny zdroj FVZ PAC 12kW , PDC 12 kWp</t>
  </si>
  <si>
    <t>D1 - Konštrukcia</t>
  </si>
  <si>
    <t>D2 - Vedľajšie rozpočtové náklady</t>
  </si>
  <si>
    <t>D3 - Technológia</t>
  </si>
  <si>
    <t>D4 - Revízie</t>
  </si>
  <si>
    <t>D5 - RP FVZ AC</t>
  </si>
  <si>
    <t>D6 - RP FVZ DC</t>
  </si>
  <si>
    <t>Konštrukcia</t>
  </si>
  <si>
    <t>Pol96</t>
  </si>
  <si>
    <t>kpl</t>
  </si>
  <si>
    <t>Pol97</t>
  </si>
  <si>
    <t>Montáž konštrukcie</t>
  </si>
  <si>
    <t>Pol98</t>
  </si>
  <si>
    <t>Výpočet konštrukcie</t>
  </si>
  <si>
    <t>Pol99</t>
  </si>
  <si>
    <t>Plošina</t>
  </si>
  <si>
    <t>Pol100</t>
  </si>
  <si>
    <t>Podružný materiál</t>
  </si>
  <si>
    <t>Vedľajšie rozpočtové náklady</t>
  </si>
  <si>
    <t>Pol101</t>
  </si>
  <si>
    <t>Dopravné náklady</t>
  </si>
  <si>
    <t>km</t>
  </si>
  <si>
    <t>Technológia</t>
  </si>
  <si>
    <t>Pol102</t>
  </si>
  <si>
    <t>Panel fotovoltický</t>
  </si>
  <si>
    <t>Pol103</t>
  </si>
  <si>
    <t>Montáž, fotovoltický panel</t>
  </si>
  <si>
    <t>Pol104</t>
  </si>
  <si>
    <t>SUN 2000 - 12KTL</t>
  </si>
  <si>
    <t>Pol105</t>
  </si>
  <si>
    <t>Montáž, meničov</t>
  </si>
  <si>
    <t>Pol106</t>
  </si>
  <si>
    <t>Snímač výkonový</t>
  </si>
  <si>
    <t>Pol107</t>
  </si>
  <si>
    <t>Prúdový tranformátor</t>
  </si>
  <si>
    <t>Pol108</t>
  </si>
  <si>
    <t>Montáž výkonového snímača</t>
  </si>
  <si>
    <t>Pol109</t>
  </si>
  <si>
    <t>SmartLogger3000A03 vrátane MBUS</t>
  </si>
  <si>
    <t>Pol110</t>
  </si>
  <si>
    <t>Montáž SmartLoggera</t>
  </si>
  <si>
    <t>Pol111</t>
  </si>
  <si>
    <t>Konektor MC4</t>
  </si>
  <si>
    <t>Pol112</t>
  </si>
  <si>
    <t>Montáž konektorov MC4</t>
  </si>
  <si>
    <t>Pol113</t>
  </si>
  <si>
    <t>Optimizér HUAWEI SUN2000-600W-P</t>
  </si>
  <si>
    <t>Pol114</t>
  </si>
  <si>
    <t>Montáž optimizéra</t>
  </si>
  <si>
    <t>Pol115</t>
  </si>
  <si>
    <t>Vodič ohybný H07V-K 1x6 zeleno/žltý pvc</t>
  </si>
  <si>
    <t>Pol116</t>
  </si>
  <si>
    <t>Vodič ohybný H07V-K 1x16 zeleno/žltý pvc</t>
  </si>
  <si>
    <t>Pol117</t>
  </si>
  <si>
    <t>Solárny kábel 6mm² čierny L=500m</t>
  </si>
  <si>
    <t>Pol118</t>
  </si>
  <si>
    <t>solárny kábel 6mm² červený L=500m</t>
  </si>
  <si>
    <t>Pol119</t>
  </si>
  <si>
    <t>Montáž, Solárny kábel 6mm²</t>
  </si>
  <si>
    <t>Pol120</t>
  </si>
  <si>
    <t>Kábel medený dátový FTP-AWG 4x2x24 mm2</t>
  </si>
  <si>
    <t>Pol121</t>
  </si>
  <si>
    <t>Kábel ohybný H07RN-F 5G25 guma čierny</t>
  </si>
  <si>
    <t>Pol122</t>
  </si>
  <si>
    <t>Kábel pevný CHKE 5x16 pvc čierny</t>
  </si>
  <si>
    <t>Pol123</t>
  </si>
  <si>
    <t>Kábel pevný CHKE 5x6 pvc čierny</t>
  </si>
  <si>
    <t>Pol124</t>
  </si>
  <si>
    <t>Ukončenie kábla do 25</t>
  </si>
  <si>
    <t>Pol125</t>
  </si>
  <si>
    <t>Montáž kábla do 25</t>
  </si>
  <si>
    <t>Pol126</t>
  </si>
  <si>
    <t>Ukončenie kábla do 70</t>
  </si>
  <si>
    <t>Pol127</t>
  </si>
  <si>
    <t>Montáž kábla do 70</t>
  </si>
  <si>
    <t>Pol128</t>
  </si>
  <si>
    <t>Žlab káblový MARS 62x50 mm + príslušenstvo</t>
  </si>
  <si>
    <t>Pol129</t>
  </si>
  <si>
    <t>Kryt káblového žľabu MARS 62 mm</t>
  </si>
  <si>
    <t>Pol130</t>
  </si>
  <si>
    <t>Montáž, Káblový žľab Mars, pozink. vrátane príslušenstva, 62/50 mm vrátane</t>
  </si>
  <si>
    <t>Pol131</t>
  </si>
  <si>
    <t>Ekvipotenciálna svorkovnica EPS 2 v krabici KO 125 E, pre vonkajšie práce</t>
  </si>
  <si>
    <t>Pol132</t>
  </si>
  <si>
    <t>Krabica odbočná z PVC s viečkom pod omietku KO 125 E, šxvxh 150x150x7</t>
  </si>
  <si>
    <t>Pol133</t>
  </si>
  <si>
    <t>Svorkovnica ekvipotencionálna z PP biela EPS 2 XX, šxvxh 126x50x60 mm,</t>
  </si>
  <si>
    <t>Pol134</t>
  </si>
  <si>
    <t>LE-038011 TLAČIDLO STOP NÚDZOVÉ</t>
  </si>
  <si>
    <t>Pol135</t>
  </si>
  <si>
    <t>Montáž LE-038011 TLAČIDLO STOP NÚDZOVÉ</t>
  </si>
  <si>
    <t>Pol136</t>
  </si>
  <si>
    <t>Rúrka ohybná vlnitá pancierová so strednou mechanickou odolnosťou z PVC-</t>
  </si>
  <si>
    <t>Pol137</t>
  </si>
  <si>
    <t>Príchytka pre rúrku z PVC CL 32</t>
  </si>
  <si>
    <t>Pol138</t>
  </si>
  <si>
    <t>Rúrka ohybná elektroinštalačná z PVC typ FXP 32, uložená pevne</t>
  </si>
  <si>
    <t>Pol139</t>
  </si>
  <si>
    <t>Konfigurácia a uvedenie do prevádzky</t>
  </si>
  <si>
    <t>D4</t>
  </si>
  <si>
    <t>Revízie</t>
  </si>
  <si>
    <t>Pol140</t>
  </si>
  <si>
    <t>Komplexné a predkomplexné skúšky, merania, revízna správa, skutkový stav</t>
  </si>
  <si>
    <t>mer.</t>
  </si>
  <si>
    <t>Pol141</t>
  </si>
  <si>
    <t>Dopravné náklady - mimostavenisková doprava objektivizácia dopravných ná</t>
  </si>
  <si>
    <t>D5</t>
  </si>
  <si>
    <t>RP FVZ AC</t>
  </si>
  <si>
    <t>Pol142</t>
  </si>
  <si>
    <t>Istič LTN 41776 40A/3P B 10kA</t>
  </si>
  <si>
    <t>Pol143</t>
  </si>
  <si>
    <t>Zvodič prepätia POm I 3 75 81.253 B+C+D 280V/25kA</t>
  </si>
  <si>
    <t>Pol144</t>
  </si>
  <si>
    <t>Odpínač valcových poistiek OPVP22-3 41037 125A/3 veľkosť 22x58</t>
  </si>
  <si>
    <t>Pol145</t>
  </si>
  <si>
    <t>Poistka valcová CH22 2640017 40A 690V 22x58 gG</t>
  </si>
  <si>
    <t>Pol146</t>
  </si>
  <si>
    <t>Chránič prúdový LFN 42467 40A/4P/30mA 10kA A-G</t>
  </si>
  <si>
    <t>Pol147</t>
  </si>
  <si>
    <t>Istič LTN 41772 16A/3P B 10kA</t>
  </si>
  <si>
    <t>Pol148</t>
  </si>
  <si>
    <t>Chránič prúdový PFI2 90612 16A/1P+N/30mA B 10kA A kombi s ističom</t>
  </si>
  <si>
    <t>Pol149</t>
  </si>
  <si>
    <t>OEZ-Pripájacia sada CS-FS123-WD</t>
  </si>
  <si>
    <t>Pol150</t>
  </si>
  <si>
    <t>Stýkač výkonový LC1D115P7 115A/230VAC 3P 1Z+1V</t>
  </si>
  <si>
    <t>Pol151</t>
  </si>
  <si>
    <t>Prúdová svorka so skúšobnou zvierkou, typ SCB.6/CD</t>
  </si>
  <si>
    <t>Pol152</t>
  </si>
  <si>
    <t>HRN-100 v 3F s LCD</t>
  </si>
  <si>
    <t>Pol153</t>
  </si>
  <si>
    <t>Istič PL6 286518 6A/1P B 6kA</t>
  </si>
  <si>
    <t>Pol154</t>
  </si>
  <si>
    <t>Rozvodnica plastová ECH-36PT 36M povrchová IP65 priehľ. Dvere</t>
  </si>
  <si>
    <t>Pol155</t>
  </si>
  <si>
    <t>Ukončenie vodiča v rozvádzači, zapojenie do 70 mm2</t>
  </si>
  <si>
    <t>Pol156</t>
  </si>
  <si>
    <t>Ukončenie vodiča v rozvádzači, zapojenie do 2,5 mm2</t>
  </si>
  <si>
    <t>Pol157</t>
  </si>
  <si>
    <t>D6</t>
  </si>
  <si>
    <t>RP FVZ DC</t>
  </si>
  <si>
    <t>Pol158</t>
  </si>
  <si>
    <t>Odpínač valcových poistiek EFH 10 2540203 25A/2P 1000VDC 10x38 pre FV</t>
  </si>
  <si>
    <t>Pol159</t>
  </si>
  <si>
    <t>Poistka valcová CH10 2625081 16A 1000VDC 10x38 gPV</t>
  </si>
  <si>
    <t>Pol160</t>
  </si>
  <si>
    <t>Zvodič prepätia PO I 3 PV 81.183 3P 1000VDC/12,5kA FV aplikácie typ 1+2</t>
  </si>
  <si>
    <t>Pol161</t>
  </si>
  <si>
    <t>Rozvodnica plastová ECH-24PT 24M povrchová IP65</t>
  </si>
  <si>
    <t>Pol162</t>
  </si>
  <si>
    <t>Ukončenie vodiča v rozvádzači, zapojenie do 6 mm2</t>
  </si>
  <si>
    <t>Pol163</t>
  </si>
  <si>
    <t>Pol164</t>
  </si>
  <si>
    <t>Pol165</t>
  </si>
  <si>
    <t>09 - SO-01 VZT</t>
  </si>
  <si>
    <t>D1 - Zar. č. 1 - Vetranie Prednáškovej sály (m. č. 2.15) na 2.NP</t>
  </si>
  <si>
    <t>D2 - Zar. č. 2 - Vetranie učební, kancelárií a administratívnych priestorov na 1. a 2.NP</t>
  </si>
  <si>
    <t>D3 - Zar. č. 3 - Vetranie hygienických priestorov na 1. a 2.NP</t>
  </si>
  <si>
    <t>Zar. č. 1 - Vetranie Prednáškovej sály (m. č. 2.15) na 2.NP</t>
  </si>
  <si>
    <t>1.1</t>
  </si>
  <si>
    <t>Rekuperačná vetracia jednotka</t>
  </si>
  <si>
    <t>Výrobca: Elektrodesign Typ: DC DV 4200 DI F7/M5 DVAV AP IP55</t>
  </si>
  <si>
    <t>Q P/O =3400/3400 m3/h</t>
  </si>
  <si>
    <t xml:space="preserve">El. pripojenie (ventilátory+elektrický ohrev): 400 V / 17,93 kW / 26,3 A </t>
  </si>
  <si>
    <t>m=547 kg</t>
  </si>
  <si>
    <t>Pol79</t>
  </si>
  <si>
    <t>* MaR Systém DigiReg EVO18 v IP 55 (možnosť pripojenia cez ModBus RTU 485) (súčasť dodávky VZT jednotky)</t>
  </si>
  <si>
    <t>Pol80</t>
  </si>
  <si>
    <t>* SF-P 300 sifón s podtlakovým uzáverom</t>
  </si>
  <si>
    <t>Pol81</t>
  </si>
  <si>
    <t>* exteriérová krycia strieška: ROOFPACK-A-DUO-DV-H 4200 ver.2018 zostava</t>
  </si>
  <si>
    <t>Pol82</t>
  </si>
  <si>
    <t>* pružná pripojovacia manžeta IAE DUO DV 4200 ver 2018 (650x650 mm)</t>
  </si>
  <si>
    <t>Pol83</t>
  </si>
  <si>
    <t>* regulačné klapky (súčasť dodávky VZT jednotky)</t>
  </si>
  <si>
    <t>1.1a</t>
  </si>
  <si>
    <t>Doprava na stavbu (súčasť dodávky VZT jednotky)</t>
  </si>
  <si>
    <t>1.1b</t>
  </si>
  <si>
    <t>Spustenie a oživenie jednotky, nastavenie prevádzkových režimov (súčasť dodávky VZT jednotky)</t>
  </si>
  <si>
    <t>1.1c</t>
  </si>
  <si>
    <t>Systémové kotvenie VZT potrubia v interiéri, horizontálne i vertikálne (napr. Hilti)</t>
  </si>
  <si>
    <t>1.1d</t>
  </si>
  <si>
    <t>Oceľová konštrukcia pod jednotku na nožíčkách (návrh časť Statika)</t>
  </si>
  <si>
    <t>1.2</t>
  </si>
  <si>
    <t>Tlmič hluku 710x710/ dl. 1000 mm</t>
  </si>
  <si>
    <t>1.3</t>
  </si>
  <si>
    <t>Sacia mriežka exteriérová 710x710 (3400 m3/h)</t>
  </si>
  <si>
    <t>1.4</t>
  </si>
  <si>
    <t>Výfuková mriežka exteriérová 710x710 (3400 m3/h)</t>
  </si>
  <si>
    <t>1.5</t>
  </si>
  <si>
    <t>Stropný difúzor IMOS ADQ-600-SW - prívodná + regulácia</t>
  </si>
  <si>
    <t>1.5a</t>
  </si>
  <si>
    <t>Pretlaková komora IMOS PB-VVK-S-600-200-S-H-D1 / pripojenie Ø 200 bočné</t>
  </si>
  <si>
    <t>1.6</t>
  </si>
  <si>
    <t>Stropný difúzor IMOS ADQ-600-SW - odvodná + regulácia</t>
  </si>
  <si>
    <t>1.6a</t>
  </si>
  <si>
    <t>1.7</t>
  </si>
  <si>
    <t>Potrubie VZT kruhové Spiro</t>
  </si>
  <si>
    <t>Pol84</t>
  </si>
  <si>
    <t>Do priemeru 200 mm</t>
  </si>
  <si>
    <t>bm</t>
  </si>
  <si>
    <t>1.8</t>
  </si>
  <si>
    <t>Potrubie VZT Sk.1 hranaté</t>
  </si>
  <si>
    <t>Pol85</t>
  </si>
  <si>
    <t>Vzduchotechnické potrubie z galvanizovaného oceľového plechu</t>
  </si>
  <si>
    <t>1.9</t>
  </si>
  <si>
    <t>Potrubie VZT flexi, izolované</t>
  </si>
  <si>
    <t>Pol86</t>
  </si>
  <si>
    <t>priemer 200 mm</t>
  </si>
  <si>
    <t>1.10</t>
  </si>
  <si>
    <t>Izolácia VZT potrubia materiálom K – Flex H Duct o hrúbke s = 15 mm</t>
  </si>
  <si>
    <t>1.11</t>
  </si>
  <si>
    <t>Izolácia exteriérového VZT potrubia materiálom K – Flex H Duct o hrúbke s = 100 mm</t>
  </si>
  <si>
    <t>1.12</t>
  </si>
  <si>
    <t>Spojovací a závesný materiál</t>
  </si>
  <si>
    <t>1.13</t>
  </si>
  <si>
    <t>Tesniaci a kotviaci materiál</t>
  </si>
  <si>
    <t>1.14</t>
  </si>
  <si>
    <t>Montážny materiál</t>
  </si>
  <si>
    <t>Zar. č. 2 - Vetranie učební, kancelárií a administratívnych priestorov na 1. a 2.NP</t>
  </si>
  <si>
    <t>2.1</t>
  </si>
  <si>
    <t>2.1a</t>
  </si>
  <si>
    <t>2.1b</t>
  </si>
  <si>
    <t>2.1c</t>
  </si>
  <si>
    <t>2.1d</t>
  </si>
  <si>
    <t>2.2a</t>
  </si>
  <si>
    <t>2.2b</t>
  </si>
  <si>
    <t>Tlmič hluku 800x800/ dl. 1000 mm</t>
  </si>
  <si>
    <t>2.3</t>
  </si>
  <si>
    <t>Sacia mriežka exteriérová 800x800 (4310 m3/h)</t>
  </si>
  <si>
    <t>2.4</t>
  </si>
  <si>
    <t>Výfuková mriežka exteriérová 800x800 (4310 m3/h)</t>
  </si>
  <si>
    <t>2.5</t>
  </si>
  <si>
    <t>Ručná regulačná klapka do hranatého potrubia RRK 450x150</t>
  </si>
  <si>
    <t>2.6</t>
  </si>
  <si>
    <t>Ručná regulačná klapka do kruhového potrubia RRK D100</t>
  </si>
  <si>
    <t>2.7</t>
  </si>
  <si>
    <t>Tanierový ventil - odvodný TV100</t>
  </si>
  <si>
    <t>2.8</t>
  </si>
  <si>
    <t>Tanierový ventil - prívodný TV100</t>
  </si>
  <si>
    <t>2.9</t>
  </si>
  <si>
    <t>Tanierový ventil - odvodný TV125</t>
  </si>
  <si>
    <t>2.10</t>
  </si>
  <si>
    <t>Tanierový ventil - prívodný TV125</t>
  </si>
  <si>
    <t>2.11</t>
  </si>
  <si>
    <t>Ručná regulačná klapka do kruhového potrubia RRK D200</t>
  </si>
  <si>
    <t>2.12</t>
  </si>
  <si>
    <t>Štvorcový perforovaný difúzor pre kazetový strop - prívodný - IMOS; TSO-F-250-600-SW</t>
  </si>
  <si>
    <t>2.12a</t>
  </si>
  <si>
    <t>Pretlaková komora IMOS; THOR-E-200-250</t>
  </si>
  <si>
    <t>2.13</t>
  </si>
  <si>
    <t>Štvorcový perforovaný difúzor pre kazetový strop - odvodný - IMOS; TSO-F-250-600-SW</t>
  </si>
  <si>
    <t>2.13a</t>
  </si>
  <si>
    <t>2.14</t>
  </si>
  <si>
    <t>Voľná pozícia</t>
  </si>
  <si>
    <t>2.15</t>
  </si>
  <si>
    <t>Ručná regulačná klapka do kruhového potrubia RRK D160</t>
  </si>
  <si>
    <t>2.16</t>
  </si>
  <si>
    <t>Ručná regulačná klapka do hranatého potrubia RRK 315x200</t>
  </si>
  <si>
    <t>2.17</t>
  </si>
  <si>
    <t>Protipožiarna klapka, s tavnou poistkou, odolnosť 30 min; D315</t>
  </si>
  <si>
    <t>2.18</t>
  </si>
  <si>
    <t>2.19</t>
  </si>
  <si>
    <t>2.20</t>
  </si>
  <si>
    <t>Ručná regulačná klapka do kruhového potrubia RRK D125</t>
  </si>
  <si>
    <t>2.21</t>
  </si>
  <si>
    <t>Pol87</t>
  </si>
  <si>
    <t>Do priemeru 100 mm</t>
  </si>
  <si>
    <t>Pol88</t>
  </si>
  <si>
    <t>Do priemeru 125 mm</t>
  </si>
  <si>
    <t>Pol89</t>
  </si>
  <si>
    <t>Do priemeru 160 mm</t>
  </si>
  <si>
    <t>Pol90</t>
  </si>
  <si>
    <t>Do priemeru 250 mm</t>
  </si>
  <si>
    <t>Pol91</t>
  </si>
  <si>
    <t>Do priemeru 315 mm</t>
  </si>
  <si>
    <t>2.22</t>
  </si>
  <si>
    <t>2.23</t>
  </si>
  <si>
    <t>Pol92</t>
  </si>
  <si>
    <t>priemer 100 mm</t>
  </si>
  <si>
    <t>2.24</t>
  </si>
  <si>
    <t>2.25</t>
  </si>
  <si>
    <t>2.26</t>
  </si>
  <si>
    <t>2.27</t>
  </si>
  <si>
    <t>2.28</t>
  </si>
  <si>
    <t>Zar. č. 3 - Vetranie hygienických priestorov na 1. a 2.NP</t>
  </si>
  <si>
    <t>3.1</t>
  </si>
  <si>
    <t>Pol93</t>
  </si>
  <si>
    <t>* exteriérová krycia strieška: ROOFPACK-A-DUO-DV-H 1800 ver.2018 zostava</t>
  </si>
  <si>
    <t>Pol94</t>
  </si>
  <si>
    <t>* pružná pripojovacia manžeta IAE DUO DV 4200 ver 2018 (320x620 mm)</t>
  </si>
  <si>
    <t>3.1a</t>
  </si>
  <si>
    <t>3.1b</t>
  </si>
  <si>
    <t>3.1c</t>
  </si>
  <si>
    <t>3.1d</t>
  </si>
  <si>
    <t>3.2</t>
  </si>
  <si>
    <t>Tlmič hluku do kruhového potrubia, Technov, D315/ dl. 900 mm</t>
  </si>
  <si>
    <t>3.3</t>
  </si>
  <si>
    <t>Výfuková mriežka exteriérová D315</t>
  </si>
  <si>
    <t>3.4</t>
  </si>
  <si>
    <t>Sacia mriežka exteriérová D315</t>
  </si>
  <si>
    <t>3.5</t>
  </si>
  <si>
    <t>Ručná regulačná klapka do kruhového potrubia RRK D250</t>
  </si>
  <si>
    <t>3.6</t>
  </si>
  <si>
    <t>3.7</t>
  </si>
  <si>
    <t>3.8</t>
  </si>
  <si>
    <t>3.9</t>
  </si>
  <si>
    <t>3.10</t>
  </si>
  <si>
    <t>Pol95</t>
  </si>
  <si>
    <t>priemer 125 mm</t>
  </si>
  <si>
    <t>3.11</t>
  </si>
  <si>
    <t>3.12</t>
  </si>
  <si>
    <t>3.13</t>
  </si>
  <si>
    <t>3.14</t>
  </si>
  <si>
    <t>3.15</t>
  </si>
  <si>
    <t>08 - SO-01 Chladenie</t>
  </si>
  <si>
    <t xml:space="preserve">D1 - ZARIADENIE 1 </t>
  </si>
  <si>
    <t>D2 - ZARIADENIE 2</t>
  </si>
  <si>
    <t>D3 - KOVOVÉ DOPLNKOVÉ KONŠTRUKCIE</t>
  </si>
  <si>
    <t>D4 - ROZVODY POTRUBIA</t>
  </si>
  <si>
    <t>D5 - SKÚŠKY, UVEDENIE DO PREVÁDZKY</t>
  </si>
  <si>
    <t xml:space="preserve">ZARIADENIE 1 </t>
  </si>
  <si>
    <t>Kaysun Mini Amazon II Vrf 50Hz R410A(3Ph) KMF 140 DTN2,                                                     Qchl: 15,18 kW; 400 V / 5,08 kW, 95,0 kg</t>
  </si>
  <si>
    <t>Kazetová jednotka 600x600 KCIF-45 DN4.0,                                                     Qchl: 3,80; 230V / 50W, 21,7 kg</t>
  </si>
  <si>
    <t>Refnet KCMI 112</t>
  </si>
  <si>
    <t>Pol1</t>
  </si>
  <si>
    <t>Chladivo R410A (3,9kg predplnené)</t>
  </si>
  <si>
    <t>Pol2</t>
  </si>
  <si>
    <t>Doplnenie chladiva R410A</t>
  </si>
  <si>
    <t>Pol3</t>
  </si>
  <si>
    <t>Skupinový ovládač KCT-03 SRPS(A)</t>
  </si>
  <si>
    <t>Pol4</t>
  </si>
  <si>
    <t>Panel KPA-035B5 W 600x600</t>
  </si>
  <si>
    <t>Pol5</t>
  </si>
  <si>
    <t>Montáž zariadení a ostatné bližšie nešpecifikované práce a náklady, súvisiace s montážou, kompletizáciou a spúšťaním chladenia</t>
  </si>
  <si>
    <t>ZARIADENIE 2</t>
  </si>
  <si>
    <t>ENKO KAYSUN KUE-71 DVR13 KUE-71 DVR13,                                                     Qchl: 7,77 kW; 230 V / 2,3 kW, 43,9 kg</t>
  </si>
  <si>
    <t>2.2</t>
  </si>
  <si>
    <t>ENKO KAYSUN KPC-71 DR14,                                                                                  Qchl: 7,77; 230V / 50W, 28 kg</t>
  </si>
  <si>
    <t>Pol6</t>
  </si>
  <si>
    <t>Ovládač káblový nástenný KC-03.1 SPS</t>
  </si>
  <si>
    <t>Pol7</t>
  </si>
  <si>
    <t>Modul striedavej prevádzky</t>
  </si>
  <si>
    <t>Pol8</t>
  </si>
  <si>
    <t>Chladivo R32 (1,5kg predplnené)</t>
  </si>
  <si>
    <t>Pol9</t>
  </si>
  <si>
    <t>KOVOVÉ DOPLNKOVÉ KONŠTRUKCIE</t>
  </si>
  <si>
    <t>Pol10</t>
  </si>
  <si>
    <t>Dodávka materiálu bližšie nešpecifik.</t>
  </si>
  <si>
    <t>Pol11</t>
  </si>
  <si>
    <t>Montáž kovových doplnkových konštrukcií</t>
  </si>
  <si>
    <t>ROZVODY POTRUBIA</t>
  </si>
  <si>
    <t>Pol12</t>
  </si>
  <si>
    <t>Medené potrubie ∅6,35</t>
  </si>
  <si>
    <t>Pol13</t>
  </si>
  <si>
    <t>Medené potrubie ∅9,53</t>
  </si>
  <si>
    <t>Pol14</t>
  </si>
  <si>
    <t>Medené potrubie ∅12,7</t>
  </si>
  <si>
    <t>Pol15</t>
  </si>
  <si>
    <t>Medené potrubie ∅15,9</t>
  </si>
  <si>
    <t>Pol16</t>
  </si>
  <si>
    <t>Medené potrubie ∅19,1</t>
  </si>
  <si>
    <t>Pol17</t>
  </si>
  <si>
    <t>Montáž potrubí</t>
  </si>
  <si>
    <t>Pol18</t>
  </si>
  <si>
    <t>Ostatné bližšie nešpecifikované náklady súvisiace s kompletizáciou rozvodov</t>
  </si>
  <si>
    <t>SKÚŠKY, UVEDENIE DO PREVÁDZKY</t>
  </si>
  <si>
    <t>Pol19</t>
  </si>
  <si>
    <t>Vykonanie skúšok podľa platných noriem</t>
  </si>
  <si>
    <t>06 - SO-01 Elektroinštalácie</t>
  </si>
  <si>
    <t>D1 - Rozvádzač</t>
  </si>
  <si>
    <t xml:space="preserve">D2 - Elektro materiál </t>
  </si>
  <si>
    <t>D3 - Bleskozvod a uzemnenie</t>
  </si>
  <si>
    <t>Rozvádzač</t>
  </si>
  <si>
    <t>Pol166</t>
  </si>
  <si>
    <t>Rozvádzač RH, Ocelovo plastová rozvodnica s výbavou podľa výkresu E1.3_RH, zapojenie a oživenie</t>
  </si>
  <si>
    <t>Pol167</t>
  </si>
  <si>
    <t>Montáž rozvádzača</t>
  </si>
  <si>
    <t>Pol168</t>
  </si>
  <si>
    <t>Rack, výbava a zapojenie (špecifikácia investor)</t>
  </si>
  <si>
    <t>2"rack skriňa presklené dvere + zámky + kolieska 2ks</t>
  </si>
  <si>
    <t>stojanový skriňový rozvádzač 19" vo veľkosti min. 20U</t>
  </si>
  <si>
    <t xml:space="preserve">šírka rozvádzača 600 mm, predné dvere osadené bezpečnostným dymovým sklom,  </t>
  </si>
  <si>
    <t>predné dvere majú osadený zámok,  dvere sú zameniteľné – pravé, ľavé,</t>
  </si>
  <si>
    <t>zadná stena a bočnice sú osadené zámkom a sú ľahko odnímateľné,</t>
  </si>
  <si>
    <t>všetky odnímateľné časti sú uzemnené</t>
  </si>
  <si>
    <t xml:space="preserve">Elektro materiál </t>
  </si>
  <si>
    <t>Pol169</t>
  </si>
  <si>
    <t>Zásuvka jednoduchá 230V,50Hz + Rámik</t>
  </si>
  <si>
    <t>Pol170</t>
  </si>
  <si>
    <t>Zásuvka dvojitá 230V,50Hz, IP44 + Rámik</t>
  </si>
  <si>
    <t>Pol171</t>
  </si>
  <si>
    <t>Zásuvka 230V, IP44 + Rámik</t>
  </si>
  <si>
    <t>Pol173</t>
  </si>
  <si>
    <t>Vypínač riad č. 1, 5, 6, 6+6, 7 + rámik</t>
  </si>
  <si>
    <t>Pol174</t>
  </si>
  <si>
    <t>Zásuvka RJ45 FTP, 2x vývod, 4x vývod</t>
  </si>
  <si>
    <t>Pol174a</t>
  </si>
  <si>
    <t>Zásuvka RJ45 FTP, 1x vývod</t>
  </si>
  <si>
    <t>639954628</t>
  </si>
  <si>
    <t>Pol175</t>
  </si>
  <si>
    <t>Zásuvka HDMI + rámik, vvydenie vodič 15m</t>
  </si>
  <si>
    <t>Pol176</t>
  </si>
  <si>
    <t>Zásuvka 400V pod omietku, 5P, 16A</t>
  </si>
  <si>
    <t>Pol178</t>
  </si>
  <si>
    <t>Zásuvková rozvodnica 400V, 5P, 32A, 16A + 2x 230V, 50Hz s výbavou</t>
  </si>
  <si>
    <t>Pol179</t>
  </si>
  <si>
    <t>Podlahová zásuvková krabica, podľa výberu architekta s požadovaním krytím</t>
  </si>
  <si>
    <t>Pol179a</t>
  </si>
  <si>
    <t>Central Stop + Signálka zapojenie + oživenie, Total Stop</t>
  </si>
  <si>
    <t>-1678657928</t>
  </si>
  <si>
    <t>Pol180</t>
  </si>
  <si>
    <t>Svietidlo Nudzové svietidlo + antipanické svietidlo, kombinácia</t>
  </si>
  <si>
    <t>Pol181</t>
  </si>
  <si>
    <t>Svietidlo 1x42W, podľa požiadaviek architekta</t>
  </si>
  <si>
    <t>Pol182</t>
  </si>
  <si>
    <t>Svietidlo 1x28W, podľa požiadaviek architekta</t>
  </si>
  <si>
    <t>Pol183</t>
  </si>
  <si>
    <t>Svietidlo bodové + napájacia lišta, podľa požiadaviek architekta</t>
  </si>
  <si>
    <t>Pol184</t>
  </si>
  <si>
    <t>Chránička FXP 20mm</t>
  </si>
  <si>
    <t>Pol185</t>
  </si>
  <si>
    <t>FTP cat 6e. LSOH</t>
  </si>
  <si>
    <t>Pol186</t>
  </si>
  <si>
    <t>Kábel CHKE-V-J, E60, 5x35</t>
  </si>
  <si>
    <t>Pol186a</t>
  </si>
  <si>
    <t>Kábel CHKE-V-J, E60, 5x16</t>
  </si>
  <si>
    <t>-1320213836</t>
  </si>
  <si>
    <t>Pol187</t>
  </si>
  <si>
    <t>Kábel CHKE-V-J, E60, 5x10</t>
  </si>
  <si>
    <t>Pol188</t>
  </si>
  <si>
    <t>Kábel CHKE-V-J, E60, 5x6</t>
  </si>
  <si>
    <t>Pol189</t>
  </si>
  <si>
    <t>Kábel CHKE-V-J, E60, 5x4</t>
  </si>
  <si>
    <t>Pol189a</t>
  </si>
  <si>
    <t>Kábel CHKE-V-J, E60, 5x2,5</t>
  </si>
  <si>
    <t>-1008423436</t>
  </si>
  <si>
    <t>Pol190</t>
  </si>
  <si>
    <t>Kábel CHKE-V-J, E60, 3x2,5</t>
  </si>
  <si>
    <t>Pol191</t>
  </si>
  <si>
    <t>Kábel CHKE-V-J, E60, 3x1,5</t>
  </si>
  <si>
    <t>Pol192</t>
  </si>
  <si>
    <t>Kábel CHKE-V-O, E60, 3x1,5</t>
  </si>
  <si>
    <t>Pol193</t>
  </si>
  <si>
    <t>Kopoflex DN63</t>
  </si>
  <si>
    <t>Pol194</t>
  </si>
  <si>
    <t>Žľab káblový + uchytenie 100x50mm</t>
  </si>
  <si>
    <t>Pol195</t>
  </si>
  <si>
    <t>Žľab káblový + veko 100x50mm</t>
  </si>
  <si>
    <t>Pol196</t>
  </si>
  <si>
    <t>Vodič ZŽ 16, nehorľavý</t>
  </si>
  <si>
    <t>Pol197</t>
  </si>
  <si>
    <t>Vodič ZŽ 6, nehorľavý</t>
  </si>
  <si>
    <t>Pol198</t>
  </si>
  <si>
    <t>Vodič ZŽ 4, nehorľavý</t>
  </si>
  <si>
    <t>Pol199</t>
  </si>
  <si>
    <t>Wago svorky 2</t>
  </si>
  <si>
    <t>Pol200</t>
  </si>
  <si>
    <t>Wago svorky 3</t>
  </si>
  <si>
    <t>Pol201</t>
  </si>
  <si>
    <t>Wago svorky 4</t>
  </si>
  <si>
    <t>Pol202</t>
  </si>
  <si>
    <t>Prístrojová krabica KOPOS</t>
  </si>
  <si>
    <t>Pol203</t>
  </si>
  <si>
    <t>Bernard svorka + CU pásik ZS16</t>
  </si>
  <si>
    <t>Pol204</t>
  </si>
  <si>
    <t>Svorka ZS4</t>
  </si>
  <si>
    <t>Pol205</t>
  </si>
  <si>
    <t>Prípojnica EPP</t>
  </si>
  <si>
    <t>Pol206</t>
  </si>
  <si>
    <t>Pomocný montážny materiál + upchávky</t>
  </si>
  <si>
    <t>Pol207</t>
  </si>
  <si>
    <t>Audio video AV (reproduktor, mikrofón, Rack AV)</t>
  </si>
  <si>
    <t>919613076</t>
  </si>
  <si>
    <t>Pol208</t>
  </si>
  <si>
    <t>Mikrofón</t>
  </si>
  <si>
    <t>2116406245</t>
  </si>
  <si>
    <t>Pol209</t>
  </si>
  <si>
    <t>Riadiaci pult</t>
  </si>
  <si>
    <t>170458955</t>
  </si>
  <si>
    <t>Pol210</t>
  </si>
  <si>
    <t>Reproduktor</t>
  </si>
  <si>
    <t>-1449080243</t>
  </si>
  <si>
    <t>Pol211</t>
  </si>
  <si>
    <t>Rack AV</t>
  </si>
  <si>
    <t>958026463</t>
  </si>
  <si>
    <t>Pol212</t>
  </si>
  <si>
    <t>Drážkovanie ryhy</t>
  </si>
  <si>
    <t>637464472</t>
  </si>
  <si>
    <t>Pol213</t>
  </si>
  <si>
    <t>Uloženie vodiča montáž do ryhy</t>
  </si>
  <si>
    <t>-1895836529</t>
  </si>
  <si>
    <t>Pol214</t>
  </si>
  <si>
    <t>Vykružovanie otvorov</t>
  </si>
  <si>
    <t>1143939665</t>
  </si>
  <si>
    <t>Pol215</t>
  </si>
  <si>
    <t>Osadenie žľabu</t>
  </si>
  <si>
    <t>1493498170</t>
  </si>
  <si>
    <t>Pol216</t>
  </si>
  <si>
    <t>Montáž vypínačov, zásuviek</t>
  </si>
  <si>
    <t>Pol217</t>
  </si>
  <si>
    <t>Montáž svietidiel, zapojenie vývodov VZT</t>
  </si>
  <si>
    <t>Bleskozvod a uzemnenie</t>
  </si>
  <si>
    <t>Pol218</t>
  </si>
  <si>
    <t>Podpera vedenia PV21</t>
  </si>
  <si>
    <t>Pol219</t>
  </si>
  <si>
    <t>Podpera vedenia zvislá</t>
  </si>
  <si>
    <t>Pol220</t>
  </si>
  <si>
    <t>Vodič AlMgSi 8mm</t>
  </si>
  <si>
    <t>Pol221</t>
  </si>
  <si>
    <t>Vodič FeZn 10mm</t>
  </si>
  <si>
    <t>Pol222</t>
  </si>
  <si>
    <t>Pás FeZn 30x4mm</t>
  </si>
  <si>
    <t>Pol223</t>
  </si>
  <si>
    <t>Svorky SS, SK, SO, ŠO, SR02</t>
  </si>
  <si>
    <t>Pol224</t>
  </si>
  <si>
    <t>Zachytávacia tyč 1,5 + podstavec betón 35x30cm</t>
  </si>
  <si>
    <t>Pol225</t>
  </si>
  <si>
    <t>Ochranná strieška</t>
  </si>
  <si>
    <t>Pol226</t>
  </si>
  <si>
    <t>Ochranný náter asfaltový</t>
  </si>
  <si>
    <t>Pol227</t>
  </si>
  <si>
    <t>Výkopové práce + zásyp</t>
  </si>
  <si>
    <t>Pol228</t>
  </si>
  <si>
    <t>Spolu montáž, pokládka</t>
  </si>
  <si>
    <t>Pol229</t>
  </si>
  <si>
    <t>Murárska výpomoc</t>
  </si>
  <si>
    <t>Pol230</t>
  </si>
  <si>
    <t>Vypracovanie revíznej správy</t>
  </si>
  <si>
    <t>Pol231</t>
  </si>
  <si>
    <t>Vypracovanie PSV</t>
  </si>
  <si>
    <t>10 - SO-02 Spevnené plochy</t>
  </si>
  <si>
    <t>1073647857</t>
  </si>
  <si>
    <t>"zámková dlažba pred pôvodným vstupom"  29,76</t>
  </si>
  <si>
    <t>11310712.S</t>
  </si>
  <si>
    <t>Odstránenie štrkového násypu z kameniva hrubého drveného -1,4400t</t>
  </si>
  <si>
    <t>-28613197</t>
  </si>
  <si>
    <t>"bet.kochlík vysypaný štrkom" 7,90*0,4</t>
  </si>
  <si>
    <t>113107123.S</t>
  </si>
  <si>
    <t>Odstránenie krytu v ploche  do 200 m2 z kameniva hrubého drveného, hr.200 do 300 mm,  -0,40000t</t>
  </si>
  <si>
    <t>171819923</t>
  </si>
  <si>
    <t>113107223.S</t>
  </si>
  <si>
    <t>Odstránenie krytu v ploche nad 200 m2 z kameniva hrubého drveného, hr. 200 do 300 mm,  -0,40000t</t>
  </si>
  <si>
    <t>779469049</t>
  </si>
  <si>
    <t>"pod priestorom kde vzniká nová miestnosť" 235,75</t>
  </si>
  <si>
    <t>113208111.S</t>
  </si>
  <si>
    <t>Vytrhanie obrúb betonových, s vybúraním lôžka, záhonových,  -0,04000t</t>
  </si>
  <si>
    <t>459905361</t>
  </si>
  <si>
    <t>120001101.S</t>
  </si>
  <si>
    <t>Príplatok k cenám výkopov za sťaženie výkopu v blízkosti podzemného vedenia alebo výbušnín</t>
  </si>
  <si>
    <t>-1871306531</t>
  </si>
  <si>
    <t>18,584*0,2</t>
  </si>
  <si>
    <t>120901121.S</t>
  </si>
  <si>
    <t>Búranie konštrukcií z betónu prostého neprekladaného kameňom v odkopávkach</t>
  </si>
  <si>
    <t>-554557950</t>
  </si>
  <si>
    <t>"koflík 7,90m" 2,00</t>
  </si>
  <si>
    <t>-1060779505</t>
  </si>
  <si>
    <t>"SP1" 174,72*0,31</t>
  </si>
  <si>
    <t>"SP2" 8,30*0,20</t>
  </si>
  <si>
    <t>"záhonový obrubník" 63,20*0,25*0,31</t>
  </si>
  <si>
    <t>189856603</t>
  </si>
  <si>
    <t>-2132649129</t>
  </si>
  <si>
    <t>zateplenie sokla</t>
  </si>
  <si>
    <t>(25,095+3,63+17,635+1,509+2,553+0,60*2)*0,60*0,60</t>
  </si>
  <si>
    <t>-1802154438</t>
  </si>
  <si>
    <t>-601884284</t>
  </si>
  <si>
    <t>-1420964574</t>
  </si>
  <si>
    <t>65,367*7</t>
  </si>
  <si>
    <t>166101101.S</t>
  </si>
  <si>
    <t>Prehodenie neuľahnutého výkopku z horniny 1 až 4</t>
  </si>
  <si>
    <t>-107871072</t>
  </si>
  <si>
    <t>1280430517</t>
  </si>
  <si>
    <t>"výkopy" 60,721+18,584</t>
  </si>
  <si>
    <t>"spätný násyp" -13,938</t>
  </si>
  <si>
    <t>1554075697</t>
  </si>
  <si>
    <t>-1143371575</t>
  </si>
  <si>
    <t>65,367*1,8</t>
  </si>
  <si>
    <t>174101001.S</t>
  </si>
  <si>
    <t>Zásyp sypaninou so zhutnením jám, šachiet, rýh, zárezov alebo okolo objektov do 100 m3</t>
  </si>
  <si>
    <t>1156323191</t>
  </si>
  <si>
    <t>(25,095+3,63+17,635+1,509+2,553+0,60*2)*0,60*(0,60-0,15)</t>
  </si>
  <si>
    <t>180402111.S</t>
  </si>
  <si>
    <t>Založenie trávnika parkového výsevom v rovine do 1:5</t>
  </si>
  <si>
    <t>1493748286</t>
  </si>
  <si>
    <t>005720001500.S</t>
  </si>
  <si>
    <t>Osivá tráv - výber trávových semien</t>
  </si>
  <si>
    <t>-1594351240</t>
  </si>
  <si>
    <t>75,00*0,035</t>
  </si>
  <si>
    <t>181201101.S</t>
  </si>
  <si>
    <t>Úprava pláne v násypoch v hornine 1-4 bez zhutnenia</t>
  </si>
  <si>
    <t>667755968</t>
  </si>
  <si>
    <t>181201102.S</t>
  </si>
  <si>
    <t>Úprava pláne v násypoch v hornine 1-4 so zhutnením</t>
  </si>
  <si>
    <t>1378238229</t>
  </si>
  <si>
    <t>"SP1" 174,72</t>
  </si>
  <si>
    <t>"SP2" 8,30</t>
  </si>
  <si>
    <t>181301102.S</t>
  </si>
  <si>
    <t>Rozprestretie ornice v rovine, plocha do 500 m2, hr.do 150 mm</t>
  </si>
  <si>
    <t>1707903462</t>
  </si>
  <si>
    <t>182001111.S</t>
  </si>
  <si>
    <t>Plošná úprava terénu pri nerovnostiach terénu nad 50-100mm v rovine alebo na svahu do 1:5</t>
  </si>
  <si>
    <t>-758157022</t>
  </si>
  <si>
    <t>1036400001100.S</t>
  </si>
  <si>
    <t>Zemina pre terénne úpravy - ornica</t>
  </si>
  <si>
    <t>-368039283</t>
  </si>
  <si>
    <t>75,00*0,15</t>
  </si>
  <si>
    <t>183403153.S</t>
  </si>
  <si>
    <t>Obrobenie pôdy hrabaním v rovine alebo na svahu do 1:5</t>
  </si>
  <si>
    <t>-422118710</t>
  </si>
  <si>
    <t>183403161.S</t>
  </si>
  <si>
    <t>Obrobenie pôdy valcovaním v rovine alebo na svahu do 1:5</t>
  </si>
  <si>
    <t>1231588068</t>
  </si>
  <si>
    <t>185804312.S</t>
  </si>
  <si>
    <t>Zaliatie rastlín vodou, plochy jednotlivo nad 20 m2</t>
  </si>
  <si>
    <t>1643878924</t>
  </si>
  <si>
    <t>"trávnik" 75,00*0,025</t>
  </si>
  <si>
    <t>185851111.S</t>
  </si>
  <si>
    <t>Dovoz vody pre zálievku rastlín na vzdialenosť do 6000 m</t>
  </si>
  <si>
    <t>1286226259</t>
  </si>
  <si>
    <t>457971111.S</t>
  </si>
  <si>
    <t>Zriadenie vrstvy z geotextílie s presahom s dočas. zaťaž. podkladu so sklonom do 1:5, šírky geotextílie do 3 m</t>
  </si>
  <si>
    <t>868103901</t>
  </si>
  <si>
    <t>-1823842215</t>
  </si>
  <si>
    <t>183,02*1,15</t>
  </si>
  <si>
    <t>564760211.1</t>
  </si>
  <si>
    <t>Kryt z kameniva hrubého drveného veľ. 16-32 mm s rozprestretím a zhutnením hr. 200 mm, okrasné kamenivo</t>
  </si>
  <si>
    <t>-917308780</t>
  </si>
  <si>
    <t>564760211.S</t>
  </si>
  <si>
    <t>Podklad alebo kryt z kameniva hrubého drveného veľ. 16-32 mm s rozprestretím a zhutnením hr. 200 mm</t>
  </si>
  <si>
    <t>-219797522</t>
  </si>
  <si>
    <t>596911143.S</t>
  </si>
  <si>
    <t>Kladenie betónovej zámkovej dlažby komunikácií pre peších hr. 60 mm pre peších nad 100 do 300 m2 so zriadením lôžka z kameniva hr. 30 mm</t>
  </si>
  <si>
    <t>-1388486840</t>
  </si>
  <si>
    <t>592460003010.S</t>
  </si>
  <si>
    <t>Dlažba zámková betónová, hr.60 mm</t>
  </si>
  <si>
    <t>1716493101</t>
  </si>
  <si>
    <t>174,72*1,05</t>
  </si>
  <si>
    <t>596911391.S</t>
  </si>
  <si>
    <t>Dopiľovanie betónovej zámkovej dlažby hr. do 60 mm</t>
  </si>
  <si>
    <t>1000513179</t>
  </si>
  <si>
    <t>916561112.S</t>
  </si>
  <si>
    <t>Osadenie záhonového alebo parkového obrubníka betón., do lôžka z bet. pros. tr. C 16/20 s bočnou oporou</t>
  </si>
  <si>
    <t>1036791129</t>
  </si>
  <si>
    <t>592170001800.S</t>
  </si>
  <si>
    <t>Obrubník parkový, lxšxv 1000x50x200 mm, prírodný</t>
  </si>
  <si>
    <t>2010009746</t>
  </si>
  <si>
    <t>63,20*1,05</t>
  </si>
  <si>
    <t>918101112.S</t>
  </si>
  <si>
    <t>Lôžko pod obrubníky, krajníky alebo obruby z dlažobných kociek z betónu prostého tr. C 16/20</t>
  </si>
  <si>
    <t>1216531745</t>
  </si>
  <si>
    <t>63,20*0,25*0,20</t>
  </si>
  <si>
    <t>-1181905476</t>
  </si>
  <si>
    <t>"vybúranie oceľového zábradlia internátu výška 1m" 4,00</t>
  </si>
  <si>
    <t>1734183862</t>
  </si>
  <si>
    <t>979084216.S</t>
  </si>
  <si>
    <t>Vodorovná doprava vybúraných hmôt po suchu bez naloženia, ale so zložením na vzdialenosť do 5 km</t>
  </si>
  <si>
    <t>-663862546</t>
  </si>
  <si>
    <t>979084219.S</t>
  </si>
  <si>
    <t>Príplatok k cene za každých ďalších aj začatých 5 km nad 5 km</t>
  </si>
  <si>
    <t>1372993665</t>
  </si>
  <si>
    <t>798016265</t>
  </si>
  <si>
    <t>-558625487</t>
  </si>
  <si>
    <t>998223011.S</t>
  </si>
  <si>
    <t>Presun hmôt pre pozemné komunikácie s krytom dláždeným (822 2.3, 822 5.3) akejkoľvek dĺžky objektu</t>
  </si>
  <si>
    <t>265314317</t>
  </si>
  <si>
    <t>HZS000213.S</t>
  </si>
  <si>
    <t>Stavebno montážne práce náročné ucelené - odborné, tvorivé remeselné (Tr. 3) v rozsahu viac ako 4 a menej ako 8 hodín</t>
  </si>
  <si>
    <t>543659133</t>
  </si>
  <si>
    <t>"drobné nešpecifikované práce neuvedené v rozpočte, faktúrovať podľa skutočne prevedených prác" 100</t>
  </si>
  <si>
    <t>320336206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</si>
</sst>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49" fontId="25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center" vertical="center" wrapText="1"/>
      <protection locked="0"/>
    </xf>
    <xf numFmtId="167" fontId="25" fillId="6" borderId="22" xfId="0" applyNumberFormat="1" applyFont="1" applyFill="1" applyBorder="1" applyAlignment="1" applyProtection="1">
      <alignment vertical="center"/>
      <protection locked="0"/>
    </xf>
    <xf numFmtId="4" fontId="25" fillId="6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50" t="s">
        <v>5</v>
      </c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31" t="s">
        <v>13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R5" s="21"/>
      <c r="BE5" s="228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33" t="s">
        <v>16</v>
      </c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R6" s="21"/>
      <c r="BE6" s="229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29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29"/>
      <c r="BS8" s="18" t="s">
        <v>6</v>
      </c>
    </row>
    <row r="9" spans="1:74" s="1" customFormat="1" ht="14.45" customHeight="1">
      <c r="B9" s="21"/>
      <c r="AR9" s="21"/>
      <c r="BE9" s="229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29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29"/>
      <c r="BS11" s="18" t="s">
        <v>6</v>
      </c>
    </row>
    <row r="12" spans="1:74" s="1" customFormat="1" ht="6.95" customHeight="1">
      <c r="B12" s="21"/>
      <c r="AR12" s="21"/>
      <c r="BE12" s="229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29"/>
      <c r="BS13" s="18" t="s">
        <v>6</v>
      </c>
    </row>
    <row r="14" spans="1:74" ht="12.75">
      <c r="B14" s="21"/>
      <c r="E14" s="234" t="s">
        <v>28</v>
      </c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8" t="s">
        <v>26</v>
      </c>
      <c r="AN14" s="30" t="s">
        <v>28</v>
      </c>
      <c r="AR14" s="21"/>
      <c r="BE14" s="229"/>
      <c r="BS14" s="18" t="s">
        <v>6</v>
      </c>
    </row>
    <row r="15" spans="1:74" s="1" customFormat="1" ht="6.95" customHeight="1">
      <c r="B15" s="21"/>
      <c r="AR15" s="21"/>
      <c r="BE15" s="229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29"/>
      <c r="BS16" s="18" t="s">
        <v>3</v>
      </c>
    </row>
    <row r="17" spans="1:71" s="1" customFormat="1" ht="18.399999999999999" customHeight="1">
      <c r="B17" s="21"/>
      <c r="E17" s="26" t="s">
        <v>30</v>
      </c>
      <c r="AK17" s="28" t="s">
        <v>26</v>
      </c>
      <c r="AN17" s="26" t="s">
        <v>1</v>
      </c>
      <c r="AR17" s="21"/>
      <c r="BE17" s="229"/>
      <c r="BS17" s="18" t="s">
        <v>31</v>
      </c>
    </row>
    <row r="18" spans="1:71" s="1" customFormat="1" ht="6.95" customHeight="1">
      <c r="B18" s="21"/>
      <c r="AR18" s="21"/>
      <c r="BE18" s="229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29"/>
      <c r="BS19" s="18" t="s">
        <v>6</v>
      </c>
    </row>
    <row r="20" spans="1:71" s="1" customFormat="1" ht="18.399999999999999" customHeight="1">
      <c r="B20" s="21"/>
      <c r="E20" s="26" t="s">
        <v>33</v>
      </c>
      <c r="AK20" s="28" t="s">
        <v>26</v>
      </c>
      <c r="AN20" s="26" t="s">
        <v>1</v>
      </c>
      <c r="AR20" s="21"/>
      <c r="BE20" s="229"/>
      <c r="BS20" s="18" t="s">
        <v>31</v>
      </c>
    </row>
    <row r="21" spans="1:71" s="1" customFormat="1" ht="6.95" customHeight="1">
      <c r="B21" s="21"/>
      <c r="AR21" s="21"/>
      <c r="BE21" s="229"/>
    </row>
    <row r="22" spans="1:71" s="1" customFormat="1" ht="12" customHeight="1">
      <c r="B22" s="21"/>
      <c r="D22" s="28" t="s">
        <v>34</v>
      </c>
      <c r="AR22" s="21"/>
      <c r="BE22" s="229"/>
    </row>
    <row r="23" spans="1:71" s="1" customFormat="1" ht="23.25" customHeight="1">
      <c r="B23" s="21"/>
      <c r="E23" s="236" t="s">
        <v>35</v>
      </c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R23" s="21"/>
      <c r="BE23" s="229"/>
    </row>
    <row r="24" spans="1:71" s="1" customFormat="1" ht="6.95" customHeight="1">
      <c r="B24" s="21"/>
      <c r="AR24" s="21"/>
      <c r="BE24" s="229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9"/>
    </row>
    <row r="26" spans="1:71" s="2" customFormat="1" ht="25.9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7">
        <f>ROUND(AG94,2)</f>
        <v>0</v>
      </c>
      <c r="AL26" s="238"/>
      <c r="AM26" s="238"/>
      <c r="AN26" s="238"/>
      <c r="AO26" s="238"/>
      <c r="AP26" s="33"/>
      <c r="AQ26" s="33"/>
      <c r="AR26" s="34"/>
      <c r="BE26" s="229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9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9" t="s">
        <v>37</v>
      </c>
      <c r="M28" s="239"/>
      <c r="N28" s="239"/>
      <c r="O28" s="239"/>
      <c r="P28" s="239"/>
      <c r="Q28" s="33"/>
      <c r="R28" s="33"/>
      <c r="S28" s="33"/>
      <c r="T28" s="33"/>
      <c r="U28" s="33"/>
      <c r="V28" s="33"/>
      <c r="W28" s="239" t="s">
        <v>38</v>
      </c>
      <c r="X28" s="239"/>
      <c r="Y28" s="239"/>
      <c r="Z28" s="239"/>
      <c r="AA28" s="239"/>
      <c r="AB28" s="239"/>
      <c r="AC28" s="239"/>
      <c r="AD28" s="239"/>
      <c r="AE28" s="239"/>
      <c r="AF28" s="33"/>
      <c r="AG28" s="33"/>
      <c r="AH28" s="33"/>
      <c r="AI28" s="33"/>
      <c r="AJ28" s="33"/>
      <c r="AK28" s="239" t="s">
        <v>39</v>
      </c>
      <c r="AL28" s="239"/>
      <c r="AM28" s="239"/>
      <c r="AN28" s="239"/>
      <c r="AO28" s="239"/>
      <c r="AP28" s="33"/>
      <c r="AQ28" s="33"/>
      <c r="AR28" s="34"/>
      <c r="BE28" s="229"/>
    </row>
    <row r="29" spans="1:71" s="3" customFormat="1" ht="14.45" customHeight="1">
      <c r="B29" s="38"/>
      <c r="D29" s="28" t="s">
        <v>40</v>
      </c>
      <c r="F29" s="39" t="s">
        <v>41</v>
      </c>
      <c r="L29" s="242">
        <v>0.23</v>
      </c>
      <c r="M29" s="241"/>
      <c r="N29" s="241"/>
      <c r="O29" s="241"/>
      <c r="P29" s="241"/>
      <c r="Q29" s="40"/>
      <c r="R29" s="40"/>
      <c r="S29" s="40"/>
      <c r="T29" s="40"/>
      <c r="U29" s="40"/>
      <c r="V29" s="40"/>
      <c r="W29" s="240">
        <f>ROUND(AZ94, 2)</f>
        <v>0</v>
      </c>
      <c r="X29" s="241"/>
      <c r="Y29" s="241"/>
      <c r="Z29" s="241"/>
      <c r="AA29" s="241"/>
      <c r="AB29" s="241"/>
      <c r="AC29" s="241"/>
      <c r="AD29" s="241"/>
      <c r="AE29" s="241"/>
      <c r="AF29" s="40"/>
      <c r="AG29" s="40"/>
      <c r="AH29" s="40"/>
      <c r="AI29" s="40"/>
      <c r="AJ29" s="40"/>
      <c r="AK29" s="240">
        <f>ROUND(AV94, 2)</f>
        <v>0</v>
      </c>
      <c r="AL29" s="241"/>
      <c r="AM29" s="241"/>
      <c r="AN29" s="241"/>
      <c r="AO29" s="241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30"/>
    </row>
    <row r="30" spans="1:71" s="3" customFormat="1" ht="14.45" customHeight="1">
      <c r="B30" s="38"/>
      <c r="F30" s="39" t="s">
        <v>42</v>
      </c>
      <c r="L30" s="245">
        <v>0.23</v>
      </c>
      <c r="M30" s="244"/>
      <c r="N30" s="244"/>
      <c r="O30" s="244"/>
      <c r="P30" s="244"/>
      <c r="W30" s="243">
        <f>ROUND(BA94, 2)</f>
        <v>0</v>
      </c>
      <c r="X30" s="244"/>
      <c r="Y30" s="244"/>
      <c r="Z30" s="244"/>
      <c r="AA30" s="244"/>
      <c r="AB30" s="244"/>
      <c r="AC30" s="244"/>
      <c r="AD30" s="244"/>
      <c r="AE30" s="244"/>
      <c r="AK30" s="243">
        <f>ROUND(AW94, 2)</f>
        <v>0</v>
      </c>
      <c r="AL30" s="244"/>
      <c r="AM30" s="244"/>
      <c r="AN30" s="244"/>
      <c r="AO30" s="244"/>
      <c r="AR30" s="38"/>
      <c r="BE30" s="230"/>
    </row>
    <row r="31" spans="1:71" s="3" customFormat="1" ht="14.45" hidden="1" customHeight="1">
      <c r="B31" s="38"/>
      <c r="F31" s="28" t="s">
        <v>43</v>
      </c>
      <c r="L31" s="245">
        <v>0.23</v>
      </c>
      <c r="M31" s="244"/>
      <c r="N31" s="244"/>
      <c r="O31" s="244"/>
      <c r="P31" s="244"/>
      <c r="W31" s="243">
        <f>ROUND(BB94, 2)</f>
        <v>0</v>
      </c>
      <c r="X31" s="244"/>
      <c r="Y31" s="244"/>
      <c r="Z31" s="244"/>
      <c r="AA31" s="244"/>
      <c r="AB31" s="244"/>
      <c r="AC31" s="244"/>
      <c r="AD31" s="244"/>
      <c r="AE31" s="244"/>
      <c r="AK31" s="243">
        <v>0</v>
      </c>
      <c r="AL31" s="244"/>
      <c r="AM31" s="244"/>
      <c r="AN31" s="244"/>
      <c r="AO31" s="244"/>
      <c r="AR31" s="38"/>
      <c r="BE31" s="230"/>
    </row>
    <row r="32" spans="1:71" s="3" customFormat="1" ht="14.45" hidden="1" customHeight="1">
      <c r="B32" s="38"/>
      <c r="F32" s="28" t="s">
        <v>44</v>
      </c>
      <c r="L32" s="245">
        <v>0.23</v>
      </c>
      <c r="M32" s="244"/>
      <c r="N32" s="244"/>
      <c r="O32" s="244"/>
      <c r="P32" s="244"/>
      <c r="W32" s="243">
        <f>ROUND(BC94, 2)</f>
        <v>0</v>
      </c>
      <c r="X32" s="244"/>
      <c r="Y32" s="244"/>
      <c r="Z32" s="244"/>
      <c r="AA32" s="244"/>
      <c r="AB32" s="244"/>
      <c r="AC32" s="244"/>
      <c r="AD32" s="244"/>
      <c r="AE32" s="244"/>
      <c r="AK32" s="243">
        <v>0</v>
      </c>
      <c r="AL32" s="244"/>
      <c r="AM32" s="244"/>
      <c r="AN32" s="244"/>
      <c r="AO32" s="244"/>
      <c r="AR32" s="38"/>
      <c r="BE32" s="230"/>
    </row>
    <row r="33" spans="1:57" s="3" customFormat="1" ht="14.45" hidden="1" customHeight="1">
      <c r="B33" s="38"/>
      <c r="F33" s="39" t="s">
        <v>45</v>
      </c>
      <c r="L33" s="242">
        <v>0</v>
      </c>
      <c r="M33" s="241"/>
      <c r="N33" s="241"/>
      <c r="O33" s="241"/>
      <c r="P33" s="241"/>
      <c r="Q33" s="40"/>
      <c r="R33" s="40"/>
      <c r="S33" s="40"/>
      <c r="T33" s="40"/>
      <c r="U33" s="40"/>
      <c r="V33" s="40"/>
      <c r="W33" s="240">
        <f>ROUND(BD94, 2)</f>
        <v>0</v>
      </c>
      <c r="X33" s="241"/>
      <c r="Y33" s="241"/>
      <c r="Z33" s="241"/>
      <c r="AA33" s="241"/>
      <c r="AB33" s="241"/>
      <c r="AC33" s="241"/>
      <c r="AD33" s="241"/>
      <c r="AE33" s="241"/>
      <c r="AF33" s="40"/>
      <c r="AG33" s="40"/>
      <c r="AH33" s="40"/>
      <c r="AI33" s="40"/>
      <c r="AJ33" s="40"/>
      <c r="AK33" s="240">
        <v>0</v>
      </c>
      <c r="AL33" s="241"/>
      <c r="AM33" s="241"/>
      <c r="AN33" s="241"/>
      <c r="AO33" s="241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30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9"/>
    </row>
    <row r="35" spans="1:57" s="2" customFormat="1" ht="25.9" customHeight="1">
      <c r="A35" s="33"/>
      <c r="B35" s="34"/>
      <c r="C35" s="42"/>
      <c r="D35" s="43" t="s">
        <v>46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47</v>
      </c>
      <c r="U35" s="44"/>
      <c r="V35" s="44"/>
      <c r="W35" s="44"/>
      <c r="X35" s="249" t="s">
        <v>48</v>
      </c>
      <c r="Y35" s="247"/>
      <c r="Z35" s="247"/>
      <c r="AA35" s="247"/>
      <c r="AB35" s="247"/>
      <c r="AC35" s="44"/>
      <c r="AD35" s="44"/>
      <c r="AE35" s="44"/>
      <c r="AF35" s="44"/>
      <c r="AG35" s="44"/>
      <c r="AH35" s="44"/>
      <c r="AI35" s="44"/>
      <c r="AJ35" s="44"/>
      <c r="AK35" s="246">
        <f>SUM(AK26:AK33)</f>
        <v>0</v>
      </c>
      <c r="AL35" s="247"/>
      <c r="AM35" s="247"/>
      <c r="AN35" s="247"/>
      <c r="AO35" s="248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49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50</v>
      </c>
      <c r="AI49" s="48"/>
      <c r="AJ49" s="48"/>
      <c r="AK49" s="48"/>
      <c r="AL49" s="48"/>
      <c r="AM49" s="48"/>
      <c r="AN49" s="48"/>
      <c r="AO49" s="48"/>
      <c r="AR49" s="46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9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51</v>
      </c>
      <c r="AI60" s="36"/>
      <c r="AJ60" s="36"/>
      <c r="AK60" s="36"/>
      <c r="AL60" s="36"/>
      <c r="AM60" s="49" t="s">
        <v>52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7" t="s">
        <v>53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54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9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51</v>
      </c>
      <c r="AI75" s="36"/>
      <c r="AJ75" s="36"/>
      <c r="AK75" s="36"/>
      <c r="AL75" s="36"/>
      <c r="AM75" s="49" t="s">
        <v>52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4" t="str">
        <f>K5</f>
        <v>0150</v>
      </c>
      <c r="AR84" s="55"/>
    </row>
    <row r="85" spans="1:91" s="5" customFormat="1" ht="36.950000000000003" customHeight="1">
      <c r="B85" s="56"/>
      <c r="C85" s="57" t="s">
        <v>15</v>
      </c>
      <c r="L85" s="226" t="str">
        <f>K6</f>
        <v>Stredná odborná škola informačných technológií centrum celoživotného a odborného vzdelávania a prípravy pre industry 4.0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parc.č.2532/4 Banská Bystrica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4" t="str">
        <f>IF(AN8= "","",AN8)</f>
        <v>24. 4. 2025</v>
      </c>
      <c r="AN87" s="254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Banskobystrický samosprávny kraj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55" t="str">
        <f>IF(E17="","",E17)</f>
        <v>Ing.Marek Mečír</v>
      </c>
      <c r="AN89" s="256"/>
      <c r="AO89" s="256"/>
      <c r="AP89" s="256"/>
      <c r="AQ89" s="33"/>
      <c r="AR89" s="34"/>
      <c r="AS89" s="258" t="s">
        <v>56</v>
      </c>
      <c r="AT89" s="259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55" t="str">
        <f>IF(E20="","",E20)</f>
        <v>Stanislav Hlubina</v>
      </c>
      <c r="AN90" s="256"/>
      <c r="AO90" s="256"/>
      <c r="AP90" s="256"/>
      <c r="AQ90" s="33"/>
      <c r="AR90" s="34"/>
      <c r="AS90" s="260"/>
      <c r="AT90" s="261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0"/>
      <c r="AT91" s="261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22" t="s">
        <v>57</v>
      </c>
      <c r="D92" s="223"/>
      <c r="E92" s="223"/>
      <c r="F92" s="223"/>
      <c r="G92" s="223"/>
      <c r="H92" s="64"/>
      <c r="I92" s="225" t="s">
        <v>58</v>
      </c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53" t="s">
        <v>59</v>
      </c>
      <c r="AH92" s="223"/>
      <c r="AI92" s="223"/>
      <c r="AJ92" s="223"/>
      <c r="AK92" s="223"/>
      <c r="AL92" s="223"/>
      <c r="AM92" s="223"/>
      <c r="AN92" s="225" t="s">
        <v>60</v>
      </c>
      <c r="AO92" s="223"/>
      <c r="AP92" s="257"/>
      <c r="AQ92" s="65" t="s">
        <v>61</v>
      </c>
      <c r="AR92" s="34"/>
      <c r="AS92" s="66" t="s">
        <v>62</v>
      </c>
      <c r="AT92" s="67" t="s">
        <v>63</v>
      </c>
      <c r="AU92" s="67" t="s">
        <v>64</v>
      </c>
      <c r="AV92" s="67" t="s">
        <v>65</v>
      </c>
      <c r="AW92" s="67" t="s">
        <v>66</v>
      </c>
      <c r="AX92" s="67" t="s">
        <v>67</v>
      </c>
      <c r="AY92" s="67" t="s">
        <v>68</v>
      </c>
      <c r="AZ92" s="67" t="s">
        <v>69</v>
      </c>
      <c r="BA92" s="67" t="s">
        <v>70</v>
      </c>
      <c r="BB92" s="67" t="s">
        <v>71</v>
      </c>
      <c r="BC92" s="67" t="s">
        <v>72</v>
      </c>
      <c r="BD92" s="68" t="s">
        <v>73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74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62">
        <f>ROUND(SUM(AG95:AG104),2)</f>
        <v>0</v>
      </c>
      <c r="AH94" s="262"/>
      <c r="AI94" s="262"/>
      <c r="AJ94" s="262"/>
      <c r="AK94" s="262"/>
      <c r="AL94" s="262"/>
      <c r="AM94" s="262"/>
      <c r="AN94" s="263">
        <f t="shared" ref="AN94:AN104" si="0">SUM(AG94,AT94)</f>
        <v>0</v>
      </c>
      <c r="AO94" s="263"/>
      <c r="AP94" s="263"/>
      <c r="AQ94" s="76" t="s">
        <v>1</v>
      </c>
      <c r="AR94" s="72"/>
      <c r="AS94" s="77">
        <f>ROUND(SUM(AS95:AS104),2)</f>
        <v>0</v>
      </c>
      <c r="AT94" s="78">
        <f t="shared" ref="AT94:AT104" si="1">ROUND(SUM(AV94:AW94),2)</f>
        <v>0</v>
      </c>
      <c r="AU94" s="79">
        <f>ROUND(SUM(AU95:AU104),5)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ROUND(SUM(AZ95:AZ104),2)</f>
        <v>0</v>
      </c>
      <c r="BA94" s="78">
        <f>ROUND(SUM(BA95:BA104),2)</f>
        <v>0</v>
      </c>
      <c r="BB94" s="78">
        <f>ROUND(SUM(BB95:BB104),2)</f>
        <v>0</v>
      </c>
      <c r="BC94" s="78">
        <f>ROUND(SUM(BC95:BC104),2)</f>
        <v>0</v>
      </c>
      <c r="BD94" s="80">
        <f>ROUND(SUM(BD95:BD104),2)</f>
        <v>0</v>
      </c>
      <c r="BS94" s="81" t="s">
        <v>75</v>
      </c>
      <c r="BT94" s="81" t="s">
        <v>76</v>
      </c>
      <c r="BU94" s="82" t="s">
        <v>77</v>
      </c>
      <c r="BV94" s="81" t="s">
        <v>78</v>
      </c>
      <c r="BW94" s="81" t="s">
        <v>4</v>
      </c>
      <c r="BX94" s="81" t="s">
        <v>79</v>
      </c>
      <c r="CL94" s="81" t="s">
        <v>1</v>
      </c>
    </row>
    <row r="95" spans="1:91" s="7" customFormat="1" ht="16.5" customHeight="1">
      <c r="A95" s="83" t="s">
        <v>80</v>
      </c>
      <c r="B95" s="84"/>
      <c r="C95" s="85"/>
      <c r="D95" s="224" t="s">
        <v>81</v>
      </c>
      <c r="E95" s="224"/>
      <c r="F95" s="224"/>
      <c r="G95" s="224"/>
      <c r="H95" s="224"/>
      <c r="I95" s="86"/>
      <c r="J95" s="224" t="s">
        <v>82</v>
      </c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51">
        <f>'01 - SO-01 Búracie práce'!J30</f>
        <v>0</v>
      </c>
      <c r="AH95" s="252"/>
      <c r="AI95" s="252"/>
      <c r="AJ95" s="252"/>
      <c r="AK95" s="252"/>
      <c r="AL95" s="252"/>
      <c r="AM95" s="252"/>
      <c r="AN95" s="251">
        <f t="shared" si="0"/>
        <v>0</v>
      </c>
      <c r="AO95" s="252"/>
      <c r="AP95" s="252"/>
      <c r="AQ95" s="87" t="s">
        <v>83</v>
      </c>
      <c r="AR95" s="84"/>
      <c r="AS95" s="88">
        <v>0</v>
      </c>
      <c r="AT95" s="89">
        <f t="shared" si="1"/>
        <v>0</v>
      </c>
      <c r="AU95" s="90">
        <f>'01 - SO-01 Búracie práce'!P132</f>
        <v>0</v>
      </c>
      <c r="AV95" s="89">
        <f>'01 - SO-01 Búracie práce'!J33</f>
        <v>0</v>
      </c>
      <c r="AW95" s="89">
        <f>'01 - SO-01 Búracie práce'!J34</f>
        <v>0</v>
      </c>
      <c r="AX95" s="89">
        <f>'01 - SO-01 Búracie práce'!J35</f>
        <v>0</v>
      </c>
      <c r="AY95" s="89">
        <f>'01 - SO-01 Búracie práce'!J36</f>
        <v>0</v>
      </c>
      <c r="AZ95" s="89">
        <f>'01 - SO-01 Búracie práce'!F33</f>
        <v>0</v>
      </c>
      <c r="BA95" s="89">
        <f>'01 - SO-01 Búracie práce'!F34</f>
        <v>0</v>
      </c>
      <c r="BB95" s="89">
        <f>'01 - SO-01 Búracie práce'!F35</f>
        <v>0</v>
      </c>
      <c r="BC95" s="89">
        <f>'01 - SO-01 Búracie práce'!F36</f>
        <v>0</v>
      </c>
      <c r="BD95" s="91">
        <f>'01 - SO-01 Búracie práce'!F37</f>
        <v>0</v>
      </c>
      <c r="BT95" s="92" t="s">
        <v>84</v>
      </c>
      <c r="BV95" s="92" t="s">
        <v>78</v>
      </c>
      <c r="BW95" s="92" t="s">
        <v>85</v>
      </c>
      <c r="BX95" s="92" t="s">
        <v>4</v>
      </c>
      <c r="CL95" s="92" t="s">
        <v>1</v>
      </c>
      <c r="CM95" s="92" t="s">
        <v>76</v>
      </c>
    </row>
    <row r="96" spans="1:91" s="7" customFormat="1" ht="16.5" customHeight="1">
      <c r="A96" s="83" t="s">
        <v>80</v>
      </c>
      <c r="B96" s="84"/>
      <c r="C96" s="85"/>
      <c r="D96" s="224" t="s">
        <v>86</v>
      </c>
      <c r="E96" s="224"/>
      <c r="F96" s="224"/>
      <c r="G96" s="224"/>
      <c r="H96" s="224"/>
      <c r="I96" s="86"/>
      <c r="J96" s="224" t="s">
        <v>87</v>
      </c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51">
        <f>'02 - SO-01 Výmena výplní ...'!J30</f>
        <v>0</v>
      </c>
      <c r="AH96" s="252"/>
      <c r="AI96" s="252"/>
      <c r="AJ96" s="252"/>
      <c r="AK96" s="252"/>
      <c r="AL96" s="252"/>
      <c r="AM96" s="252"/>
      <c r="AN96" s="251">
        <f t="shared" si="0"/>
        <v>0</v>
      </c>
      <c r="AO96" s="252"/>
      <c r="AP96" s="252"/>
      <c r="AQ96" s="87" t="s">
        <v>83</v>
      </c>
      <c r="AR96" s="84"/>
      <c r="AS96" s="88">
        <v>0</v>
      </c>
      <c r="AT96" s="89">
        <f t="shared" si="1"/>
        <v>0</v>
      </c>
      <c r="AU96" s="90">
        <f>'02 - SO-01 Výmena výplní ...'!P123</f>
        <v>0</v>
      </c>
      <c r="AV96" s="89">
        <f>'02 - SO-01 Výmena výplní ...'!J33</f>
        <v>0</v>
      </c>
      <c r="AW96" s="89">
        <f>'02 - SO-01 Výmena výplní ...'!J34</f>
        <v>0</v>
      </c>
      <c r="AX96" s="89">
        <f>'02 - SO-01 Výmena výplní ...'!J35</f>
        <v>0</v>
      </c>
      <c r="AY96" s="89">
        <f>'02 - SO-01 Výmena výplní ...'!J36</f>
        <v>0</v>
      </c>
      <c r="AZ96" s="89">
        <f>'02 - SO-01 Výmena výplní ...'!F33</f>
        <v>0</v>
      </c>
      <c r="BA96" s="89">
        <f>'02 - SO-01 Výmena výplní ...'!F34</f>
        <v>0</v>
      </c>
      <c r="BB96" s="89">
        <f>'02 - SO-01 Výmena výplní ...'!F35</f>
        <v>0</v>
      </c>
      <c r="BC96" s="89">
        <f>'02 - SO-01 Výmena výplní ...'!F36</f>
        <v>0</v>
      </c>
      <c r="BD96" s="91">
        <f>'02 - SO-01 Výmena výplní ...'!F37</f>
        <v>0</v>
      </c>
      <c r="BT96" s="92" t="s">
        <v>84</v>
      </c>
      <c r="BV96" s="92" t="s">
        <v>78</v>
      </c>
      <c r="BW96" s="92" t="s">
        <v>88</v>
      </c>
      <c r="BX96" s="92" t="s">
        <v>4</v>
      </c>
      <c r="CL96" s="92" t="s">
        <v>1</v>
      </c>
      <c r="CM96" s="92" t="s">
        <v>76</v>
      </c>
    </row>
    <row r="97" spans="1:91" s="7" customFormat="1" ht="16.5" customHeight="1">
      <c r="A97" s="83" t="s">
        <v>80</v>
      </c>
      <c r="B97" s="84"/>
      <c r="C97" s="85"/>
      <c r="D97" s="224" t="s">
        <v>89</v>
      </c>
      <c r="E97" s="224"/>
      <c r="F97" s="224"/>
      <c r="G97" s="224"/>
      <c r="H97" s="224"/>
      <c r="I97" s="86"/>
      <c r="J97" s="224" t="s">
        <v>90</v>
      </c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51">
        <f>'03 - SO-01 Stavebné úpravy'!J30</f>
        <v>0</v>
      </c>
      <c r="AH97" s="252"/>
      <c r="AI97" s="252"/>
      <c r="AJ97" s="252"/>
      <c r="AK97" s="252"/>
      <c r="AL97" s="252"/>
      <c r="AM97" s="252"/>
      <c r="AN97" s="251">
        <f t="shared" si="0"/>
        <v>0</v>
      </c>
      <c r="AO97" s="252"/>
      <c r="AP97" s="252"/>
      <c r="AQ97" s="87" t="s">
        <v>83</v>
      </c>
      <c r="AR97" s="84"/>
      <c r="AS97" s="88">
        <v>0</v>
      </c>
      <c r="AT97" s="89">
        <f t="shared" si="1"/>
        <v>0</v>
      </c>
      <c r="AU97" s="90">
        <f>'03 - SO-01 Stavebné úpravy'!P146</f>
        <v>0</v>
      </c>
      <c r="AV97" s="89">
        <f>'03 - SO-01 Stavebné úpravy'!J33</f>
        <v>0</v>
      </c>
      <c r="AW97" s="89">
        <f>'03 - SO-01 Stavebné úpravy'!J34</f>
        <v>0</v>
      </c>
      <c r="AX97" s="89">
        <f>'03 - SO-01 Stavebné úpravy'!J35</f>
        <v>0</v>
      </c>
      <c r="AY97" s="89">
        <f>'03 - SO-01 Stavebné úpravy'!J36</f>
        <v>0</v>
      </c>
      <c r="AZ97" s="89">
        <f>'03 - SO-01 Stavebné úpravy'!F33</f>
        <v>0</v>
      </c>
      <c r="BA97" s="89">
        <f>'03 - SO-01 Stavebné úpravy'!F34</f>
        <v>0</v>
      </c>
      <c r="BB97" s="89">
        <f>'03 - SO-01 Stavebné úpravy'!F35</f>
        <v>0</v>
      </c>
      <c r="BC97" s="89">
        <f>'03 - SO-01 Stavebné úpravy'!F36</f>
        <v>0</v>
      </c>
      <c r="BD97" s="91">
        <f>'03 - SO-01 Stavebné úpravy'!F37</f>
        <v>0</v>
      </c>
      <c r="BT97" s="92" t="s">
        <v>84</v>
      </c>
      <c r="BV97" s="92" t="s">
        <v>78</v>
      </c>
      <c r="BW97" s="92" t="s">
        <v>91</v>
      </c>
      <c r="BX97" s="92" t="s">
        <v>4</v>
      </c>
      <c r="CL97" s="92" t="s">
        <v>1</v>
      </c>
      <c r="CM97" s="92" t="s">
        <v>76</v>
      </c>
    </row>
    <row r="98" spans="1:91" s="7" customFormat="1" ht="16.5" customHeight="1">
      <c r="A98" s="83" t="s">
        <v>80</v>
      </c>
      <c r="B98" s="84"/>
      <c r="C98" s="85"/>
      <c r="D98" s="224" t="s">
        <v>92</v>
      </c>
      <c r="E98" s="224"/>
      <c r="F98" s="224"/>
      <c r="G98" s="224"/>
      <c r="H98" s="224"/>
      <c r="I98" s="86"/>
      <c r="J98" s="224" t="s">
        <v>93</v>
      </c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51">
        <f>'04 - SO-01 Zdravotechnika'!J30</f>
        <v>0</v>
      </c>
      <c r="AH98" s="252"/>
      <c r="AI98" s="252"/>
      <c r="AJ98" s="252"/>
      <c r="AK98" s="252"/>
      <c r="AL98" s="252"/>
      <c r="AM98" s="252"/>
      <c r="AN98" s="251">
        <f t="shared" si="0"/>
        <v>0</v>
      </c>
      <c r="AO98" s="252"/>
      <c r="AP98" s="252"/>
      <c r="AQ98" s="87" t="s">
        <v>83</v>
      </c>
      <c r="AR98" s="84"/>
      <c r="AS98" s="88">
        <v>0</v>
      </c>
      <c r="AT98" s="89">
        <f t="shared" si="1"/>
        <v>0</v>
      </c>
      <c r="AU98" s="90">
        <f>'04 - SO-01 Zdravotechnika'!P131</f>
        <v>0</v>
      </c>
      <c r="AV98" s="89">
        <f>'04 - SO-01 Zdravotechnika'!J33</f>
        <v>0</v>
      </c>
      <c r="AW98" s="89">
        <f>'04 - SO-01 Zdravotechnika'!J34</f>
        <v>0</v>
      </c>
      <c r="AX98" s="89">
        <f>'04 - SO-01 Zdravotechnika'!J35</f>
        <v>0</v>
      </c>
      <c r="AY98" s="89">
        <f>'04 - SO-01 Zdravotechnika'!J36</f>
        <v>0</v>
      </c>
      <c r="AZ98" s="89">
        <f>'04 - SO-01 Zdravotechnika'!F33</f>
        <v>0</v>
      </c>
      <c r="BA98" s="89">
        <f>'04 - SO-01 Zdravotechnika'!F34</f>
        <v>0</v>
      </c>
      <c r="BB98" s="89">
        <f>'04 - SO-01 Zdravotechnika'!F35</f>
        <v>0</v>
      </c>
      <c r="BC98" s="89">
        <f>'04 - SO-01 Zdravotechnika'!F36</f>
        <v>0</v>
      </c>
      <c r="BD98" s="91">
        <f>'04 - SO-01 Zdravotechnika'!F37</f>
        <v>0</v>
      </c>
      <c r="BT98" s="92" t="s">
        <v>84</v>
      </c>
      <c r="BV98" s="92" t="s">
        <v>78</v>
      </c>
      <c r="BW98" s="92" t="s">
        <v>94</v>
      </c>
      <c r="BX98" s="92" t="s">
        <v>4</v>
      </c>
      <c r="CL98" s="92" t="s">
        <v>1</v>
      </c>
      <c r="CM98" s="92" t="s">
        <v>76</v>
      </c>
    </row>
    <row r="99" spans="1:91" s="7" customFormat="1" ht="16.5" customHeight="1">
      <c r="A99" s="83" t="s">
        <v>80</v>
      </c>
      <c r="B99" s="84"/>
      <c r="C99" s="85"/>
      <c r="D99" s="224" t="s">
        <v>95</v>
      </c>
      <c r="E99" s="224"/>
      <c r="F99" s="224"/>
      <c r="G99" s="224"/>
      <c r="H99" s="224"/>
      <c r="I99" s="86"/>
      <c r="J99" s="224" t="s">
        <v>96</v>
      </c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51">
        <f>'05 - SO-01 Ústredné kúrenie'!J30</f>
        <v>0</v>
      </c>
      <c r="AH99" s="252"/>
      <c r="AI99" s="252"/>
      <c r="AJ99" s="252"/>
      <c r="AK99" s="252"/>
      <c r="AL99" s="252"/>
      <c r="AM99" s="252"/>
      <c r="AN99" s="251">
        <f t="shared" si="0"/>
        <v>0</v>
      </c>
      <c r="AO99" s="252"/>
      <c r="AP99" s="252"/>
      <c r="AQ99" s="87" t="s">
        <v>83</v>
      </c>
      <c r="AR99" s="84"/>
      <c r="AS99" s="88">
        <v>0</v>
      </c>
      <c r="AT99" s="89">
        <f t="shared" si="1"/>
        <v>0</v>
      </c>
      <c r="AU99" s="90">
        <f>'05 - SO-01 Ústredné kúrenie'!P119</f>
        <v>0</v>
      </c>
      <c r="AV99" s="89">
        <f>'05 - SO-01 Ústredné kúrenie'!J33</f>
        <v>0</v>
      </c>
      <c r="AW99" s="89">
        <f>'05 - SO-01 Ústredné kúrenie'!J34</f>
        <v>0</v>
      </c>
      <c r="AX99" s="89">
        <f>'05 - SO-01 Ústredné kúrenie'!J35</f>
        <v>0</v>
      </c>
      <c r="AY99" s="89">
        <f>'05 - SO-01 Ústredné kúrenie'!J36</f>
        <v>0</v>
      </c>
      <c r="AZ99" s="89">
        <f>'05 - SO-01 Ústredné kúrenie'!F33</f>
        <v>0</v>
      </c>
      <c r="BA99" s="89">
        <f>'05 - SO-01 Ústredné kúrenie'!F34</f>
        <v>0</v>
      </c>
      <c r="BB99" s="89">
        <f>'05 - SO-01 Ústredné kúrenie'!F35</f>
        <v>0</v>
      </c>
      <c r="BC99" s="89">
        <f>'05 - SO-01 Ústredné kúrenie'!F36</f>
        <v>0</v>
      </c>
      <c r="BD99" s="91">
        <f>'05 - SO-01 Ústredné kúrenie'!F37</f>
        <v>0</v>
      </c>
      <c r="BT99" s="92" t="s">
        <v>84</v>
      </c>
      <c r="BV99" s="92" t="s">
        <v>78</v>
      </c>
      <c r="BW99" s="92" t="s">
        <v>97</v>
      </c>
      <c r="BX99" s="92" t="s">
        <v>4</v>
      </c>
      <c r="CL99" s="92" t="s">
        <v>1</v>
      </c>
      <c r="CM99" s="92" t="s">
        <v>76</v>
      </c>
    </row>
    <row r="100" spans="1:91" s="7" customFormat="1" ht="24.75" customHeight="1">
      <c r="A100" s="83" t="s">
        <v>80</v>
      </c>
      <c r="B100" s="84"/>
      <c r="C100" s="85"/>
      <c r="D100" s="224" t="s">
        <v>98</v>
      </c>
      <c r="E100" s="224"/>
      <c r="F100" s="224"/>
      <c r="G100" s="224"/>
      <c r="H100" s="224"/>
      <c r="I100" s="86"/>
      <c r="J100" s="224" t="s">
        <v>99</v>
      </c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51">
        <f>'07 - SO-01 Lokálny zdroj ...'!J30</f>
        <v>0</v>
      </c>
      <c r="AH100" s="252"/>
      <c r="AI100" s="252"/>
      <c r="AJ100" s="252"/>
      <c r="AK100" s="252"/>
      <c r="AL100" s="252"/>
      <c r="AM100" s="252"/>
      <c r="AN100" s="251">
        <f t="shared" si="0"/>
        <v>0</v>
      </c>
      <c r="AO100" s="252"/>
      <c r="AP100" s="252"/>
      <c r="AQ100" s="87" t="s">
        <v>83</v>
      </c>
      <c r="AR100" s="84"/>
      <c r="AS100" s="88">
        <v>0</v>
      </c>
      <c r="AT100" s="89">
        <f t="shared" si="1"/>
        <v>0</v>
      </c>
      <c r="AU100" s="90">
        <f>'07 - SO-01 Lokálny zdroj ...'!P124</f>
        <v>0</v>
      </c>
      <c r="AV100" s="89">
        <f>'07 - SO-01 Lokálny zdroj ...'!J33</f>
        <v>0</v>
      </c>
      <c r="AW100" s="89">
        <f>'07 - SO-01 Lokálny zdroj ...'!J34</f>
        <v>0</v>
      </c>
      <c r="AX100" s="89">
        <f>'07 - SO-01 Lokálny zdroj ...'!J35</f>
        <v>0</v>
      </c>
      <c r="AY100" s="89">
        <f>'07 - SO-01 Lokálny zdroj ...'!J36</f>
        <v>0</v>
      </c>
      <c r="AZ100" s="89">
        <f>'07 - SO-01 Lokálny zdroj ...'!F33</f>
        <v>0</v>
      </c>
      <c r="BA100" s="89">
        <f>'07 - SO-01 Lokálny zdroj ...'!F34</f>
        <v>0</v>
      </c>
      <c r="BB100" s="89">
        <f>'07 - SO-01 Lokálny zdroj ...'!F35</f>
        <v>0</v>
      </c>
      <c r="BC100" s="89">
        <f>'07 - SO-01 Lokálny zdroj ...'!F36</f>
        <v>0</v>
      </c>
      <c r="BD100" s="91">
        <f>'07 - SO-01 Lokálny zdroj ...'!F37</f>
        <v>0</v>
      </c>
      <c r="BT100" s="92" t="s">
        <v>84</v>
      </c>
      <c r="BV100" s="92" t="s">
        <v>78</v>
      </c>
      <c r="BW100" s="92" t="s">
        <v>100</v>
      </c>
      <c r="BX100" s="92" t="s">
        <v>4</v>
      </c>
      <c r="CL100" s="92" t="s">
        <v>1</v>
      </c>
      <c r="CM100" s="92" t="s">
        <v>76</v>
      </c>
    </row>
    <row r="101" spans="1:91" s="7" customFormat="1" ht="16.5" customHeight="1">
      <c r="A101" s="83" t="s">
        <v>80</v>
      </c>
      <c r="B101" s="84"/>
      <c r="C101" s="85"/>
      <c r="D101" s="224" t="s">
        <v>101</v>
      </c>
      <c r="E101" s="224"/>
      <c r="F101" s="224"/>
      <c r="G101" s="224"/>
      <c r="H101" s="224"/>
      <c r="I101" s="86"/>
      <c r="J101" s="224" t="s">
        <v>102</v>
      </c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51">
        <f>'09 - SO-01 VZT'!J30</f>
        <v>0</v>
      </c>
      <c r="AH101" s="252"/>
      <c r="AI101" s="252"/>
      <c r="AJ101" s="252"/>
      <c r="AK101" s="252"/>
      <c r="AL101" s="252"/>
      <c r="AM101" s="252"/>
      <c r="AN101" s="251">
        <f t="shared" si="0"/>
        <v>0</v>
      </c>
      <c r="AO101" s="252"/>
      <c r="AP101" s="252"/>
      <c r="AQ101" s="87" t="s">
        <v>83</v>
      </c>
      <c r="AR101" s="84"/>
      <c r="AS101" s="88">
        <v>0</v>
      </c>
      <c r="AT101" s="89">
        <f t="shared" si="1"/>
        <v>0</v>
      </c>
      <c r="AU101" s="90">
        <f>'09 - SO-01 VZT'!P119</f>
        <v>0</v>
      </c>
      <c r="AV101" s="89">
        <f>'09 - SO-01 VZT'!J33</f>
        <v>0</v>
      </c>
      <c r="AW101" s="89">
        <f>'09 - SO-01 VZT'!J34</f>
        <v>0</v>
      </c>
      <c r="AX101" s="89">
        <f>'09 - SO-01 VZT'!J35</f>
        <v>0</v>
      </c>
      <c r="AY101" s="89">
        <f>'09 - SO-01 VZT'!J36</f>
        <v>0</v>
      </c>
      <c r="AZ101" s="89">
        <f>'09 - SO-01 VZT'!F33</f>
        <v>0</v>
      </c>
      <c r="BA101" s="89">
        <f>'09 - SO-01 VZT'!F34</f>
        <v>0</v>
      </c>
      <c r="BB101" s="89">
        <f>'09 - SO-01 VZT'!F35</f>
        <v>0</v>
      </c>
      <c r="BC101" s="89">
        <f>'09 - SO-01 VZT'!F36</f>
        <v>0</v>
      </c>
      <c r="BD101" s="91">
        <f>'09 - SO-01 VZT'!F37</f>
        <v>0</v>
      </c>
      <c r="BT101" s="92" t="s">
        <v>84</v>
      </c>
      <c r="BV101" s="92" t="s">
        <v>78</v>
      </c>
      <c r="BW101" s="92" t="s">
        <v>103</v>
      </c>
      <c r="BX101" s="92" t="s">
        <v>4</v>
      </c>
      <c r="CL101" s="92" t="s">
        <v>1</v>
      </c>
      <c r="CM101" s="92" t="s">
        <v>76</v>
      </c>
    </row>
    <row r="102" spans="1:91" s="7" customFormat="1" ht="16.5" customHeight="1">
      <c r="A102" s="83" t="s">
        <v>80</v>
      </c>
      <c r="B102" s="84"/>
      <c r="C102" s="85"/>
      <c r="D102" s="224" t="s">
        <v>104</v>
      </c>
      <c r="E102" s="224"/>
      <c r="F102" s="224"/>
      <c r="G102" s="224"/>
      <c r="H102" s="224"/>
      <c r="I102" s="86"/>
      <c r="J102" s="224" t="s">
        <v>105</v>
      </c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51">
        <f>'08 - SO-01 Chladenie'!J30</f>
        <v>0</v>
      </c>
      <c r="AH102" s="252"/>
      <c r="AI102" s="252"/>
      <c r="AJ102" s="252"/>
      <c r="AK102" s="252"/>
      <c r="AL102" s="252"/>
      <c r="AM102" s="252"/>
      <c r="AN102" s="251">
        <f t="shared" si="0"/>
        <v>0</v>
      </c>
      <c r="AO102" s="252"/>
      <c r="AP102" s="252"/>
      <c r="AQ102" s="87" t="s">
        <v>83</v>
      </c>
      <c r="AR102" s="84"/>
      <c r="AS102" s="88">
        <v>0</v>
      </c>
      <c r="AT102" s="89">
        <f t="shared" si="1"/>
        <v>0</v>
      </c>
      <c r="AU102" s="90">
        <f>'08 - SO-01 Chladenie'!P121</f>
        <v>0</v>
      </c>
      <c r="AV102" s="89">
        <f>'08 - SO-01 Chladenie'!J33</f>
        <v>0</v>
      </c>
      <c r="AW102" s="89">
        <f>'08 - SO-01 Chladenie'!J34</f>
        <v>0</v>
      </c>
      <c r="AX102" s="89">
        <f>'08 - SO-01 Chladenie'!J35</f>
        <v>0</v>
      </c>
      <c r="AY102" s="89">
        <f>'08 - SO-01 Chladenie'!J36</f>
        <v>0</v>
      </c>
      <c r="AZ102" s="89">
        <f>'08 - SO-01 Chladenie'!F33</f>
        <v>0</v>
      </c>
      <c r="BA102" s="89">
        <f>'08 - SO-01 Chladenie'!F34</f>
        <v>0</v>
      </c>
      <c r="BB102" s="89">
        <f>'08 - SO-01 Chladenie'!F35</f>
        <v>0</v>
      </c>
      <c r="BC102" s="89">
        <f>'08 - SO-01 Chladenie'!F36</f>
        <v>0</v>
      </c>
      <c r="BD102" s="91">
        <f>'08 - SO-01 Chladenie'!F37</f>
        <v>0</v>
      </c>
      <c r="BT102" s="92" t="s">
        <v>84</v>
      </c>
      <c r="BV102" s="92" t="s">
        <v>78</v>
      </c>
      <c r="BW102" s="92" t="s">
        <v>106</v>
      </c>
      <c r="BX102" s="92" t="s">
        <v>4</v>
      </c>
      <c r="CL102" s="92" t="s">
        <v>1</v>
      </c>
      <c r="CM102" s="92" t="s">
        <v>76</v>
      </c>
    </row>
    <row r="103" spans="1:91" s="7" customFormat="1" ht="16.5" customHeight="1">
      <c r="A103" s="83" t="s">
        <v>80</v>
      </c>
      <c r="B103" s="84"/>
      <c r="C103" s="85"/>
      <c r="D103" s="224" t="s">
        <v>107</v>
      </c>
      <c r="E103" s="224"/>
      <c r="F103" s="224"/>
      <c r="G103" s="224"/>
      <c r="H103" s="224"/>
      <c r="I103" s="86"/>
      <c r="J103" s="224" t="s">
        <v>108</v>
      </c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51">
        <f>'06 - SO-01 Elektroinštalácie'!J30</f>
        <v>0</v>
      </c>
      <c r="AH103" s="252"/>
      <c r="AI103" s="252"/>
      <c r="AJ103" s="252"/>
      <c r="AK103" s="252"/>
      <c r="AL103" s="252"/>
      <c r="AM103" s="252"/>
      <c r="AN103" s="251">
        <f t="shared" si="0"/>
        <v>0</v>
      </c>
      <c r="AO103" s="252"/>
      <c r="AP103" s="252"/>
      <c r="AQ103" s="87" t="s">
        <v>83</v>
      </c>
      <c r="AR103" s="84"/>
      <c r="AS103" s="88">
        <v>0</v>
      </c>
      <c r="AT103" s="89">
        <f t="shared" si="1"/>
        <v>0</v>
      </c>
      <c r="AU103" s="90">
        <f>'06 - SO-01 Elektroinštalácie'!P119</f>
        <v>0</v>
      </c>
      <c r="AV103" s="89">
        <f>'06 - SO-01 Elektroinštalácie'!J33</f>
        <v>0</v>
      </c>
      <c r="AW103" s="89">
        <f>'06 - SO-01 Elektroinštalácie'!J34</f>
        <v>0</v>
      </c>
      <c r="AX103" s="89">
        <f>'06 - SO-01 Elektroinštalácie'!J35</f>
        <v>0</v>
      </c>
      <c r="AY103" s="89">
        <f>'06 - SO-01 Elektroinštalácie'!J36</f>
        <v>0</v>
      </c>
      <c r="AZ103" s="89">
        <f>'06 - SO-01 Elektroinštalácie'!F33</f>
        <v>0</v>
      </c>
      <c r="BA103" s="89">
        <f>'06 - SO-01 Elektroinštalácie'!F34</f>
        <v>0</v>
      </c>
      <c r="BB103" s="89">
        <f>'06 - SO-01 Elektroinštalácie'!F35</f>
        <v>0</v>
      </c>
      <c r="BC103" s="89">
        <f>'06 - SO-01 Elektroinštalácie'!F36</f>
        <v>0</v>
      </c>
      <c r="BD103" s="91">
        <f>'06 - SO-01 Elektroinštalácie'!F37</f>
        <v>0</v>
      </c>
      <c r="BT103" s="92" t="s">
        <v>84</v>
      </c>
      <c r="BV103" s="92" t="s">
        <v>78</v>
      </c>
      <c r="BW103" s="92" t="s">
        <v>109</v>
      </c>
      <c r="BX103" s="92" t="s">
        <v>4</v>
      </c>
      <c r="CL103" s="92" t="s">
        <v>1</v>
      </c>
      <c r="CM103" s="92" t="s">
        <v>76</v>
      </c>
    </row>
    <row r="104" spans="1:91" s="7" customFormat="1" ht="16.5" customHeight="1">
      <c r="A104" s="83" t="s">
        <v>80</v>
      </c>
      <c r="B104" s="84"/>
      <c r="C104" s="85"/>
      <c r="D104" s="224" t="s">
        <v>110</v>
      </c>
      <c r="E104" s="224"/>
      <c r="F104" s="224"/>
      <c r="G104" s="224"/>
      <c r="H104" s="224"/>
      <c r="I104" s="86"/>
      <c r="J104" s="224" t="s">
        <v>111</v>
      </c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51">
        <f>'10 - SO-02 Spevnené plochy'!J30</f>
        <v>0</v>
      </c>
      <c r="AH104" s="252"/>
      <c r="AI104" s="252"/>
      <c r="AJ104" s="252"/>
      <c r="AK104" s="252"/>
      <c r="AL104" s="252"/>
      <c r="AM104" s="252"/>
      <c r="AN104" s="251">
        <f t="shared" si="0"/>
        <v>0</v>
      </c>
      <c r="AO104" s="252"/>
      <c r="AP104" s="252"/>
      <c r="AQ104" s="87" t="s">
        <v>83</v>
      </c>
      <c r="AR104" s="84"/>
      <c r="AS104" s="93">
        <v>0</v>
      </c>
      <c r="AT104" s="94">
        <f t="shared" si="1"/>
        <v>0</v>
      </c>
      <c r="AU104" s="95">
        <f>'10 - SO-02 Spevnené plochy'!P125</f>
        <v>0</v>
      </c>
      <c r="AV104" s="94">
        <f>'10 - SO-02 Spevnené plochy'!J33</f>
        <v>0</v>
      </c>
      <c r="AW104" s="94">
        <f>'10 - SO-02 Spevnené plochy'!J34</f>
        <v>0</v>
      </c>
      <c r="AX104" s="94">
        <f>'10 - SO-02 Spevnené plochy'!J35</f>
        <v>0</v>
      </c>
      <c r="AY104" s="94">
        <f>'10 - SO-02 Spevnené plochy'!J36</f>
        <v>0</v>
      </c>
      <c r="AZ104" s="94">
        <f>'10 - SO-02 Spevnené plochy'!F33</f>
        <v>0</v>
      </c>
      <c r="BA104" s="94">
        <f>'10 - SO-02 Spevnené plochy'!F34</f>
        <v>0</v>
      </c>
      <c r="BB104" s="94">
        <f>'10 - SO-02 Spevnené plochy'!F35</f>
        <v>0</v>
      </c>
      <c r="BC104" s="94">
        <f>'10 - SO-02 Spevnené plochy'!F36</f>
        <v>0</v>
      </c>
      <c r="BD104" s="96">
        <f>'10 - SO-02 Spevnené plochy'!F37</f>
        <v>0</v>
      </c>
      <c r="BT104" s="92" t="s">
        <v>84</v>
      </c>
      <c r="BV104" s="92" t="s">
        <v>78</v>
      </c>
      <c r="BW104" s="92" t="s">
        <v>112</v>
      </c>
      <c r="BX104" s="92" t="s">
        <v>4</v>
      </c>
      <c r="CL104" s="92" t="s">
        <v>1</v>
      </c>
      <c r="CM104" s="92" t="s">
        <v>76</v>
      </c>
    </row>
    <row r="105" spans="1:91" s="2" customFormat="1" ht="30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4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91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34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</sheetData>
  <mergeCells count="78"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G94:AM94"/>
    <mergeCell ref="AN94:AP94"/>
    <mergeCell ref="AK33:AO33"/>
    <mergeCell ref="L33:P33"/>
    <mergeCell ref="W33:AE33"/>
    <mergeCell ref="AK35:AO35"/>
    <mergeCell ref="X35:AB35"/>
    <mergeCell ref="L31:P31"/>
    <mergeCell ref="W31:AE31"/>
    <mergeCell ref="AK31:AO31"/>
    <mergeCell ref="AK32:AO32"/>
    <mergeCell ref="L32:P32"/>
    <mergeCell ref="W32:AE32"/>
    <mergeCell ref="L85:AJ8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01 - SO-01 Búracie práce'!C2" display="/"/>
    <hyperlink ref="A96" location="'02 - SO-01 Výmena výplní ...'!C2" display="/"/>
    <hyperlink ref="A97" location="'03 - SO-01 Stavebné úpravy'!C2" display="/"/>
    <hyperlink ref="A98" location="'04 - SO-01 Zdravotechnika'!C2" display="/"/>
    <hyperlink ref="A99" location="'05 - SO-01 Ústredné kúrenie'!C2" display="/"/>
    <hyperlink ref="A100" location="'07 - SO-01 Lokálny zdroj ...'!C2" display="/"/>
    <hyperlink ref="A101" location="'09 - SO-01 VZT'!C2" display="/"/>
    <hyperlink ref="A102" location="'08 - SO-01 Chladenie'!C2" display="/"/>
    <hyperlink ref="A103" location="'06 - SO-01 Elektroinštalácie'!C2" display="/"/>
    <hyperlink ref="A104" location="'10 - SO-02 Spevnené ploch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109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6" t="s">
        <v>4008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ROUND(J119,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ROUND((SUM(BE119:BE196)),  2)</f>
        <v>0</v>
      </c>
      <c r="G33" s="104"/>
      <c r="H33" s="104"/>
      <c r="I33" s="105">
        <v>0.23</v>
      </c>
      <c r="J33" s="103">
        <f>ROUND(((SUM(BE119:BE196))*I33),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ROUND((SUM(BF119:BF196)),  2)</f>
        <v>0</v>
      </c>
      <c r="G34" s="33"/>
      <c r="H34" s="33"/>
      <c r="I34" s="107">
        <v>0.23</v>
      </c>
      <c r="J34" s="106">
        <f>ROUND(((SUM(BF119:BF196))*I34),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ROUND((SUM(BG119:BG196)),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ROUND((SUM(BH119:BH196)),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ROUND((SUM(BI119:BI196)),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6" t="str">
        <f>E9</f>
        <v>06 - SO-01 Elektroinštalácie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J119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1:31" s="9" customFormat="1" ht="24.95" customHeight="1">
      <c r="B97" s="119"/>
      <c r="D97" s="120" t="s">
        <v>4009</v>
      </c>
      <c r="E97" s="121"/>
      <c r="F97" s="121"/>
      <c r="G97" s="121"/>
      <c r="H97" s="121"/>
      <c r="I97" s="121"/>
      <c r="J97" s="122">
        <f>J120</f>
        <v>0</v>
      </c>
      <c r="L97" s="119"/>
    </row>
    <row r="98" spans="1:31" s="9" customFormat="1" ht="24.95" customHeight="1">
      <c r="B98" s="119"/>
      <c r="D98" s="120" t="s">
        <v>4010</v>
      </c>
      <c r="E98" s="121"/>
      <c r="F98" s="121"/>
      <c r="G98" s="121"/>
      <c r="H98" s="121"/>
      <c r="I98" s="121"/>
      <c r="J98" s="122">
        <f>J130</f>
        <v>0</v>
      </c>
      <c r="L98" s="119"/>
    </row>
    <row r="99" spans="1:31" s="9" customFormat="1" ht="24.95" customHeight="1">
      <c r="B99" s="119"/>
      <c r="D99" s="120" t="s">
        <v>4011</v>
      </c>
      <c r="E99" s="121"/>
      <c r="F99" s="121"/>
      <c r="G99" s="121"/>
      <c r="H99" s="121"/>
      <c r="I99" s="121"/>
      <c r="J99" s="122">
        <f>J182</f>
        <v>0</v>
      </c>
      <c r="L99" s="119"/>
    </row>
    <row r="100" spans="1:31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137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15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6.25" customHeight="1">
      <c r="A109" s="33"/>
      <c r="B109" s="34"/>
      <c r="C109" s="33"/>
      <c r="D109" s="33"/>
      <c r="E109" s="264" t="str">
        <f>E7</f>
        <v>Stredná odborná škola informačných technológií centrum celoživotného a odborného vzdelávania a prípravy pre industry 4.0</v>
      </c>
      <c r="F109" s="265"/>
      <c r="G109" s="265"/>
      <c r="H109" s="265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114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26" t="str">
        <f>E9</f>
        <v>06 - SO-01 Elektroinštalácie</v>
      </c>
      <c r="F111" s="266"/>
      <c r="G111" s="266"/>
      <c r="H111" s="266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19</v>
      </c>
      <c r="D113" s="33"/>
      <c r="E113" s="33"/>
      <c r="F113" s="26" t="str">
        <f>F12</f>
        <v>parc.č.2532/4 Banská Bystrica</v>
      </c>
      <c r="G113" s="33"/>
      <c r="H113" s="33"/>
      <c r="I113" s="28" t="s">
        <v>21</v>
      </c>
      <c r="J113" s="59" t="str">
        <f>IF(J12="","",J12)</f>
        <v>24. 4. 2025</v>
      </c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23</v>
      </c>
      <c r="D115" s="33"/>
      <c r="E115" s="33"/>
      <c r="F115" s="26" t="str">
        <f>E15</f>
        <v>Banskobystrický samosprávny kraj</v>
      </c>
      <c r="G115" s="33"/>
      <c r="H115" s="33"/>
      <c r="I115" s="28" t="s">
        <v>29</v>
      </c>
      <c r="J115" s="31" t="str">
        <f>E21</f>
        <v>Ing.Marek Mečír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27</v>
      </c>
      <c r="D116" s="33"/>
      <c r="E116" s="33"/>
      <c r="F116" s="26" t="str">
        <f>IF(E18="","",E18)</f>
        <v>Vyplň údaj</v>
      </c>
      <c r="G116" s="33"/>
      <c r="H116" s="33"/>
      <c r="I116" s="28" t="s">
        <v>32</v>
      </c>
      <c r="J116" s="31" t="str">
        <f>E24</f>
        <v>Stanislav Hlubina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27"/>
      <c r="B118" s="128"/>
      <c r="C118" s="129" t="s">
        <v>138</v>
      </c>
      <c r="D118" s="130" t="s">
        <v>61</v>
      </c>
      <c r="E118" s="130" t="s">
        <v>57</v>
      </c>
      <c r="F118" s="130" t="s">
        <v>58</v>
      </c>
      <c r="G118" s="130" t="s">
        <v>139</v>
      </c>
      <c r="H118" s="130" t="s">
        <v>140</v>
      </c>
      <c r="I118" s="130" t="s">
        <v>141</v>
      </c>
      <c r="J118" s="131" t="s">
        <v>118</v>
      </c>
      <c r="K118" s="132" t="s">
        <v>142</v>
      </c>
      <c r="L118" s="133"/>
      <c r="M118" s="66" t="s">
        <v>1</v>
      </c>
      <c r="N118" s="67" t="s">
        <v>40</v>
      </c>
      <c r="O118" s="67" t="s">
        <v>143</v>
      </c>
      <c r="P118" s="67" t="s">
        <v>144</v>
      </c>
      <c r="Q118" s="67" t="s">
        <v>145</v>
      </c>
      <c r="R118" s="67" t="s">
        <v>146</v>
      </c>
      <c r="S118" s="67" t="s">
        <v>147</v>
      </c>
      <c r="T118" s="68" t="s">
        <v>148</v>
      </c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</row>
    <row r="119" spans="1:65" s="2" customFormat="1" ht="22.9" customHeight="1">
      <c r="A119" s="33"/>
      <c r="B119" s="34"/>
      <c r="C119" s="73" t="s">
        <v>119</v>
      </c>
      <c r="D119" s="33"/>
      <c r="E119" s="33"/>
      <c r="F119" s="33"/>
      <c r="G119" s="33"/>
      <c r="H119" s="33"/>
      <c r="I119" s="33"/>
      <c r="J119" s="134">
        <f>BK119</f>
        <v>0</v>
      </c>
      <c r="K119" s="33"/>
      <c r="L119" s="34"/>
      <c r="M119" s="69"/>
      <c r="N119" s="60"/>
      <c r="O119" s="70"/>
      <c r="P119" s="135">
        <f>P120+P130+P182</f>
        <v>0</v>
      </c>
      <c r="Q119" s="70"/>
      <c r="R119" s="135">
        <f>R120+R130+R182</f>
        <v>0</v>
      </c>
      <c r="S119" s="70"/>
      <c r="T119" s="136">
        <f>T120+T130+T182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75</v>
      </c>
      <c r="AU119" s="18" t="s">
        <v>120</v>
      </c>
      <c r="BK119" s="137">
        <f>BK120+BK130+BK182</f>
        <v>0</v>
      </c>
    </row>
    <row r="120" spans="1:65" s="12" customFormat="1" ht="25.9" customHeight="1">
      <c r="B120" s="138"/>
      <c r="D120" s="139" t="s">
        <v>75</v>
      </c>
      <c r="E120" s="140" t="s">
        <v>1188</v>
      </c>
      <c r="F120" s="140" t="s">
        <v>4012</v>
      </c>
      <c r="I120" s="141"/>
      <c r="J120" s="142">
        <f>BK120</f>
        <v>0</v>
      </c>
      <c r="L120" s="138"/>
      <c r="M120" s="143"/>
      <c r="N120" s="144"/>
      <c r="O120" s="144"/>
      <c r="P120" s="145">
        <f>SUM(P121:P129)</f>
        <v>0</v>
      </c>
      <c r="Q120" s="144"/>
      <c r="R120" s="145">
        <f>SUM(R121:R129)</f>
        <v>0</v>
      </c>
      <c r="S120" s="144"/>
      <c r="T120" s="146">
        <f>SUM(T121:T129)</f>
        <v>0</v>
      </c>
      <c r="AR120" s="139" t="s">
        <v>84</v>
      </c>
      <c r="AT120" s="147" t="s">
        <v>75</v>
      </c>
      <c r="AU120" s="147" t="s">
        <v>76</v>
      </c>
      <c r="AY120" s="139" t="s">
        <v>151</v>
      </c>
      <c r="BK120" s="148">
        <f>SUM(BK121:BK129)</f>
        <v>0</v>
      </c>
    </row>
    <row r="121" spans="1:65" s="2" customFormat="1" ht="33" customHeight="1">
      <c r="A121" s="33"/>
      <c r="B121" s="151"/>
      <c r="C121" s="190" t="s">
        <v>84</v>
      </c>
      <c r="D121" s="190" t="s">
        <v>186</v>
      </c>
      <c r="E121" s="191" t="s">
        <v>4013</v>
      </c>
      <c r="F121" s="192" t="s">
        <v>4014</v>
      </c>
      <c r="G121" s="193" t="s">
        <v>179</v>
      </c>
      <c r="H121" s="194">
        <v>1</v>
      </c>
      <c r="I121" s="195"/>
      <c r="J121" s="196">
        <f>ROUND(I121*H121,2)</f>
        <v>0</v>
      </c>
      <c r="K121" s="197"/>
      <c r="L121" s="198"/>
      <c r="M121" s="199" t="s">
        <v>1</v>
      </c>
      <c r="N121" s="200" t="s">
        <v>42</v>
      </c>
      <c r="O121" s="62"/>
      <c r="P121" s="162">
        <f>O121*H121</f>
        <v>0</v>
      </c>
      <c r="Q121" s="162">
        <v>0</v>
      </c>
      <c r="R121" s="162">
        <f>Q121*H121</f>
        <v>0</v>
      </c>
      <c r="S121" s="162">
        <v>0</v>
      </c>
      <c r="T121" s="163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4" t="s">
        <v>189</v>
      </c>
      <c r="AT121" s="164" t="s">
        <v>186</v>
      </c>
      <c r="AU121" s="164" t="s">
        <v>84</v>
      </c>
      <c r="AY121" s="18" t="s">
        <v>151</v>
      </c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8" t="s">
        <v>152</v>
      </c>
      <c r="BK121" s="165">
        <f>ROUND(I121*H121,2)</f>
        <v>0</v>
      </c>
      <c r="BL121" s="18" t="s">
        <v>158</v>
      </c>
      <c r="BM121" s="164" t="s">
        <v>152</v>
      </c>
    </row>
    <row r="122" spans="1:65" s="2" customFormat="1" ht="16.5" customHeight="1">
      <c r="A122" s="33"/>
      <c r="B122" s="151"/>
      <c r="C122" s="152" t="s">
        <v>152</v>
      </c>
      <c r="D122" s="152" t="s">
        <v>154</v>
      </c>
      <c r="E122" s="153" t="s">
        <v>4015</v>
      </c>
      <c r="F122" s="154" t="s">
        <v>4016</v>
      </c>
      <c r="G122" s="155" t="s">
        <v>179</v>
      </c>
      <c r="H122" s="156">
        <v>1</v>
      </c>
      <c r="I122" s="157"/>
      <c r="J122" s="158">
        <f>ROUND(I122*H122,2)</f>
        <v>0</v>
      </c>
      <c r="K122" s="159"/>
      <c r="L122" s="34"/>
      <c r="M122" s="160" t="s">
        <v>1</v>
      </c>
      <c r="N122" s="161" t="s">
        <v>42</v>
      </c>
      <c r="O122" s="62"/>
      <c r="P122" s="162">
        <f>O122*H122</f>
        <v>0</v>
      </c>
      <c r="Q122" s="162">
        <v>0</v>
      </c>
      <c r="R122" s="162">
        <f>Q122*H122</f>
        <v>0</v>
      </c>
      <c r="S122" s="162">
        <v>0</v>
      </c>
      <c r="T122" s="163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4" t="s">
        <v>158</v>
      </c>
      <c r="AT122" s="164" t="s">
        <v>154</v>
      </c>
      <c r="AU122" s="164" t="s">
        <v>84</v>
      </c>
      <c r="AY122" s="18" t="s">
        <v>151</v>
      </c>
      <c r="BE122" s="165">
        <f>IF(N122="základná",J122,0)</f>
        <v>0</v>
      </c>
      <c r="BF122" s="165">
        <f>IF(N122="znížená",J122,0)</f>
        <v>0</v>
      </c>
      <c r="BG122" s="165">
        <f>IF(N122="zákl. prenesená",J122,0)</f>
        <v>0</v>
      </c>
      <c r="BH122" s="165">
        <f>IF(N122="zníž. prenesená",J122,0)</f>
        <v>0</v>
      </c>
      <c r="BI122" s="165">
        <f>IF(N122="nulová",J122,0)</f>
        <v>0</v>
      </c>
      <c r="BJ122" s="18" t="s">
        <v>152</v>
      </c>
      <c r="BK122" s="165">
        <f>ROUND(I122*H122,2)</f>
        <v>0</v>
      </c>
      <c r="BL122" s="18" t="s">
        <v>158</v>
      </c>
      <c r="BM122" s="164" t="s">
        <v>158</v>
      </c>
    </row>
    <row r="123" spans="1:65" s="2" customFormat="1" ht="16.5" customHeight="1">
      <c r="A123" s="33"/>
      <c r="B123" s="151"/>
      <c r="C123" s="152" t="s">
        <v>165</v>
      </c>
      <c r="D123" s="152" t="s">
        <v>154</v>
      </c>
      <c r="E123" s="153" t="s">
        <v>4017</v>
      </c>
      <c r="F123" s="154" t="s">
        <v>4018</v>
      </c>
      <c r="G123" s="155" t="s">
        <v>179</v>
      </c>
      <c r="H123" s="156">
        <v>2</v>
      </c>
      <c r="I123" s="157"/>
      <c r="J123" s="158">
        <f>ROUND(I123*H123,2)</f>
        <v>0</v>
      </c>
      <c r="K123" s="159"/>
      <c r="L123" s="34"/>
      <c r="M123" s="160" t="s">
        <v>1</v>
      </c>
      <c r="N123" s="161" t="s">
        <v>42</v>
      </c>
      <c r="O123" s="62"/>
      <c r="P123" s="162">
        <f>O123*H123</f>
        <v>0</v>
      </c>
      <c r="Q123" s="162">
        <v>0</v>
      </c>
      <c r="R123" s="162">
        <f>Q123*H123</f>
        <v>0</v>
      </c>
      <c r="S123" s="162">
        <v>0</v>
      </c>
      <c r="T123" s="163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4" t="s">
        <v>158</v>
      </c>
      <c r="AT123" s="164" t="s">
        <v>154</v>
      </c>
      <c r="AU123" s="164" t="s">
        <v>84</v>
      </c>
      <c r="AY123" s="18" t="s">
        <v>151</v>
      </c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8" t="s">
        <v>152</v>
      </c>
      <c r="BK123" s="165">
        <f>ROUND(I123*H123,2)</f>
        <v>0</v>
      </c>
      <c r="BL123" s="18" t="s">
        <v>158</v>
      </c>
      <c r="BM123" s="164" t="s">
        <v>191</v>
      </c>
    </row>
    <row r="124" spans="1:65" s="14" customFormat="1" ht="11.25">
      <c r="B124" s="174"/>
      <c r="D124" s="167" t="s">
        <v>160</v>
      </c>
      <c r="E124" s="175" t="s">
        <v>1</v>
      </c>
      <c r="F124" s="176" t="s">
        <v>4019</v>
      </c>
      <c r="H124" s="177">
        <v>2</v>
      </c>
      <c r="I124" s="178"/>
      <c r="L124" s="174"/>
      <c r="M124" s="179"/>
      <c r="N124" s="180"/>
      <c r="O124" s="180"/>
      <c r="P124" s="180"/>
      <c r="Q124" s="180"/>
      <c r="R124" s="180"/>
      <c r="S124" s="180"/>
      <c r="T124" s="181"/>
      <c r="AT124" s="175" t="s">
        <v>160</v>
      </c>
      <c r="AU124" s="175" t="s">
        <v>84</v>
      </c>
      <c r="AV124" s="14" t="s">
        <v>152</v>
      </c>
      <c r="AW124" s="14" t="s">
        <v>31</v>
      </c>
      <c r="AX124" s="14" t="s">
        <v>84</v>
      </c>
      <c r="AY124" s="175" t="s">
        <v>151</v>
      </c>
    </row>
    <row r="125" spans="1:65" s="13" customFormat="1" ht="11.25">
      <c r="B125" s="166"/>
      <c r="D125" s="167" t="s">
        <v>160</v>
      </c>
      <c r="E125" s="168" t="s">
        <v>1</v>
      </c>
      <c r="F125" s="169" t="s">
        <v>4020</v>
      </c>
      <c r="H125" s="168" t="s">
        <v>1</v>
      </c>
      <c r="I125" s="170"/>
      <c r="L125" s="166"/>
      <c r="M125" s="171"/>
      <c r="N125" s="172"/>
      <c r="O125" s="172"/>
      <c r="P125" s="172"/>
      <c r="Q125" s="172"/>
      <c r="R125" s="172"/>
      <c r="S125" s="172"/>
      <c r="T125" s="173"/>
      <c r="AT125" s="168" t="s">
        <v>160</v>
      </c>
      <c r="AU125" s="168" t="s">
        <v>84</v>
      </c>
      <c r="AV125" s="13" t="s">
        <v>84</v>
      </c>
      <c r="AW125" s="13" t="s">
        <v>31</v>
      </c>
      <c r="AX125" s="13" t="s">
        <v>76</v>
      </c>
      <c r="AY125" s="168" t="s">
        <v>151</v>
      </c>
    </row>
    <row r="126" spans="1:65" s="13" customFormat="1" ht="22.5">
      <c r="B126" s="166"/>
      <c r="D126" s="167" t="s">
        <v>160</v>
      </c>
      <c r="E126" s="168" t="s">
        <v>1</v>
      </c>
      <c r="F126" s="169" t="s">
        <v>4021</v>
      </c>
      <c r="H126" s="168" t="s">
        <v>1</v>
      </c>
      <c r="I126" s="170"/>
      <c r="L126" s="166"/>
      <c r="M126" s="171"/>
      <c r="N126" s="172"/>
      <c r="O126" s="172"/>
      <c r="P126" s="172"/>
      <c r="Q126" s="172"/>
      <c r="R126" s="172"/>
      <c r="S126" s="172"/>
      <c r="T126" s="173"/>
      <c r="AT126" s="168" t="s">
        <v>160</v>
      </c>
      <c r="AU126" s="168" t="s">
        <v>84</v>
      </c>
      <c r="AV126" s="13" t="s">
        <v>84</v>
      </c>
      <c r="AW126" s="13" t="s">
        <v>31</v>
      </c>
      <c r="AX126" s="13" t="s">
        <v>76</v>
      </c>
      <c r="AY126" s="168" t="s">
        <v>151</v>
      </c>
    </row>
    <row r="127" spans="1:65" s="13" customFormat="1" ht="22.5">
      <c r="B127" s="166"/>
      <c r="D127" s="167" t="s">
        <v>160</v>
      </c>
      <c r="E127" s="168" t="s">
        <v>1</v>
      </c>
      <c r="F127" s="169" t="s">
        <v>4022</v>
      </c>
      <c r="H127" s="168" t="s">
        <v>1</v>
      </c>
      <c r="I127" s="170"/>
      <c r="L127" s="166"/>
      <c r="M127" s="171"/>
      <c r="N127" s="172"/>
      <c r="O127" s="172"/>
      <c r="P127" s="172"/>
      <c r="Q127" s="172"/>
      <c r="R127" s="172"/>
      <c r="S127" s="172"/>
      <c r="T127" s="173"/>
      <c r="AT127" s="168" t="s">
        <v>160</v>
      </c>
      <c r="AU127" s="168" t="s">
        <v>84</v>
      </c>
      <c r="AV127" s="13" t="s">
        <v>84</v>
      </c>
      <c r="AW127" s="13" t="s">
        <v>31</v>
      </c>
      <c r="AX127" s="13" t="s">
        <v>76</v>
      </c>
      <c r="AY127" s="168" t="s">
        <v>151</v>
      </c>
    </row>
    <row r="128" spans="1:65" s="13" customFormat="1" ht="22.5">
      <c r="B128" s="166"/>
      <c r="D128" s="167" t="s">
        <v>160</v>
      </c>
      <c r="E128" s="168" t="s">
        <v>1</v>
      </c>
      <c r="F128" s="169" t="s">
        <v>4023</v>
      </c>
      <c r="H128" s="168" t="s">
        <v>1</v>
      </c>
      <c r="I128" s="170"/>
      <c r="L128" s="166"/>
      <c r="M128" s="171"/>
      <c r="N128" s="172"/>
      <c r="O128" s="172"/>
      <c r="P128" s="172"/>
      <c r="Q128" s="172"/>
      <c r="R128" s="172"/>
      <c r="S128" s="172"/>
      <c r="T128" s="173"/>
      <c r="AT128" s="168" t="s">
        <v>160</v>
      </c>
      <c r="AU128" s="168" t="s">
        <v>84</v>
      </c>
      <c r="AV128" s="13" t="s">
        <v>84</v>
      </c>
      <c r="AW128" s="13" t="s">
        <v>31</v>
      </c>
      <c r="AX128" s="13" t="s">
        <v>76</v>
      </c>
      <c r="AY128" s="168" t="s">
        <v>151</v>
      </c>
    </row>
    <row r="129" spans="1:65" s="13" customFormat="1" ht="11.25">
      <c r="B129" s="166"/>
      <c r="D129" s="167" t="s">
        <v>160</v>
      </c>
      <c r="E129" s="168" t="s">
        <v>1</v>
      </c>
      <c r="F129" s="169" t="s">
        <v>4024</v>
      </c>
      <c r="H129" s="168" t="s">
        <v>1</v>
      </c>
      <c r="I129" s="170"/>
      <c r="L129" s="166"/>
      <c r="M129" s="171"/>
      <c r="N129" s="172"/>
      <c r="O129" s="172"/>
      <c r="P129" s="172"/>
      <c r="Q129" s="172"/>
      <c r="R129" s="172"/>
      <c r="S129" s="172"/>
      <c r="T129" s="173"/>
      <c r="AT129" s="168" t="s">
        <v>160</v>
      </c>
      <c r="AU129" s="168" t="s">
        <v>84</v>
      </c>
      <c r="AV129" s="13" t="s">
        <v>84</v>
      </c>
      <c r="AW129" s="13" t="s">
        <v>31</v>
      </c>
      <c r="AX129" s="13" t="s">
        <v>76</v>
      </c>
      <c r="AY129" s="168" t="s">
        <v>151</v>
      </c>
    </row>
    <row r="130" spans="1:65" s="12" customFormat="1" ht="25.9" customHeight="1">
      <c r="B130" s="138"/>
      <c r="D130" s="139" t="s">
        <v>75</v>
      </c>
      <c r="E130" s="140" t="s">
        <v>1183</v>
      </c>
      <c r="F130" s="140" t="s">
        <v>4025</v>
      </c>
      <c r="I130" s="141"/>
      <c r="J130" s="142">
        <f>BK130</f>
        <v>0</v>
      </c>
      <c r="L130" s="138"/>
      <c r="M130" s="143"/>
      <c r="N130" s="144"/>
      <c r="O130" s="144"/>
      <c r="P130" s="145">
        <f>SUM(P131:P181)</f>
        <v>0</v>
      </c>
      <c r="Q130" s="144"/>
      <c r="R130" s="145">
        <f>SUM(R131:R181)</f>
        <v>0</v>
      </c>
      <c r="S130" s="144"/>
      <c r="T130" s="146">
        <f>SUM(T131:T181)</f>
        <v>0</v>
      </c>
      <c r="AR130" s="139" t="s">
        <v>84</v>
      </c>
      <c r="AT130" s="147" t="s">
        <v>75</v>
      </c>
      <c r="AU130" s="147" t="s">
        <v>76</v>
      </c>
      <c r="AY130" s="139" t="s">
        <v>151</v>
      </c>
      <c r="BK130" s="148">
        <f>SUM(BK131:BK181)</f>
        <v>0</v>
      </c>
    </row>
    <row r="131" spans="1:65" s="2" customFormat="1" ht="16.5" customHeight="1">
      <c r="A131" s="33"/>
      <c r="B131" s="151"/>
      <c r="C131" s="190" t="s">
        <v>158</v>
      </c>
      <c r="D131" s="190" t="s">
        <v>186</v>
      </c>
      <c r="E131" s="191" t="s">
        <v>4026</v>
      </c>
      <c r="F131" s="192" t="s">
        <v>4027</v>
      </c>
      <c r="G131" s="193" t="s">
        <v>179</v>
      </c>
      <c r="H131" s="194">
        <v>241</v>
      </c>
      <c r="I131" s="195"/>
      <c r="J131" s="196">
        <f t="shared" ref="J131:J162" si="0">ROUND(I131*H131,2)</f>
        <v>0</v>
      </c>
      <c r="K131" s="197"/>
      <c r="L131" s="198"/>
      <c r="M131" s="199" t="s">
        <v>1</v>
      </c>
      <c r="N131" s="200" t="s">
        <v>42</v>
      </c>
      <c r="O131" s="62"/>
      <c r="P131" s="162">
        <f t="shared" ref="P131:P162" si="1">O131*H131</f>
        <v>0</v>
      </c>
      <c r="Q131" s="162">
        <v>0</v>
      </c>
      <c r="R131" s="162">
        <f t="shared" ref="R131:R162" si="2">Q131*H131</f>
        <v>0</v>
      </c>
      <c r="S131" s="162">
        <v>0</v>
      </c>
      <c r="T131" s="163">
        <f t="shared" ref="T131:T162" si="3"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189</v>
      </c>
      <c r="AT131" s="164" t="s">
        <v>186</v>
      </c>
      <c r="AU131" s="164" t="s">
        <v>84</v>
      </c>
      <c r="AY131" s="18" t="s">
        <v>151</v>
      </c>
      <c r="BE131" s="165">
        <f t="shared" ref="BE131:BE162" si="4">IF(N131="základná",J131,0)</f>
        <v>0</v>
      </c>
      <c r="BF131" s="165">
        <f t="shared" ref="BF131:BF162" si="5">IF(N131="znížená",J131,0)</f>
        <v>0</v>
      </c>
      <c r="BG131" s="165">
        <f t="shared" ref="BG131:BG162" si="6">IF(N131="zákl. prenesená",J131,0)</f>
        <v>0</v>
      </c>
      <c r="BH131" s="165">
        <f t="shared" ref="BH131:BH162" si="7">IF(N131="zníž. prenesená",J131,0)</f>
        <v>0</v>
      </c>
      <c r="BI131" s="165">
        <f t="shared" ref="BI131:BI162" si="8">IF(N131="nulová",J131,0)</f>
        <v>0</v>
      </c>
      <c r="BJ131" s="18" t="s">
        <v>152</v>
      </c>
      <c r="BK131" s="165">
        <f t="shared" ref="BK131:BK162" si="9">ROUND(I131*H131,2)</f>
        <v>0</v>
      </c>
      <c r="BL131" s="18" t="s">
        <v>158</v>
      </c>
      <c r="BM131" s="164" t="s">
        <v>189</v>
      </c>
    </row>
    <row r="132" spans="1:65" s="2" customFormat="1" ht="16.5" customHeight="1">
      <c r="A132" s="33"/>
      <c r="B132" s="151"/>
      <c r="C132" s="190" t="s">
        <v>185</v>
      </c>
      <c r="D132" s="190" t="s">
        <v>186</v>
      </c>
      <c r="E132" s="191" t="s">
        <v>4028</v>
      </c>
      <c r="F132" s="192" t="s">
        <v>4029</v>
      </c>
      <c r="G132" s="193" t="s">
        <v>179</v>
      </c>
      <c r="H132" s="194">
        <v>6</v>
      </c>
      <c r="I132" s="195"/>
      <c r="J132" s="196">
        <f t="shared" si="0"/>
        <v>0</v>
      </c>
      <c r="K132" s="197"/>
      <c r="L132" s="198"/>
      <c r="M132" s="199" t="s">
        <v>1</v>
      </c>
      <c r="N132" s="200" t="s">
        <v>42</v>
      </c>
      <c r="O132" s="62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189</v>
      </c>
      <c r="AT132" s="164" t="s">
        <v>186</v>
      </c>
      <c r="AU132" s="164" t="s">
        <v>84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152</v>
      </c>
      <c r="BK132" s="165">
        <f t="shared" si="9"/>
        <v>0</v>
      </c>
      <c r="BL132" s="18" t="s">
        <v>158</v>
      </c>
      <c r="BM132" s="164" t="s">
        <v>110</v>
      </c>
    </row>
    <row r="133" spans="1:65" s="2" customFormat="1" ht="16.5" customHeight="1">
      <c r="A133" s="33"/>
      <c r="B133" s="151"/>
      <c r="C133" s="190" t="s">
        <v>191</v>
      </c>
      <c r="D133" s="190" t="s">
        <v>186</v>
      </c>
      <c r="E133" s="191" t="s">
        <v>4030</v>
      </c>
      <c r="F133" s="192" t="s">
        <v>4031</v>
      </c>
      <c r="G133" s="193" t="s">
        <v>179</v>
      </c>
      <c r="H133" s="194">
        <v>4</v>
      </c>
      <c r="I133" s="195"/>
      <c r="J133" s="196">
        <f t="shared" si="0"/>
        <v>0</v>
      </c>
      <c r="K133" s="197"/>
      <c r="L133" s="198"/>
      <c r="M133" s="199" t="s">
        <v>1</v>
      </c>
      <c r="N133" s="200" t="s">
        <v>42</v>
      </c>
      <c r="O133" s="62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189</v>
      </c>
      <c r="AT133" s="164" t="s">
        <v>186</v>
      </c>
      <c r="AU133" s="164" t="s">
        <v>84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152</v>
      </c>
      <c r="BK133" s="165">
        <f t="shared" si="9"/>
        <v>0</v>
      </c>
      <c r="BL133" s="18" t="s">
        <v>158</v>
      </c>
      <c r="BM133" s="164" t="s">
        <v>218</v>
      </c>
    </row>
    <row r="134" spans="1:65" s="2" customFormat="1" ht="16.5" customHeight="1">
      <c r="A134" s="33"/>
      <c r="B134" s="151"/>
      <c r="C134" s="190" t="s">
        <v>196</v>
      </c>
      <c r="D134" s="190" t="s">
        <v>186</v>
      </c>
      <c r="E134" s="191" t="s">
        <v>4032</v>
      </c>
      <c r="F134" s="192" t="s">
        <v>4033</v>
      </c>
      <c r="G134" s="193" t="s">
        <v>179</v>
      </c>
      <c r="H134" s="194">
        <v>86</v>
      </c>
      <c r="I134" s="195"/>
      <c r="J134" s="196">
        <f t="shared" si="0"/>
        <v>0</v>
      </c>
      <c r="K134" s="197"/>
      <c r="L134" s="198"/>
      <c r="M134" s="199" t="s">
        <v>1</v>
      </c>
      <c r="N134" s="200" t="s">
        <v>42</v>
      </c>
      <c r="O134" s="62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189</v>
      </c>
      <c r="AT134" s="164" t="s">
        <v>186</v>
      </c>
      <c r="AU134" s="164" t="s">
        <v>84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152</v>
      </c>
      <c r="BK134" s="165">
        <f t="shared" si="9"/>
        <v>0</v>
      </c>
      <c r="BL134" s="18" t="s">
        <v>158</v>
      </c>
      <c r="BM134" s="164" t="s">
        <v>262</v>
      </c>
    </row>
    <row r="135" spans="1:65" s="2" customFormat="1" ht="16.5" customHeight="1">
      <c r="A135" s="33"/>
      <c r="B135" s="151"/>
      <c r="C135" s="190" t="s">
        <v>189</v>
      </c>
      <c r="D135" s="190" t="s">
        <v>186</v>
      </c>
      <c r="E135" s="191" t="s">
        <v>4034</v>
      </c>
      <c r="F135" s="192" t="s">
        <v>4035</v>
      </c>
      <c r="G135" s="193" t="s">
        <v>179</v>
      </c>
      <c r="H135" s="194">
        <v>81</v>
      </c>
      <c r="I135" s="195"/>
      <c r="J135" s="196">
        <f t="shared" si="0"/>
        <v>0</v>
      </c>
      <c r="K135" s="197"/>
      <c r="L135" s="198"/>
      <c r="M135" s="199" t="s">
        <v>1</v>
      </c>
      <c r="N135" s="200" t="s">
        <v>42</v>
      </c>
      <c r="O135" s="62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189</v>
      </c>
      <c r="AT135" s="164" t="s">
        <v>186</v>
      </c>
      <c r="AU135" s="164" t="s">
        <v>84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152</v>
      </c>
      <c r="BK135" s="165">
        <f t="shared" si="9"/>
        <v>0</v>
      </c>
      <c r="BL135" s="18" t="s">
        <v>158</v>
      </c>
      <c r="BM135" s="164" t="s">
        <v>309</v>
      </c>
    </row>
    <row r="136" spans="1:65" s="2" customFormat="1" ht="16.5" customHeight="1">
      <c r="A136" s="33"/>
      <c r="B136" s="151"/>
      <c r="C136" s="190" t="s">
        <v>204</v>
      </c>
      <c r="D136" s="190" t="s">
        <v>186</v>
      </c>
      <c r="E136" s="191" t="s">
        <v>4036</v>
      </c>
      <c r="F136" s="192" t="s">
        <v>4037</v>
      </c>
      <c r="G136" s="193" t="s">
        <v>179</v>
      </c>
      <c r="H136" s="194">
        <v>42</v>
      </c>
      <c r="I136" s="195"/>
      <c r="J136" s="196">
        <f t="shared" si="0"/>
        <v>0</v>
      </c>
      <c r="K136" s="197"/>
      <c r="L136" s="198"/>
      <c r="M136" s="199" t="s">
        <v>1</v>
      </c>
      <c r="N136" s="200" t="s">
        <v>42</v>
      </c>
      <c r="O136" s="62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189</v>
      </c>
      <c r="AT136" s="164" t="s">
        <v>186</v>
      </c>
      <c r="AU136" s="164" t="s">
        <v>84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152</v>
      </c>
      <c r="BK136" s="165">
        <f t="shared" si="9"/>
        <v>0</v>
      </c>
      <c r="BL136" s="18" t="s">
        <v>158</v>
      </c>
      <c r="BM136" s="164" t="s">
        <v>4038</v>
      </c>
    </row>
    <row r="137" spans="1:65" s="2" customFormat="1" ht="16.5" customHeight="1">
      <c r="A137" s="33"/>
      <c r="B137" s="151"/>
      <c r="C137" s="190" t="s">
        <v>110</v>
      </c>
      <c r="D137" s="190" t="s">
        <v>186</v>
      </c>
      <c r="E137" s="191" t="s">
        <v>4039</v>
      </c>
      <c r="F137" s="192" t="s">
        <v>4040</v>
      </c>
      <c r="G137" s="193" t="s">
        <v>179</v>
      </c>
      <c r="H137" s="194">
        <v>15</v>
      </c>
      <c r="I137" s="195"/>
      <c r="J137" s="196">
        <f t="shared" si="0"/>
        <v>0</v>
      </c>
      <c r="K137" s="197"/>
      <c r="L137" s="198"/>
      <c r="M137" s="199" t="s">
        <v>1</v>
      </c>
      <c r="N137" s="200" t="s">
        <v>42</v>
      </c>
      <c r="O137" s="62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189</v>
      </c>
      <c r="AT137" s="164" t="s">
        <v>186</v>
      </c>
      <c r="AU137" s="164" t="s">
        <v>84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152</v>
      </c>
      <c r="BK137" s="165">
        <f t="shared" si="9"/>
        <v>0</v>
      </c>
      <c r="BL137" s="18" t="s">
        <v>158</v>
      </c>
      <c r="BM137" s="164" t="s">
        <v>323</v>
      </c>
    </row>
    <row r="138" spans="1:65" s="2" customFormat="1" ht="16.5" customHeight="1">
      <c r="A138" s="33"/>
      <c r="B138" s="151"/>
      <c r="C138" s="190" t="s">
        <v>214</v>
      </c>
      <c r="D138" s="190" t="s">
        <v>186</v>
      </c>
      <c r="E138" s="191" t="s">
        <v>4041</v>
      </c>
      <c r="F138" s="192" t="s">
        <v>4042</v>
      </c>
      <c r="G138" s="193" t="s">
        <v>179</v>
      </c>
      <c r="H138" s="194">
        <v>2</v>
      </c>
      <c r="I138" s="195"/>
      <c r="J138" s="196">
        <f t="shared" si="0"/>
        <v>0</v>
      </c>
      <c r="K138" s="197"/>
      <c r="L138" s="198"/>
      <c r="M138" s="199" t="s">
        <v>1</v>
      </c>
      <c r="N138" s="200" t="s">
        <v>42</v>
      </c>
      <c r="O138" s="62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189</v>
      </c>
      <c r="AT138" s="164" t="s">
        <v>186</v>
      </c>
      <c r="AU138" s="164" t="s">
        <v>84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152</v>
      </c>
      <c r="BK138" s="165">
        <f t="shared" si="9"/>
        <v>0</v>
      </c>
      <c r="BL138" s="18" t="s">
        <v>158</v>
      </c>
      <c r="BM138" s="164" t="s">
        <v>345</v>
      </c>
    </row>
    <row r="139" spans="1:65" s="2" customFormat="1" ht="24.2" customHeight="1">
      <c r="A139" s="33"/>
      <c r="B139" s="151"/>
      <c r="C139" s="190" t="s">
        <v>218</v>
      </c>
      <c r="D139" s="190" t="s">
        <v>186</v>
      </c>
      <c r="E139" s="191" t="s">
        <v>4043</v>
      </c>
      <c r="F139" s="192" t="s">
        <v>4044</v>
      </c>
      <c r="G139" s="193" t="s">
        <v>179</v>
      </c>
      <c r="H139" s="194">
        <v>2</v>
      </c>
      <c r="I139" s="195"/>
      <c r="J139" s="196">
        <f t="shared" si="0"/>
        <v>0</v>
      </c>
      <c r="K139" s="197"/>
      <c r="L139" s="198"/>
      <c r="M139" s="199" t="s">
        <v>1</v>
      </c>
      <c r="N139" s="200" t="s">
        <v>42</v>
      </c>
      <c r="O139" s="62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189</v>
      </c>
      <c r="AT139" s="164" t="s">
        <v>186</v>
      </c>
      <c r="AU139" s="164" t="s">
        <v>84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152</v>
      </c>
      <c r="BK139" s="165">
        <f t="shared" si="9"/>
        <v>0</v>
      </c>
      <c r="BL139" s="18" t="s">
        <v>158</v>
      </c>
      <c r="BM139" s="164" t="s">
        <v>381</v>
      </c>
    </row>
    <row r="140" spans="1:65" s="2" customFormat="1" ht="24.2" customHeight="1">
      <c r="A140" s="33"/>
      <c r="B140" s="151"/>
      <c r="C140" s="190" t="s">
        <v>233</v>
      </c>
      <c r="D140" s="190" t="s">
        <v>186</v>
      </c>
      <c r="E140" s="191" t="s">
        <v>4045</v>
      </c>
      <c r="F140" s="192" t="s">
        <v>4046</v>
      </c>
      <c r="G140" s="193" t="s">
        <v>179</v>
      </c>
      <c r="H140" s="194">
        <v>19</v>
      </c>
      <c r="I140" s="195"/>
      <c r="J140" s="196">
        <f t="shared" si="0"/>
        <v>0</v>
      </c>
      <c r="K140" s="197"/>
      <c r="L140" s="198"/>
      <c r="M140" s="199" t="s">
        <v>1</v>
      </c>
      <c r="N140" s="200" t="s">
        <v>42</v>
      </c>
      <c r="O140" s="62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189</v>
      </c>
      <c r="AT140" s="164" t="s">
        <v>186</v>
      </c>
      <c r="AU140" s="164" t="s">
        <v>84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152</v>
      </c>
      <c r="BK140" s="165">
        <f t="shared" si="9"/>
        <v>0</v>
      </c>
      <c r="BL140" s="18" t="s">
        <v>158</v>
      </c>
      <c r="BM140" s="164" t="s">
        <v>393</v>
      </c>
    </row>
    <row r="141" spans="1:65" s="2" customFormat="1" ht="24.2" customHeight="1">
      <c r="A141" s="33"/>
      <c r="B141" s="151"/>
      <c r="C141" s="190" t="s">
        <v>244</v>
      </c>
      <c r="D141" s="190" t="s">
        <v>186</v>
      </c>
      <c r="E141" s="191" t="s">
        <v>4047</v>
      </c>
      <c r="F141" s="192" t="s">
        <v>4048</v>
      </c>
      <c r="G141" s="193" t="s">
        <v>179</v>
      </c>
      <c r="H141" s="194">
        <v>7</v>
      </c>
      <c r="I141" s="195"/>
      <c r="J141" s="196">
        <f t="shared" si="0"/>
        <v>0</v>
      </c>
      <c r="K141" s="197"/>
      <c r="L141" s="198"/>
      <c r="M141" s="199" t="s">
        <v>1</v>
      </c>
      <c r="N141" s="200" t="s">
        <v>42</v>
      </c>
      <c r="O141" s="62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189</v>
      </c>
      <c r="AT141" s="164" t="s">
        <v>186</v>
      </c>
      <c r="AU141" s="164" t="s">
        <v>84</v>
      </c>
      <c r="AY141" s="18" t="s">
        <v>151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152</v>
      </c>
      <c r="BK141" s="165">
        <f t="shared" si="9"/>
        <v>0</v>
      </c>
      <c r="BL141" s="18" t="s">
        <v>158</v>
      </c>
      <c r="BM141" s="164" t="s">
        <v>4049</v>
      </c>
    </row>
    <row r="142" spans="1:65" s="2" customFormat="1" ht="24.2" customHeight="1">
      <c r="A142" s="33"/>
      <c r="B142" s="151"/>
      <c r="C142" s="190" t="s">
        <v>256</v>
      </c>
      <c r="D142" s="190" t="s">
        <v>186</v>
      </c>
      <c r="E142" s="191" t="s">
        <v>4050</v>
      </c>
      <c r="F142" s="192" t="s">
        <v>4051</v>
      </c>
      <c r="G142" s="193" t="s">
        <v>179</v>
      </c>
      <c r="H142" s="194">
        <v>26</v>
      </c>
      <c r="I142" s="195"/>
      <c r="J142" s="196">
        <f t="shared" si="0"/>
        <v>0</v>
      </c>
      <c r="K142" s="197"/>
      <c r="L142" s="198"/>
      <c r="M142" s="199" t="s">
        <v>1</v>
      </c>
      <c r="N142" s="200" t="s">
        <v>42</v>
      </c>
      <c r="O142" s="62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189</v>
      </c>
      <c r="AT142" s="164" t="s">
        <v>186</v>
      </c>
      <c r="AU142" s="164" t="s">
        <v>84</v>
      </c>
      <c r="AY142" s="18" t="s">
        <v>151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152</v>
      </c>
      <c r="BK142" s="165">
        <f t="shared" si="9"/>
        <v>0</v>
      </c>
      <c r="BL142" s="18" t="s">
        <v>158</v>
      </c>
      <c r="BM142" s="164" t="s">
        <v>404</v>
      </c>
    </row>
    <row r="143" spans="1:65" s="2" customFormat="1" ht="16.5" customHeight="1">
      <c r="A143" s="33"/>
      <c r="B143" s="151"/>
      <c r="C143" s="190" t="s">
        <v>262</v>
      </c>
      <c r="D143" s="190" t="s">
        <v>186</v>
      </c>
      <c r="E143" s="191" t="s">
        <v>4052</v>
      </c>
      <c r="F143" s="192" t="s">
        <v>4053</v>
      </c>
      <c r="G143" s="193" t="s">
        <v>179</v>
      </c>
      <c r="H143" s="194">
        <v>155</v>
      </c>
      <c r="I143" s="195"/>
      <c r="J143" s="196">
        <f t="shared" si="0"/>
        <v>0</v>
      </c>
      <c r="K143" s="197"/>
      <c r="L143" s="198"/>
      <c r="M143" s="199" t="s">
        <v>1</v>
      </c>
      <c r="N143" s="200" t="s">
        <v>42</v>
      </c>
      <c r="O143" s="62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189</v>
      </c>
      <c r="AT143" s="164" t="s">
        <v>186</v>
      </c>
      <c r="AU143" s="164" t="s">
        <v>84</v>
      </c>
      <c r="AY143" s="18" t="s">
        <v>151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152</v>
      </c>
      <c r="BK143" s="165">
        <f t="shared" si="9"/>
        <v>0</v>
      </c>
      <c r="BL143" s="18" t="s">
        <v>158</v>
      </c>
      <c r="BM143" s="164" t="s">
        <v>417</v>
      </c>
    </row>
    <row r="144" spans="1:65" s="2" customFormat="1" ht="16.5" customHeight="1">
      <c r="A144" s="33"/>
      <c r="B144" s="151"/>
      <c r="C144" s="190" t="s">
        <v>268</v>
      </c>
      <c r="D144" s="190" t="s">
        <v>186</v>
      </c>
      <c r="E144" s="191" t="s">
        <v>4054</v>
      </c>
      <c r="F144" s="192" t="s">
        <v>4055</v>
      </c>
      <c r="G144" s="193" t="s">
        <v>179</v>
      </c>
      <c r="H144" s="194">
        <v>34</v>
      </c>
      <c r="I144" s="195"/>
      <c r="J144" s="196">
        <f t="shared" si="0"/>
        <v>0</v>
      </c>
      <c r="K144" s="197"/>
      <c r="L144" s="198"/>
      <c r="M144" s="199" t="s">
        <v>1</v>
      </c>
      <c r="N144" s="200" t="s">
        <v>42</v>
      </c>
      <c r="O144" s="62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189</v>
      </c>
      <c r="AT144" s="164" t="s">
        <v>186</v>
      </c>
      <c r="AU144" s="164" t="s">
        <v>84</v>
      </c>
      <c r="AY144" s="18" t="s">
        <v>151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152</v>
      </c>
      <c r="BK144" s="165">
        <f t="shared" si="9"/>
        <v>0</v>
      </c>
      <c r="BL144" s="18" t="s">
        <v>158</v>
      </c>
      <c r="BM144" s="164" t="s">
        <v>429</v>
      </c>
    </row>
    <row r="145" spans="1:65" s="2" customFormat="1" ht="24.2" customHeight="1">
      <c r="A145" s="33"/>
      <c r="B145" s="151"/>
      <c r="C145" s="190" t="s">
        <v>309</v>
      </c>
      <c r="D145" s="190" t="s">
        <v>186</v>
      </c>
      <c r="E145" s="191" t="s">
        <v>4056</v>
      </c>
      <c r="F145" s="192" t="s">
        <v>4057</v>
      </c>
      <c r="G145" s="193" t="s">
        <v>179</v>
      </c>
      <c r="H145" s="194">
        <v>10</v>
      </c>
      <c r="I145" s="195"/>
      <c r="J145" s="196">
        <f t="shared" si="0"/>
        <v>0</v>
      </c>
      <c r="K145" s="197"/>
      <c r="L145" s="198"/>
      <c r="M145" s="199" t="s">
        <v>1</v>
      </c>
      <c r="N145" s="200" t="s">
        <v>42</v>
      </c>
      <c r="O145" s="62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189</v>
      </c>
      <c r="AT145" s="164" t="s">
        <v>186</v>
      </c>
      <c r="AU145" s="164" t="s">
        <v>84</v>
      </c>
      <c r="AY145" s="18" t="s">
        <v>151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152</v>
      </c>
      <c r="BK145" s="165">
        <f t="shared" si="9"/>
        <v>0</v>
      </c>
      <c r="BL145" s="18" t="s">
        <v>158</v>
      </c>
      <c r="BM145" s="164" t="s">
        <v>441</v>
      </c>
    </row>
    <row r="146" spans="1:65" s="2" customFormat="1" ht="16.5" customHeight="1">
      <c r="A146" s="33"/>
      <c r="B146" s="151"/>
      <c r="C146" s="190" t="s">
        <v>317</v>
      </c>
      <c r="D146" s="190" t="s">
        <v>186</v>
      </c>
      <c r="E146" s="191" t="s">
        <v>4058</v>
      </c>
      <c r="F146" s="192" t="s">
        <v>4059</v>
      </c>
      <c r="G146" s="193" t="s">
        <v>462</v>
      </c>
      <c r="H146" s="194">
        <v>5000</v>
      </c>
      <c r="I146" s="195"/>
      <c r="J146" s="196">
        <f t="shared" si="0"/>
        <v>0</v>
      </c>
      <c r="K146" s="197"/>
      <c r="L146" s="198"/>
      <c r="M146" s="199" t="s">
        <v>1</v>
      </c>
      <c r="N146" s="200" t="s">
        <v>42</v>
      </c>
      <c r="O146" s="62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189</v>
      </c>
      <c r="AT146" s="164" t="s">
        <v>186</v>
      </c>
      <c r="AU146" s="164" t="s">
        <v>84</v>
      </c>
      <c r="AY146" s="18" t="s">
        <v>151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152</v>
      </c>
      <c r="BK146" s="165">
        <f t="shared" si="9"/>
        <v>0</v>
      </c>
      <c r="BL146" s="18" t="s">
        <v>158</v>
      </c>
      <c r="BM146" s="164" t="s">
        <v>454</v>
      </c>
    </row>
    <row r="147" spans="1:65" s="2" customFormat="1" ht="16.5" customHeight="1">
      <c r="A147" s="33"/>
      <c r="B147" s="151"/>
      <c r="C147" s="190" t="s">
        <v>323</v>
      </c>
      <c r="D147" s="190" t="s">
        <v>186</v>
      </c>
      <c r="E147" s="191" t="s">
        <v>4060</v>
      </c>
      <c r="F147" s="192" t="s">
        <v>4061</v>
      </c>
      <c r="G147" s="193" t="s">
        <v>462</v>
      </c>
      <c r="H147" s="194">
        <v>16100</v>
      </c>
      <c r="I147" s="195"/>
      <c r="J147" s="196">
        <f t="shared" si="0"/>
        <v>0</v>
      </c>
      <c r="K147" s="197"/>
      <c r="L147" s="198"/>
      <c r="M147" s="199" t="s">
        <v>1</v>
      </c>
      <c r="N147" s="200" t="s">
        <v>42</v>
      </c>
      <c r="O147" s="62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189</v>
      </c>
      <c r="AT147" s="164" t="s">
        <v>186</v>
      </c>
      <c r="AU147" s="164" t="s">
        <v>84</v>
      </c>
      <c r="AY147" s="18" t="s">
        <v>151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152</v>
      </c>
      <c r="BK147" s="165">
        <f t="shared" si="9"/>
        <v>0</v>
      </c>
      <c r="BL147" s="18" t="s">
        <v>158</v>
      </c>
      <c r="BM147" s="164" t="s">
        <v>465</v>
      </c>
    </row>
    <row r="148" spans="1:65" s="2" customFormat="1" ht="16.5" customHeight="1">
      <c r="A148" s="33"/>
      <c r="B148" s="151"/>
      <c r="C148" s="190" t="s">
        <v>333</v>
      </c>
      <c r="D148" s="190" t="s">
        <v>186</v>
      </c>
      <c r="E148" s="191" t="s">
        <v>4062</v>
      </c>
      <c r="F148" s="192" t="s">
        <v>4063</v>
      </c>
      <c r="G148" s="193" t="s">
        <v>462</v>
      </c>
      <c r="H148" s="194">
        <v>60</v>
      </c>
      <c r="I148" s="195"/>
      <c r="J148" s="196">
        <f t="shared" si="0"/>
        <v>0</v>
      </c>
      <c r="K148" s="197"/>
      <c r="L148" s="198"/>
      <c r="M148" s="199" t="s">
        <v>1</v>
      </c>
      <c r="N148" s="200" t="s">
        <v>42</v>
      </c>
      <c r="O148" s="62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189</v>
      </c>
      <c r="AT148" s="164" t="s">
        <v>186</v>
      </c>
      <c r="AU148" s="164" t="s">
        <v>84</v>
      </c>
      <c r="AY148" s="18" t="s">
        <v>151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152</v>
      </c>
      <c r="BK148" s="165">
        <f t="shared" si="9"/>
        <v>0</v>
      </c>
      <c r="BL148" s="18" t="s">
        <v>158</v>
      </c>
      <c r="BM148" s="164" t="s">
        <v>480</v>
      </c>
    </row>
    <row r="149" spans="1:65" s="2" customFormat="1" ht="16.5" customHeight="1">
      <c r="A149" s="33"/>
      <c r="B149" s="151"/>
      <c r="C149" s="190" t="s">
        <v>345</v>
      </c>
      <c r="D149" s="190" t="s">
        <v>186</v>
      </c>
      <c r="E149" s="191" t="s">
        <v>4064</v>
      </c>
      <c r="F149" s="192" t="s">
        <v>4065</v>
      </c>
      <c r="G149" s="193" t="s">
        <v>462</v>
      </c>
      <c r="H149" s="194">
        <v>50</v>
      </c>
      <c r="I149" s="195"/>
      <c r="J149" s="196">
        <f t="shared" si="0"/>
        <v>0</v>
      </c>
      <c r="K149" s="197"/>
      <c r="L149" s="198"/>
      <c r="M149" s="199" t="s">
        <v>1</v>
      </c>
      <c r="N149" s="200" t="s">
        <v>42</v>
      </c>
      <c r="O149" s="62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189</v>
      </c>
      <c r="AT149" s="164" t="s">
        <v>186</v>
      </c>
      <c r="AU149" s="164" t="s">
        <v>84</v>
      </c>
      <c r="AY149" s="18" t="s">
        <v>151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152</v>
      </c>
      <c r="BK149" s="165">
        <f t="shared" si="9"/>
        <v>0</v>
      </c>
      <c r="BL149" s="18" t="s">
        <v>158</v>
      </c>
      <c r="BM149" s="164" t="s">
        <v>4066</v>
      </c>
    </row>
    <row r="150" spans="1:65" s="2" customFormat="1" ht="16.5" customHeight="1">
      <c r="A150" s="33"/>
      <c r="B150" s="151"/>
      <c r="C150" s="190" t="s">
        <v>7</v>
      </c>
      <c r="D150" s="190" t="s">
        <v>186</v>
      </c>
      <c r="E150" s="191" t="s">
        <v>4067</v>
      </c>
      <c r="F150" s="192" t="s">
        <v>4068</v>
      </c>
      <c r="G150" s="193" t="s">
        <v>462</v>
      </c>
      <c r="H150" s="194">
        <v>220</v>
      </c>
      <c r="I150" s="195"/>
      <c r="J150" s="196">
        <f t="shared" si="0"/>
        <v>0</v>
      </c>
      <c r="K150" s="197"/>
      <c r="L150" s="198"/>
      <c r="M150" s="199" t="s">
        <v>1</v>
      </c>
      <c r="N150" s="200" t="s">
        <v>42</v>
      </c>
      <c r="O150" s="62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189</v>
      </c>
      <c r="AT150" s="164" t="s">
        <v>186</v>
      </c>
      <c r="AU150" s="164" t="s">
        <v>84</v>
      </c>
      <c r="AY150" s="18" t="s">
        <v>151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152</v>
      </c>
      <c r="BK150" s="165">
        <f t="shared" si="9"/>
        <v>0</v>
      </c>
      <c r="BL150" s="18" t="s">
        <v>158</v>
      </c>
      <c r="BM150" s="164" t="s">
        <v>493</v>
      </c>
    </row>
    <row r="151" spans="1:65" s="2" customFormat="1" ht="16.5" customHeight="1">
      <c r="A151" s="33"/>
      <c r="B151" s="151"/>
      <c r="C151" s="190" t="s">
        <v>371</v>
      </c>
      <c r="D151" s="190" t="s">
        <v>186</v>
      </c>
      <c r="E151" s="191" t="s">
        <v>4069</v>
      </c>
      <c r="F151" s="192" t="s">
        <v>4070</v>
      </c>
      <c r="G151" s="193" t="s">
        <v>462</v>
      </c>
      <c r="H151" s="194">
        <v>90</v>
      </c>
      <c r="I151" s="195"/>
      <c r="J151" s="196">
        <f t="shared" si="0"/>
        <v>0</v>
      </c>
      <c r="K151" s="197"/>
      <c r="L151" s="198"/>
      <c r="M151" s="199" t="s">
        <v>1</v>
      </c>
      <c r="N151" s="200" t="s">
        <v>42</v>
      </c>
      <c r="O151" s="62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189</v>
      </c>
      <c r="AT151" s="164" t="s">
        <v>186</v>
      </c>
      <c r="AU151" s="164" t="s">
        <v>84</v>
      </c>
      <c r="AY151" s="18" t="s">
        <v>151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152</v>
      </c>
      <c r="BK151" s="165">
        <f t="shared" si="9"/>
        <v>0</v>
      </c>
      <c r="BL151" s="18" t="s">
        <v>158</v>
      </c>
      <c r="BM151" s="164" t="s">
        <v>506</v>
      </c>
    </row>
    <row r="152" spans="1:65" s="2" customFormat="1" ht="16.5" customHeight="1">
      <c r="A152" s="33"/>
      <c r="B152" s="151"/>
      <c r="C152" s="190" t="s">
        <v>375</v>
      </c>
      <c r="D152" s="190" t="s">
        <v>186</v>
      </c>
      <c r="E152" s="191" t="s">
        <v>4071</v>
      </c>
      <c r="F152" s="192" t="s">
        <v>4072</v>
      </c>
      <c r="G152" s="193" t="s">
        <v>462</v>
      </c>
      <c r="H152" s="194">
        <v>120</v>
      </c>
      <c r="I152" s="195"/>
      <c r="J152" s="196">
        <f t="shared" si="0"/>
        <v>0</v>
      </c>
      <c r="K152" s="197"/>
      <c r="L152" s="198"/>
      <c r="M152" s="199" t="s">
        <v>1</v>
      </c>
      <c r="N152" s="200" t="s">
        <v>42</v>
      </c>
      <c r="O152" s="62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189</v>
      </c>
      <c r="AT152" s="164" t="s">
        <v>186</v>
      </c>
      <c r="AU152" s="164" t="s">
        <v>84</v>
      </c>
      <c r="AY152" s="18" t="s">
        <v>151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152</v>
      </c>
      <c r="BK152" s="165">
        <f t="shared" si="9"/>
        <v>0</v>
      </c>
      <c r="BL152" s="18" t="s">
        <v>158</v>
      </c>
      <c r="BM152" s="164" t="s">
        <v>520</v>
      </c>
    </row>
    <row r="153" spans="1:65" s="2" customFormat="1" ht="16.5" customHeight="1">
      <c r="A153" s="33"/>
      <c r="B153" s="151"/>
      <c r="C153" s="190" t="s">
        <v>381</v>
      </c>
      <c r="D153" s="190" t="s">
        <v>186</v>
      </c>
      <c r="E153" s="191" t="s">
        <v>4073</v>
      </c>
      <c r="F153" s="192" t="s">
        <v>4074</v>
      </c>
      <c r="G153" s="193" t="s">
        <v>462</v>
      </c>
      <c r="H153" s="194">
        <v>100</v>
      </c>
      <c r="I153" s="195"/>
      <c r="J153" s="196">
        <f t="shared" si="0"/>
        <v>0</v>
      </c>
      <c r="K153" s="197"/>
      <c r="L153" s="198"/>
      <c r="M153" s="199" t="s">
        <v>1</v>
      </c>
      <c r="N153" s="200" t="s">
        <v>42</v>
      </c>
      <c r="O153" s="62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189</v>
      </c>
      <c r="AT153" s="164" t="s">
        <v>186</v>
      </c>
      <c r="AU153" s="164" t="s">
        <v>84</v>
      </c>
      <c r="AY153" s="18" t="s">
        <v>151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152</v>
      </c>
      <c r="BK153" s="165">
        <f t="shared" si="9"/>
        <v>0</v>
      </c>
      <c r="BL153" s="18" t="s">
        <v>158</v>
      </c>
      <c r="BM153" s="164" t="s">
        <v>4075</v>
      </c>
    </row>
    <row r="154" spans="1:65" s="2" customFormat="1" ht="16.5" customHeight="1">
      <c r="A154" s="33"/>
      <c r="B154" s="151"/>
      <c r="C154" s="190" t="s">
        <v>385</v>
      </c>
      <c r="D154" s="190" t="s">
        <v>186</v>
      </c>
      <c r="E154" s="191" t="s">
        <v>4076</v>
      </c>
      <c r="F154" s="192" t="s">
        <v>4077</v>
      </c>
      <c r="G154" s="193" t="s">
        <v>462</v>
      </c>
      <c r="H154" s="194">
        <v>3900</v>
      </c>
      <c r="I154" s="195"/>
      <c r="J154" s="196">
        <f t="shared" si="0"/>
        <v>0</v>
      </c>
      <c r="K154" s="197"/>
      <c r="L154" s="198"/>
      <c r="M154" s="199" t="s">
        <v>1</v>
      </c>
      <c r="N154" s="200" t="s">
        <v>42</v>
      </c>
      <c r="O154" s="62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189</v>
      </c>
      <c r="AT154" s="164" t="s">
        <v>186</v>
      </c>
      <c r="AU154" s="164" t="s">
        <v>84</v>
      </c>
      <c r="AY154" s="18" t="s">
        <v>151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152</v>
      </c>
      <c r="BK154" s="165">
        <f t="shared" si="9"/>
        <v>0</v>
      </c>
      <c r="BL154" s="18" t="s">
        <v>158</v>
      </c>
      <c r="BM154" s="164" t="s">
        <v>534</v>
      </c>
    </row>
    <row r="155" spans="1:65" s="2" customFormat="1" ht="16.5" customHeight="1">
      <c r="A155" s="33"/>
      <c r="B155" s="151"/>
      <c r="C155" s="190" t="s">
        <v>393</v>
      </c>
      <c r="D155" s="190" t="s">
        <v>186</v>
      </c>
      <c r="E155" s="191" t="s">
        <v>4078</v>
      </c>
      <c r="F155" s="192" t="s">
        <v>4079</v>
      </c>
      <c r="G155" s="193" t="s">
        <v>462</v>
      </c>
      <c r="H155" s="194">
        <v>1350</v>
      </c>
      <c r="I155" s="195"/>
      <c r="J155" s="196">
        <f t="shared" si="0"/>
        <v>0</v>
      </c>
      <c r="K155" s="197"/>
      <c r="L155" s="198"/>
      <c r="M155" s="199" t="s">
        <v>1</v>
      </c>
      <c r="N155" s="200" t="s">
        <v>42</v>
      </c>
      <c r="O155" s="62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189</v>
      </c>
      <c r="AT155" s="164" t="s">
        <v>186</v>
      </c>
      <c r="AU155" s="164" t="s">
        <v>84</v>
      </c>
      <c r="AY155" s="18" t="s">
        <v>151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152</v>
      </c>
      <c r="BK155" s="165">
        <f t="shared" si="9"/>
        <v>0</v>
      </c>
      <c r="BL155" s="18" t="s">
        <v>158</v>
      </c>
      <c r="BM155" s="164" t="s">
        <v>567</v>
      </c>
    </row>
    <row r="156" spans="1:65" s="2" customFormat="1" ht="16.5" customHeight="1">
      <c r="A156" s="33"/>
      <c r="B156" s="151"/>
      <c r="C156" s="190" t="s">
        <v>398</v>
      </c>
      <c r="D156" s="190" t="s">
        <v>186</v>
      </c>
      <c r="E156" s="191" t="s">
        <v>4080</v>
      </c>
      <c r="F156" s="192" t="s">
        <v>4081</v>
      </c>
      <c r="G156" s="193" t="s">
        <v>462</v>
      </c>
      <c r="H156" s="194">
        <v>750</v>
      </c>
      <c r="I156" s="195"/>
      <c r="J156" s="196">
        <f t="shared" si="0"/>
        <v>0</v>
      </c>
      <c r="K156" s="197"/>
      <c r="L156" s="198"/>
      <c r="M156" s="199" t="s">
        <v>1</v>
      </c>
      <c r="N156" s="200" t="s">
        <v>42</v>
      </c>
      <c r="O156" s="62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189</v>
      </c>
      <c r="AT156" s="164" t="s">
        <v>186</v>
      </c>
      <c r="AU156" s="164" t="s">
        <v>84</v>
      </c>
      <c r="AY156" s="18" t="s">
        <v>151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152</v>
      </c>
      <c r="BK156" s="165">
        <f t="shared" si="9"/>
        <v>0</v>
      </c>
      <c r="BL156" s="18" t="s">
        <v>158</v>
      </c>
      <c r="BM156" s="164" t="s">
        <v>584</v>
      </c>
    </row>
    <row r="157" spans="1:65" s="2" customFormat="1" ht="16.5" customHeight="1">
      <c r="A157" s="33"/>
      <c r="B157" s="151"/>
      <c r="C157" s="190" t="s">
        <v>404</v>
      </c>
      <c r="D157" s="190" t="s">
        <v>186</v>
      </c>
      <c r="E157" s="191" t="s">
        <v>4082</v>
      </c>
      <c r="F157" s="192" t="s">
        <v>4083</v>
      </c>
      <c r="G157" s="193" t="s">
        <v>462</v>
      </c>
      <c r="H157" s="194">
        <v>600</v>
      </c>
      <c r="I157" s="195"/>
      <c r="J157" s="196">
        <f t="shared" si="0"/>
        <v>0</v>
      </c>
      <c r="K157" s="197"/>
      <c r="L157" s="198"/>
      <c r="M157" s="199" t="s">
        <v>1</v>
      </c>
      <c r="N157" s="200" t="s">
        <v>42</v>
      </c>
      <c r="O157" s="62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189</v>
      </c>
      <c r="AT157" s="164" t="s">
        <v>186</v>
      </c>
      <c r="AU157" s="164" t="s">
        <v>84</v>
      </c>
      <c r="AY157" s="18" t="s">
        <v>151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152</v>
      </c>
      <c r="BK157" s="165">
        <f t="shared" si="9"/>
        <v>0</v>
      </c>
      <c r="BL157" s="18" t="s">
        <v>158</v>
      </c>
      <c r="BM157" s="164" t="s">
        <v>593</v>
      </c>
    </row>
    <row r="158" spans="1:65" s="2" customFormat="1" ht="16.5" customHeight="1">
      <c r="A158" s="33"/>
      <c r="B158" s="151"/>
      <c r="C158" s="190" t="s">
        <v>410</v>
      </c>
      <c r="D158" s="190" t="s">
        <v>186</v>
      </c>
      <c r="E158" s="191" t="s">
        <v>4084</v>
      </c>
      <c r="F158" s="192" t="s">
        <v>4085</v>
      </c>
      <c r="G158" s="193" t="s">
        <v>462</v>
      </c>
      <c r="H158" s="194">
        <v>250</v>
      </c>
      <c r="I158" s="195"/>
      <c r="J158" s="196">
        <f t="shared" si="0"/>
        <v>0</v>
      </c>
      <c r="K158" s="197"/>
      <c r="L158" s="198"/>
      <c r="M158" s="199" t="s">
        <v>1</v>
      </c>
      <c r="N158" s="200" t="s">
        <v>42</v>
      </c>
      <c r="O158" s="62"/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189</v>
      </c>
      <c r="AT158" s="164" t="s">
        <v>186</v>
      </c>
      <c r="AU158" s="164" t="s">
        <v>84</v>
      </c>
      <c r="AY158" s="18" t="s">
        <v>151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152</v>
      </c>
      <c r="BK158" s="165">
        <f t="shared" si="9"/>
        <v>0</v>
      </c>
      <c r="BL158" s="18" t="s">
        <v>158</v>
      </c>
      <c r="BM158" s="164" t="s">
        <v>602</v>
      </c>
    </row>
    <row r="159" spans="1:65" s="2" customFormat="1" ht="16.5" customHeight="1">
      <c r="A159" s="33"/>
      <c r="B159" s="151"/>
      <c r="C159" s="190" t="s">
        <v>417</v>
      </c>
      <c r="D159" s="190" t="s">
        <v>186</v>
      </c>
      <c r="E159" s="191" t="s">
        <v>4086</v>
      </c>
      <c r="F159" s="192" t="s">
        <v>4087</v>
      </c>
      <c r="G159" s="193" t="s">
        <v>462</v>
      </c>
      <c r="H159" s="194">
        <v>100</v>
      </c>
      <c r="I159" s="195"/>
      <c r="J159" s="196">
        <f t="shared" si="0"/>
        <v>0</v>
      </c>
      <c r="K159" s="197"/>
      <c r="L159" s="198"/>
      <c r="M159" s="199" t="s">
        <v>1</v>
      </c>
      <c r="N159" s="200" t="s">
        <v>42</v>
      </c>
      <c r="O159" s="62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189</v>
      </c>
      <c r="AT159" s="164" t="s">
        <v>186</v>
      </c>
      <c r="AU159" s="164" t="s">
        <v>84</v>
      </c>
      <c r="AY159" s="18" t="s">
        <v>151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152</v>
      </c>
      <c r="BK159" s="165">
        <f t="shared" si="9"/>
        <v>0</v>
      </c>
      <c r="BL159" s="18" t="s">
        <v>158</v>
      </c>
      <c r="BM159" s="164" t="s">
        <v>616</v>
      </c>
    </row>
    <row r="160" spans="1:65" s="2" customFormat="1" ht="16.5" customHeight="1">
      <c r="A160" s="33"/>
      <c r="B160" s="151"/>
      <c r="C160" s="190" t="s">
        <v>423</v>
      </c>
      <c r="D160" s="190" t="s">
        <v>186</v>
      </c>
      <c r="E160" s="191" t="s">
        <v>4088</v>
      </c>
      <c r="F160" s="192" t="s">
        <v>4089</v>
      </c>
      <c r="G160" s="193" t="s">
        <v>462</v>
      </c>
      <c r="H160" s="194">
        <v>280</v>
      </c>
      <c r="I160" s="195"/>
      <c r="J160" s="196">
        <f t="shared" si="0"/>
        <v>0</v>
      </c>
      <c r="K160" s="197"/>
      <c r="L160" s="198"/>
      <c r="M160" s="199" t="s">
        <v>1</v>
      </c>
      <c r="N160" s="200" t="s">
        <v>42</v>
      </c>
      <c r="O160" s="62"/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189</v>
      </c>
      <c r="AT160" s="164" t="s">
        <v>186</v>
      </c>
      <c r="AU160" s="164" t="s">
        <v>84</v>
      </c>
      <c r="AY160" s="18" t="s">
        <v>151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152</v>
      </c>
      <c r="BK160" s="165">
        <f t="shared" si="9"/>
        <v>0</v>
      </c>
      <c r="BL160" s="18" t="s">
        <v>158</v>
      </c>
      <c r="BM160" s="164" t="s">
        <v>629</v>
      </c>
    </row>
    <row r="161" spans="1:65" s="2" customFormat="1" ht="16.5" customHeight="1">
      <c r="A161" s="33"/>
      <c r="B161" s="151"/>
      <c r="C161" s="190" t="s">
        <v>429</v>
      </c>
      <c r="D161" s="190" t="s">
        <v>186</v>
      </c>
      <c r="E161" s="191" t="s">
        <v>4090</v>
      </c>
      <c r="F161" s="192" t="s">
        <v>4091</v>
      </c>
      <c r="G161" s="193" t="s">
        <v>462</v>
      </c>
      <c r="H161" s="194">
        <v>60</v>
      </c>
      <c r="I161" s="195"/>
      <c r="J161" s="196">
        <f t="shared" si="0"/>
        <v>0</v>
      </c>
      <c r="K161" s="197"/>
      <c r="L161" s="198"/>
      <c r="M161" s="199" t="s">
        <v>1</v>
      </c>
      <c r="N161" s="200" t="s">
        <v>42</v>
      </c>
      <c r="O161" s="62"/>
      <c r="P161" s="162">
        <f t="shared" si="1"/>
        <v>0</v>
      </c>
      <c r="Q161" s="162">
        <v>0</v>
      </c>
      <c r="R161" s="162">
        <f t="shared" si="2"/>
        <v>0</v>
      </c>
      <c r="S161" s="162">
        <v>0</v>
      </c>
      <c r="T161" s="163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189</v>
      </c>
      <c r="AT161" s="164" t="s">
        <v>186</v>
      </c>
      <c r="AU161" s="164" t="s">
        <v>84</v>
      </c>
      <c r="AY161" s="18" t="s">
        <v>151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8" t="s">
        <v>152</v>
      </c>
      <c r="BK161" s="165">
        <f t="shared" si="9"/>
        <v>0</v>
      </c>
      <c r="BL161" s="18" t="s">
        <v>158</v>
      </c>
      <c r="BM161" s="164" t="s">
        <v>641</v>
      </c>
    </row>
    <row r="162" spans="1:65" s="2" customFormat="1" ht="16.5" customHeight="1">
      <c r="A162" s="33"/>
      <c r="B162" s="151"/>
      <c r="C162" s="190" t="s">
        <v>435</v>
      </c>
      <c r="D162" s="190" t="s">
        <v>186</v>
      </c>
      <c r="E162" s="191" t="s">
        <v>4092</v>
      </c>
      <c r="F162" s="192" t="s">
        <v>4093</v>
      </c>
      <c r="G162" s="193" t="s">
        <v>462</v>
      </c>
      <c r="H162" s="194">
        <v>600</v>
      </c>
      <c r="I162" s="195"/>
      <c r="J162" s="196">
        <f t="shared" si="0"/>
        <v>0</v>
      </c>
      <c r="K162" s="197"/>
      <c r="L162" s="198"/>
      <c r="M162" s="199" t="s">
        <v>1</v>
      </c>
      <c r="N162" s="200" t="s">
        <v>42</v>
      </c>
      <c r="O162" s="62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189</v>
      </c>
      <c r="AT162" s="164" t="s">
        <v>186</v>
      </c>
      <c r="AU162" s="164" t="s">
        <v>84</v>
      </c>
      <c r="AY162" s="18" t="s">
        <v>151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8" t="s">
        <v>152</v>
      </c>
      <c r="BK162" s="165">
        <f t="shared" si="9"/>
        <v>0</v>
      </c>
      <c r="BL162" s="18" t="s">
        <v>158</v>
      </c>
      <c r="BM162" s="164" t="s">
        <v>652</v>
      </c>
    </row>
    <row r="163" spans="1:65" s="2" customFormat="1" ht="16.5" customHeight="1">
      <c r="A163" s="33"/>
      <c r="B163" s="151"/>
      <c r="C163" s="190" t="s">
        <v>441</v>
      </c>
      <c r="D163" s="190" t="s">
        <v>186</v>
      </c>
      <c r="E163" s="191" t="s">
        <v>4094</v>
      </c>
      <c r="F163" s="192" t="s">
        <v>4095</v>
      </c>
      <c r="G163" s="193" t="s">
        <v>179</v>
      </c>
      <c r="H163" s="194">
        <v>2600</v>
      </c>
      <c r="I163" s="195"/>
      <c r="J163" s="196">
        <f t="shared" ref="J163:J194" si="10">ROUND(I163*H163,2)</f>
        <v>0</v>
      </c>
      <c r="K163" s="197"/>
      <c r="L163" s="198"/>
      <c r="M163" s="199" t="s">
        <v>1</v>
      </c>
      <c r="N163" s="200" t="s">
        <v>42</v>
      </c>
      <c r="O163" s="62"/>
      <c r="P163" s="162">
        <f t="shared" ref="P163:P194" si="11">O163*H163</f>
        <v>0</v>
      </c>
      <c r="Q163" s="162">
        <v>0</v>
      </c>
      <c r="R163" s="162">
        <f t="shared" ref="R163:R194" si="12">Q163*H163</f>
        <v>0</v>
      </c>
      <c r="S163" s="162">
        <v>0</v>
      </c>
      <c r="T163" s="163">
        <f t="shared" ref="T163:T194" si="13"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189</v>
      </c>
      <c r="AT163" s="164" t="s">
        <v>186</v>
      </c>
      <c r="AU163" s="164" t="s">
        <v>84</v>
      </c>
      <c r="AY163" s="18" t="s">
        <v>151</v>
      </c>
      <c r="BE163" s="165">
        <f t="shared" ref="BE163:BE181" si="14">IF(N163="základná",J163,0)</f>
        <v>0</v>
      </c>
      <c r="BF163" s="165">
        <f t="shared" ref="BF163:BF181" si="15">IF(N163="znížená",J163,0)</f>
        <v>0</v>
      </c>
      <c r="BG163" s="165">
        <f t="shared" ref="BG163:BG181" si="16">IF(N163="zákl. prenesená",J163,0)</f>
        <v>0</v>
      </c>
      <c r="BH163" s="165">
        <f t="shared" ref="BH163:BH181" si="17">IF(N163="zníž. prenesená",J163,0)</f>
        <v>0</v>
      </c>
      <c r="BI163" s="165">
        <f t="shared" ref="BI163:BI181" si="18">IF(N163="nulová",J163,0)</f>
        <v>0</v>
      </c>
      <c r="BJ163" s="18" t="s">
        <v>152</v>
      </c>
      <c r="BK163" s="165">
        <f t="shared" ref="BK163:BK181" si="19">ROUND(I163*H163,2)</f>
        <v>0</v>
      </c>
      <c r="BL163" s="18" t="s">
        <v>158</v>
      </c>
      <c r="BM163" s="164" t="s">
        <v>664</v>
      </c>
    </row>
    <row r="164" spans="1:65" s="2" customFormat="1" ht="16.5" customHeight="1">
      <c r="A164" s="33"/>
      <c r="B164" s="151"/>
      <c r="C164" s="190" t="s">
        <v>448</v>
      </c>
      <c r="D164" s="190" t="s">
        <v>186</v>
      </c>
      <c r="E164" s="191" t="s">
        <v>4096</v>
      </c>
      <c r="F164" s="192" t="s">
        <v>4097</v>
      </c>
      <c r="G164" s="193" t="s">
        <v>179</v>
      </c>
      <c r="H164" s="194">
        <v>2900</v>
      </c>
      <c r="I164" s="195"/>
      <c r="J164" s="196">
        <f t="shared" si="10"/>
        <v>0</v>
      </c>
      <c r="K164" s="197"/>
      <c r="L164" s="198"/>
      <c r="M164" s="199" t="s">
        <v>1</v>
      </c>
      <c r="N164" s="200" t="s">
        <v>42</v>
      </c>
      <c r="O164" s="62"/>
      <c r="P164" s="162">
        <f t="shared" si="11"/>
        <v>0</v>
      </c>
      <c r="Q164" s="162">
        <v>0</v>
      </c>
      <c r="R164" s="162">
        <f t="shared" si="12"/>
        <v>0</v>
      </c>
      <c r="S164" s="162">
        <v>0</v>
      </c>
      <c r="T164" s="163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189</v>
      </c>
      <c r="AT164" s="164" t="s">
        <v>186</v>
      </c>
      <c r="AU164" s="164" t="s">
        <v>84</v>
      </c>
      <c r="AY164" s="18" t="s">
        <v>151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8" t="s">
        <v>152</v>
      </c>
      <c r="BK164" s="165">
        <f t="shared" si="19"/>
        <v>0</v>
      </c>
      <c r="BL164" s="18" t="s">
        <v>158</v>
      </c>
      <c r="BM164" s="164" t="s">
        <v>678</v>
      </c>
    </row>
    <row r="165" spans="1:65" s="2" customFormat="1" ht="16.5" customHeight="1">
      <c r="A165" s="33"/>
      <c r="B165" s="151"/>
      <c r="C165" s="190" t="s">
        <v>454</v>
      </c>
      <c r="D165" s="190" t="s">
        <v>186</v>
      </c>
      <c r="E165" s="191" t="s">
        <v>4098</v>
      </c>
      <c r="F165" s="192" t="s">
        <v>4099</v>
      </c>
      <c r="G165" s="193" t="s">
        <v>179</v>
      </c>
      <c r="H165" s="194">
        <v>1900</v>
      </c>
      <c r="I165" s="195"/>
      <c r="J165" s="196">
        <f t="shared" si="10"/>
        <v>0</v>
      </c>
      <c r="K165" s="197"/>
      <c r="L165" s="198"/>
      <c r="M165" s="199" t="s">
        <v>1</v>
      </c>
      <c r="N165" s="200" t="s">
        <v>42</v>
      </c>
      <c r="O165" s="62"/>
      <c r="P165" s="162">
        <f t="shared" si="11"/>
        <v>0</v>
      </c>
      <c r="Q165" s="162">
        <v>0</v>
      </c>
      <c r="R165" s="162">
        <f t="shared" si="12"/>
        <v>0</v>
      </c>
      <c r="S165" s="162">
        <v>0</v>
      </c>
      <c r="T165" s="163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189</v>
      </c>
      <c r="AT165" s="164" t="s">
        <v>186</v>
      </c>
      <c r="AU165" s="164" t="s">
        <v>84</v>
      </c>
      <c r="AY165" s="18" t="s">
        <v>151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8" t="s">
        <v>152</v>
      </c>
      <c r="BK165" s="165">
        <f t="shared" si="19"/>
        <v>0</v>
      </c>
      <c r="BL165" s="18" t="s">
        <v>158</v>
      </c>
      <c r="BM165" s="164" t="s">
        <v>697</v>
      </c>
    </row>
    <row r="166" spans="1:65" s="2" customFormat="1" ht="16.5" customHeight="1">
      <c r="A166" s="33"/>
      <c r="B166" s="151"/>
      <c r="C166" s="190" t="s">
        <v>459</v>
      </c>
      <c r="D166" s="190" t="s">
        <v>186</v>
      </c>
      <c r="E166" s="191" t="s">
        <v>4100</v>
      </c>
      <c r="F166" s="192" t="s">
        <v>4101</v>
      </c>
      <c r="G166" s="193" t="s">
        <v>179</v>
      </c>
      <c r="H166" s="194">
        <v>477</v>
      </c>
      <c r="I166" s="195"/>
      <c r="J166" s="196">
        <f t="shared" si="10"/>
        <v>0</v>
      </c>
      <c r="K166" s="197"/>
      <c r="L166" s="198"/>
      <c r="M166" s="199" t="s">
        <v>1</v>
      </c>
      <c r="N166" s="200" t="s">
        <v>42</v>
      </c>
      <c r="O166" s="62"/>
      <c r="P166" s="162">
        <f t="shared" si="11"/>
        <v>0</v>
      </c>
      <c r="Q166" s="162">
        <v>0</v>
      </c>
      <c r="R166" s="162">
        <f t="shared" si="12"/>
        <v>0</v>
      </c>
      <c r="S166" s="162">
        <v>0</v>
      </c>
      <c r="T166" s="163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189</v>
      </c>
      <c r="AT166" s="164" t="s">
        <v>186</v>
      </c>
      <c r="AU166" s="164" t="s">
        <v>84</v>
      </c>
      <c r="AY166" s="18" t="s">
        <v>151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8" t="s">
        <v>152</v>
      </c>
      <c r="BK166" s="165">
        <f t="shared" si="19"/>
        <v>0</v>
      </c>
      <c r="BL166" s="18" t="s">
        <v>158</v>
      </c>
      <c r="BM166" s="164" t="s">
        <v>707</v>
      </c>
    </row>
    <row r="167" spans="1:65" s="2" customFormat="1" ht="16.5" customHeight="1">
      <c r="A167" s="33"/>
      <c r="B167" s="151"/>
      <c r="C167" s="190" t="s">
        <v>465</v>
      </c>
      <c r="D167" s="190" t="s">
        <v>186</v>
      </c>
      <c r="E167" s="191" t="s">
        <v>4102</v>
      </c>
      <c r="F167" s="192" t="s">
        <v>4103</v>
      </c>
      <c r="G167" s="193" t="s">
        <v>179</v>
      </c>
      <c r="H167" s="194">
        <v>80</v>
      </c>
      <c r="I167" s="195"/>
      <c r="J167" s="196">
        <f t="shared" si="10"/>
        <v>0</v>
      </c>
      <c r="K167" s="197"/>
      <c r="L167" s="198"/>
      <c r="M167" s="199" t="s">
        <v>1</v>
      </c>
      <c r="N167" s="200" t="s">
        <v>42</v>
      </c>
      <c r="O167" s="62"/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189</v>
      </c>
      <c r="AT167" s="164" t="s">
        <v>186</v>
      </c>
      <c r="AU167" s="164" t="s">
        <v>84</v>
      </c>
      <c r="AY167" s="18" t="s">
        <v>151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152</v>
      </c>
      <c r="BK167" s="165">
        <f t="shared" si="19"/>
        <v>0</v>
      </c>
      <c r="BL167" s="18" t="s">
        <v>158</v>
      </c>
      <c r="BM167" s="164" t="s">
        <v>718</v>
      </c>
    </row>
    <row r="168" spans="1:65" s="2" customFormat="1" ht="16.5" customHeight="1">
      <c r="A168" s="33"/>
      <c r="B168" s="151"/>
      <c r="C168" s="190" t="s">
        <v>472</v>
      </c>
      <c r="D168" s="190" t="s">
        <v>186</v>
      </c>
      <c r="E168" s="191" t="s">
        <v>4104</v>
      </c>
      <c r="F168" s="192" t="s">
        <v>4105</v>
      </c>
      <c r="G168" s="193" t="s">
        <v>179</v>
      </c>
      <c r="H168" s="194">
        <v>60</v>
      </c>
      <c r="I168" s="195"/>
      <c r="J168" s="196">
        <f t="shared" si="10"/>
        <v>0</v>
      </c>
      <c r="K168" s="197"/>
      <c r="L168" s="198"/>
      <c r="M168" s="199" t="s">
        <v>1</v>
      </c>
      <c r="N168" s="200" t="s">
        <v>42</v>
      </c>
      <c r="O168" s="62"/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189</v>
      </c>
      <c r="AT168" s="164" t="s">
        <v>186</v>
      </c>
      <c r="AU168" s="164" t="s">
        <v>84</v>
      </c>
      <c r="AY168" s="18" t="s">
        <v>151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152</v>
      </c>
      <c r="BK168" s="165">
        <f t="shared" si="19"/>
        <v>0</v>
      </c>
      <c r="BL168" s="18" t="s">
        <v>158</v>
      </c>
      <c r="BM168" s="164" t="s">
        <v>732</v>
      </c>
    </row>
    <row r="169" spans="1:65" s="2" customFormat="1" ht="16.5" customHeight="1">
      <c r="A169" s="33"/>
      <c r="B169" s="151"/>
      <c r="C169" s="190" t="s">
        <v>480</v>
      </c>
      <c r="D169" s="190" t="s">
        <v>186</v>
      </c>
      <c r="E169" s="191" t="s">
        <v>4106</v>
      </c>
      <c r="F169" s="192" t="s">
        <v>4107</v>
      </c>
      <c r="G169" s="193" t="s">
        <v>179</v>
      </c>
      <c r="H169" s="194">
        <v>5</v>
      </c>
      <c r="I169" s="195"/>
      <c r="J169" s="196">
        <f t="shared" si="10"/>
        <v>0</v>
      </c>
      <c r="K169" s="197"/>
      <c r="L169" s="198"/>
      <c r="M169" s="199" t="s">
        <v>1</v>
      </c>
      <c r="N169" s="200" t="s">
        <v>42</v>
      </c>
      <c r="O169" s="62"/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189</v>
      </c>
      <c r="AT169" s="164" t="s">
        <v>186</v>
      </c>
      <c r="AU169" s="164" t="s">
        <v>84</v>
      </c>
      <c r="AY169" s="18" t="s">
        <v>151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152</v>
      </c>
      <c r="BK169" s="165">
        <f t="shared" si="19"/>
        <v>0</v>
      </c>
      <c r="BL169" s="18" t="s">
        <v>158</v>
      </c>
      <c r="BM169" s="164" t="s">
        <v>1738</v>
      </c>
    </row>
    <row r="170" spans="1:65" s="2" customFormat="1" ht="16.5" customHeight="1">
      <c r="A170" s="33"/>
      <c r="B170" s="151"/>
      <c r="C170" s="190" t="s">
        <v>486</v>
      </c>
      <c r="D170" s="190" t="s">
        <v>186</v>
      </c>
      <c r="E170" s="191" t="s">
        <v>4108</v>
      </c>
      <c r="F170" s="192" t="s">
        <v>4109</v>
      </c>
      <c r="G170" s="193" t="s">
        <v>625</v>
      </c>
      <c r="H170" s="221"/>
      <c r="I170" s="195"/>
      <c r="J170" s="196">
        <f t="shared" si="10"/>
        <v>0</v>
      </c>
      <c r="K170" s="197"/>
      <c r="L170" s="198"/>
      <c r="M170" s="199" t="s">
        <v>1</v>
      </c>
      <c r="N170" s="200" t="s">
        <v>42</v>
      </c>
      <c r="O170" s="62"/>
      <c r="P170" s="162">
        <f t="shared" si="11"/>
        <v>0</v>
      </c>
      <c r="Q170" s="162">
        <v>0</v>
      </c>
      <c r="R170" s="162">
        <f t="shared" si="12"/>
        <v>0</v>
      </c>
      <c r="S170" s="162">
        <v>0</v>
      </c>
      <c r="T170" s="163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189</v>
      </c>
      <c r="AT170" s="164" t="s">
        <v>186</v>
      </c>
      <c r="AU170" s="164" t="s">
        <v>84</v>
      </c>
      <c r="AY170" s="18" t="s">
        <v>151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152</v>
      </c>
      <c r="BK170" s="165">
        <f t="shared" si="19"/>
        <v>0</v>
      </c>
      <c r="BL170" s="18" t="s">
        <v>158</v>
      </c>
      <c r="BM170" s="164" t="s">
        <v>1749</v>
      </c>
    </row>
    <row r="171" spans="1:65" s="2" customFormat="1" ht="16.5" customHeight="1">
      <c r="A171" s="33"/>
      <c r="B171" s="151"/>
      <c r="C171" s="190" t="s">
        <v>493</v>
      </c>
      <c r="D171" s="190" t="s">
        <v>186</v>
      </c>
      <c r="E171" s="191" t="s">
        <v>4110</v>
      </c>
      <c r="F171" s="192" t="s">
        <v>4111</v>
      </c>
      <c r="G171" s="193" t="s">
        <v>1</v>
      </c>
      <c r="H171" s="194">
        <v>0</v>
      </c>
      <c r="I171" s="195"/>
      <c r="J171" s="196">
        <f t="shared" si="10"/>
        <v>0</v>
      </c>
      <c r="K171" s="197"/>
      <c r="L171" s="198"/>
      <c r="M171" s="199" t="s">
        <v>1</v>
      </c>
      <c r="N171" s="200" t="s">
        <v>42</v>
      </c>
      <c r="O171" s="62"/>
      <c r="P171" s="162">
        <f t="shared" si="11"/>
        <v>0</v>
      </c>
      <c r="Q171" s="162">
        <v>0</v>
      </c>
      <c r="R171" s="162">
        <f t="shared" si="12"/>
        <v>0</v>
      </c>
      <c r="S171" s="162">
        <v>0</v>
      </c>
      <c r="T171" s="163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189</v>
      </c>
      <c r="AT171" s="164" t="s">
        <v>186</v>
      </c>
      <c r="AU171" s="164" t="s">
        <v>84</v>
      </c>
      <c r="AY171" s="18" t="s">
        <v>151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152</v>
      </c>
      <c r="BK171" s="165">
        <f t="shared" si="19"/>
        <v>0</v>
      </c>
      <c r="BL171" s="18" t="s">
        <v>158</v>
      </c>
      <c r="BM171" s="164" t="s">
        <v>4112</v>
      </c>
    </row>
    <row r="172" spans="1:65" s="2" customFormat="1" ht="16.5" customHeight="1">
      <c r="A172" s="33"/>
      <c r="B172" s="151"/>
      <c r="C172" s="190" t="s">
        <v>499</v>
      </c>
      <c r="D172" s="190" t="s">
        <v>186</v>
      </c>
      <c r="E172" s="191" t="s">
        <v>4113</v>
      </c>
      <c r="F172" s="192" t="s">
        <v>4114</v>
      </c>
      <c r="G172" s="193" t="s">
        <v>179</v>
      </c>
      <c r="H172" s="194">
        <v>1</v>
      </c>
      <c r="I172" s="195"/>
      <c r="J172" s="196">
        <f t="shared" si="10"/>
        <v>0</v>
      </c>
      <c r="K172" s="197"/>
      <c r="L172" s="198"/>
      <c r="M172" s="199" t="s">
        <v>1</v>
      </c>
      <c r="N172" s="200" t="s">
        <v>42</v>
      </c>
      <c r="O172" s="62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189</v>
      </c>
      <c r="AT172" s="164" t="s">
        <v>186</v>
      </c>
      <c r="AU172" s="164" t="s">
        <v>84</v>
      </c>
      <c r="AY172" s="18" t="s">
        <v>151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152</v>
      </c>
      <c r="BK172" s="165">
        <f t="shared" si="19"/>
        <v>0</v>
      </c>
      <c r="BL172" s="18" t="s">
        <v>158</v>
      </c>
      <c r="BM172" s="164" t="s">
        <v>4115</v>
      </c>
    </row>
    <row r="173" spans="1:65" s="2" customFormat="1" ht="16.5" customHeight="1">
      <c r="A173" s="33"/>
      <c r="B173" s="151"/>
      <c r="C173" s="190" t="s">
        <v>506</v>
      </c>
      <c r="D173" s="190" t="s">
        <v>186</v>
      </c>
      <c r="E173" s="191" t="s">
        <v>4116</v>
      </c>
      <c r="F173" s="192" t="s">
        <v>4117</v>
      </c>
      <c r="G173" s="193" t="s">
        <v>179</v>
      </c>
      <c r="H173" s="194">
        <v>1</v>
      </c>
      <c r="I173" s="195"/>
      <c r="J173" s="196">
        <f t="shared" si="10"/>
        <v>0</v>
      </c>
      <c r="K173" s="197"/>
      <c r="L173" s="198"/>
      <c r="M173" s="199" t="s">
        <v>1</v>
      </c>
      <c r="N173" s="200" t="s">
        <v>42</v>
      </c>
      <c r="O173" s="62"/>
      <c r="P173" s="162">
        <f t="shared" si="11"/>
        <v>0</v>
      </c>
      <c r="Q173" s="162">
        <v>0</v>
      </c>
      <c r="R173" s="162">
        <f t="shared" si="12"/>
        <v>0</v>
      </c>
      <c r="S173" s="162">
        <v>0</v>
      </c>
      <c r="T173" s="163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189</v>
      </c>
      <c r="AT173" s="164" t="s">
        <v>186</v>
      </c>
      <c r="AU173" s="164" t="s">
        <v>84</v>
      </c>
      <c r="AY173" s="18" t="s">
        <v>151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152</v>
      </c>
      <c r="BK173" s="165">
        <f t="shared" si="19"/>
        <v>0</v>
      </c>
      <c r="BL173" s="18" t="s">
        <v>158</v>
      </c>
      <c r="BM173" s="164" t="s">
        <v>4118</v>
      </c>
    </row>
    <row r="174" spans="1:65" s="2" customFormat="1" ht="16.5" customHeight="1">
      <c r="A174" s="33"/>
      <c r="B174" s="151"/>
      <c r="C174" s="190" t="s">
        <v>515</v>
      </c>
      <c r="D174" s="190" t="s">
        <v>186</v>
      </c>
      <c r="E174" s="191" t="s">
        <v>4119</v>
      </c>
      <c r="F174" s="192" t="s">
        <v>4120</v>
      </c>
      <c r="G174" s="193" t="s">
        <v>179</v>
      </c>
      <c r="H174" s="194">
        <v>10</v>
      </c>
      <c r="I174" s="195"/>
      <c r="J174" s="196">
        <f t="shared" si="10"/>
        <v>0</v>
      </c>
      <c r="K174" s="197"/>
      <c r="L174" s="198"/>
      <c r="M174" s="199" t="s">
        <v>1</v>
      </c>
      <c r="N174" s="200" t="s">
        <v>42</v>
      </c>
      <c r="O174" s="62"/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189</v>
      </c>
      <c r="AT174" s="164" t="s">
        <v>186</v>
      </c>
      <c r="AU174" s="164" t="s">
        <v>84</v>
      </c>
      <c r="AY174" s="18" t="s">
        <v>151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8" t="s">
        <v>152</v>
      </c>
      <c r="BK174" s="165">
        <f t="shared" si="19"/>
        <v>0</v>
      </c>
      <c r="BL174" s="18" t="s">
        <v>158</v>
      </c>
      <c r="BM174" s="164" t="s">
        <v>4121</v>
      </c>
    </row>
    <row r="175" spans="1:65" s="2" customFormat="1" ht="16.5" customHeight="1">
      <c r="A175" s="33"/>
      <c r="B175" s="151"/>
      <c r="C175" s="190" t="s">
        <v>520</v>
      </c>
      <c r="D175" s="190" t="s">
        <v>186</v>
      </c>
      <c r="E175" s="191" t="s">
        <v>4122</v>
      </c>
      <c r="F175" s="192" t="s">
        <v>4123</v>
      </c>
      <c r="G175" s="193" t="s">
        <v>179</v>
      </c>
      <c r="H175" s="194">
        <v>1</v>
      </c>
      <c r="I175" s="195"/>
      <c r="J175" s="196">
        <f t="shared" si="10"/>
        <v>0</v>
      </c>
      <c r="K175" s="197"/>
      <c r="L175" s="198"/>
      <c r="M175" s="199" t="s">
        <v>1</v>
      </c>
      <c r="N175" s="200" t="s">
        <v>42</v>
      </c>
      <c r="O175" s="62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189</v>
      </c>
      <c r="AT175" s="164" t="s">
        <v>186</v>
      </c>
      <c r="AU175" s="164" t="s">
        <v>84</v>
      </c>
      <c r="AY175" s="18" t="s">
        <v>151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8" t="s">
        <v>152</v>
      </c>
      <c r="BK175" s="165">
        <f t="shared" si="19"/>
        <v>0</v>
      </c>
      <c r="BL175" s="18" t="s">
        <v>158</v>
      </c>
      <c r="BM175" s="164" t="s">
        <v>4124</v>
      </c>
    </row>
    <row r="176" spans="1:65" s="2" customFormat="1" ht="16.5" customHeight="1">
      <c r="A176" s="33"/>
      <c r="B176" s="151"/>
      <c r="C176" s="152" t="s">
        <v>526</v>
      </c>
      <c r="D176" s="152" t="s">
        <v>154</v>
      </c>
      <c r="E176" s="153" t="s">
        <v>4125</v>
      </c>
      <c r="F176" s="154" t="s">
        <v>4126</v>
      </c>
      <c r="G176" s="155" t="s">
        <v>462</v>
      </c>
      <c r="H176" s="156">
        <v>22460</v>
      </c>
      <c r="I176" s="157"/>
      <c r="J176" s="158">
        <f t="shared" si="10"/>
        <v>0</v>
      </c>
      <c r="K176" s="159"/>
      <c r="L176" s="34"/>
      <c r="M176" s="160" t="s">
        <v>1</v>
      </c>
      <c r="N176" s="161" t="s">
        <v>42</v>
      </c>
      <c r="O176" s="62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158</v>
      </c>
      <c r="AT176" s="164" t="s">
        <v>154</v>
      </c>
      <c r="AU176" s="164" t="s">
        <v>84</v>
      </c>
      <c r="AY176" s="18" t="s">
        <v>151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152</v>
      </c>
      <c r="BK176" s="165">
        <f t="shared" si="19"/>
        <v>0</v>
      </c>
      <c r="BL176" s="18" t="s">
        <v>158</v>
      </c>
      <c r="BM176" s="164" t="s">
        <v>4127</v>
      </c>
    </row>
    <row r="177" spans="1:65" s="2" customFormat="1" ht="16.5" customHeight="1">
      <c r="A177" s="33"/>
      <c r="B177" s="151"/>
      <c r="C177" s="152" t="s">
        <v>534</v>
      </c>
      <c r="D177" s="152" t="s">
        <v>154</v>
      </c>
      <c r="E177" s="153" t="s">
        <v>4128</v>
      </c>
      <c r="F177" s="154" t="s">
        <v>4129</v>
      </c>
      <c r="G177" s="155" t="s">
        <v>462</v>
      </c>
      <c r="H177" s="156">
        <v>22460</v>
      </c>
      <c r="I177" s="157"/>
      <c r="J177" s="158">
        <f t="shared" si="10"/>
        <v>0</v>
      </c>
      <c r="K177" s="159"/>
      <c r="L177" s="34"/>
      <c r="M177" s="160" t="s">
        <v>1</v>
      </c>
      <c r="N177" s="161" t="s">
        <v>42</v>
      </c>
      <c r="O177" s="62"/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158</v>
      </c>
      <c r="AT177" s="164" t="s">
        <v>154</v>
      </c>
      <c r="AU177" s="164" t="s">
        <v>84</v>
      </c>
      <c r="AY177" s="18" t="s">
        <v>151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152</v>
      </c>
      <c r="BK177" s="165">
        <f t="shared" si="19"/>
        <v>0</v>
      </c>
      <c r="BL177" s="18" t="s">
        <v>158</v>
      </c>
      <c r="BM177" s="164" t="s">
        <v>4130</v>
      </c>
    </row>
    <row r="178" spans="1:65" s="2" customFormat="1" ht="16.5" customHeight="1">
      <c r="A178" s="33"/>
      <c r="B178" s="151"/>
      <c r="C178" s="152" t="s">
        <v>542</v>
      </c>
      <c r="D178" s="152" t="s">
        <v>154</v>
      </c>
      <c r="E178" s="153" t="s">
        <v>4131</v>
      </c>
      <c r="F178" s="154" t="s">
        <v>4132</v>
      </c>
      <c r="G178" s="155" t="s">
        <v>179</v>
      </c>
      <c r="H178" s="156">
        <v>450</v>
      </c>
      <c r="I178" s="157"/>
      <c r="J178" s="158">
        <f t="shared" si="10"/>
        <v>0</v>
      </c>
      <c r="K178" s="159"/>
      <c r="L178" s="34"/>
      <c r="M178" s="160" t="s">
        <v>1</v>
      </c>
      <c r="N178" s="161" t="s">
        <v>42</v>
      </c>
      <c r="O178" s="62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158</v>
      </c>
      <c r="AT178" s="164" t="s">
        <v>154</v>
      </c>
      <c r="AU178" s="164" t="s">
        <v>84</v>
      </c>
      <c r="AY178" s="18" t="s">
        <v>151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152</v>
      </c>
      <c r="BK178" s="165">
        <f t="shared" si="19"/>
        <v>0</v>
      </c>
      <c r="BL178" s="18" t="s">
        <v>158</v>
      </c>
      <c r="BM178" s="164" t="s">
        <v>4133</v>
      </c>
    </row>
    <row r="179" spans="1:65" s="2" customFormat="1" ht="16.5" customHeight="1">
      <c r="A179" s="33"/>
      <c r="B179" s="151"/>
      <c r="C179" s="152" t="s">
        <v>567</v>
      </c>
      <c r="D179" s="152" t="s">
        <v>154</v>
      </c>
      <c r="E179" s="153" t="s">
        <v>4134</v>
      </c>
      <c r="F179" s="154" t="s">
        <v>4135</v>
      </c>
      <c r="G179" s="155" t="s">
        <v>462</v>
      </c>
      <c r="H179" s="156">
        <v>350</v>
      </c>
      <c r="I179" s="157"/>
      <c r="J179" s="158">
        <f t="shared" si="10"/>
        <v>0</v>
      </c>
      <c r="K179" s="159"/>
      <c r="L179" s="34"/>
      <c r="M179" s="160" t="s">
        <v>1</v>
      </c>
      <c r="N179" s="161" t="s">
        <v>42</v>
      </c>
      <c r="O179" s="62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158</v>
      </c>
      <c r="AT179" s="164" t="s">
        <v>154</v>
      </c>
      <c r="AU179" s="164" t="s">
        <v>84</v>
      </c>
      <c r="AY179" s="18" t="s">
        <v>151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152</v>
      </c>
      <c r="BK179" s="165">
        <f t="shared" si="19"/>
        <v>0</v>
      </c>
      <c r="BL179" s="18" t="s">
        <v>158</v>
      </c>
      <c r="BM179" s="164" t="s">
        <v>4136</v>
      </c>
    </row>
    <row r="180" spans="1:65" s="2" customFormat="1" ht="16.5" customHeight="1">
      <c r="A180" s="33"/>
      <c r="B180" s="151"/>
      <c r="C180" s="152" t="s">
        <v>579</v>
      </c>
      <c r="D180" s="152" t="s">
        <v>154</v>
      </c>
      <c r="E180" s="153" t="s">
        <v>4137</v>
      </c>
      <c r="F180" s="154" t="s">
        <v>4138</v>
      </c>
      <c r="G180" s="155" t="s">
        <v>179</v>
      </c>
      <c r="H180" s="156">
        <v>477</v>
      </c>
      <c r="I180" s="157"/>
      <c r="J180" s="158">
        <f t="shared" si="10"/>
        <v>0</v>
      </c>
      <c r="K180" s="159"/>
      <c r="L180" s="34"/>
      <c r="M180" s="160" t="s">
        <v>1</v>
      </c>
      <c r="N180" s="161" t="s">
        <v>42</v>
      </c>
      <c r="O180" s="62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158</v>
      </c>
      <c r="AT180" s="164" t="s">
        <v>154</v>
      </c>
      <c r="AU180" s="164" t="s">
        <v>84</v>
      </c>
      <c r="AY180" s="18" t="s">
        <v>151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152</v>
      </c>
      <c r="BK180" s="165">
        <f t="shared" si="19"/>
        <v>0</v>
      </c>
      <c r="BL180" s="18" t="s">
        <v>158</v>
      </c>
      <c r="BM180" s="164" t="s">
        <v>1790</v>
      </c>
    </row>
    <row r="181" spans="1:65" s="2" customFormat="1" ht="16.5" customHeight="1">
      <c r="A181" s="33"/>
      <c r="B181" s="151"/>
      <c r="C181" s="152" t="s">
        <v>584</v>
      </c>
      <c r="D181" s="152" t="s">
        <v>154</v>
      </c>
      <c r="E181" s="153" t="s">
        <v>4139</v>
      </c>
      <c r="F181" s="154" t="s">
        <v>4140</v>
      </c>
      <c r="G181" s="155" t="s">
        <v>179</v>
      </c>
      <c r="H181" s="156">
        <v>243</v>
      </c>
      <c r="I181" s="157"/>
      <c r="J181" s="158">
        <f t="shared" si="10"/>
        <v>0</v>
      </c>
      <c r="K181" s="159"/>
      <c r="L181" s="34"/>
      <c r="M181" s="160" t="s">
        <v>1</v>
      </c>
      <c r="N181" s="161" t="s">
        <v>42</v>
      </c>
      <c r="O181" s="62"/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158</v>
      </c>
      <c r="AT181" s="164" t="s">
        <v>154</v>
      </c>
      <c r="AU181" s="164" t="s">
        <v>84</v>
      </c>
      <c r="AY181" s="18" t="s">
        <v>151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152</v>
      </c>
      <c r="BK181" s="165">
        <f t="shared" si="19"/>
        <v>0</v>
      </c>
      <c r="BL181" s="18" t="s">
        <v>158</v>
      </c>
      <c r="BM181" s="164" t="s">
        <v>1803</v>
      </c>
    </row>
    <row r="182" spans="1:65" s="12" customFormat="1" ht="25.9" customHeight="1">
      <c r="B182" s="138"/>
      <c r="D182" s="139" t="s">
        <v>75</v>
      </c>
      <c r="E182" s="140" t="s">
        <v>1430</v>
      </c>
      <c r="F182" s="140" t="s">
        <v>4141</v>
      </c>
      <c r="I182" s="141"/>
      <c r="J182" s="142">
        <f>BK182</f>
        <v>0</v>
      </c>
      <c r="L182" s="138"/>
      <c r="M182" s="143"/>
      <c r="N182" s="144"/>
      <c r="O182" s="144"/>
      <c r="P182" s="145">
        <f>SUM(P183:P196)</f>
        <v>0</v>
      </c>
      <c r="Q182" s="144"/>
      <c r="R182" s="145">
        <f>SUM(R183:R196)</f>
        <v>0</v>
      </c>
      <c r="S182" s="144"/>
      <c r="T182" s="146">
        <f>SUM(T183:T196)</f>
        <v>0</v>
      </c>
      <c r="AR182" s="139" t="s">
        <v>84</v>
      </c>
      <c r="AT182" s="147" t="s">
        <v>75</v>
      </c>
      <c r="AU182" s="147" t="s">
        <v>76</v>
      </c>
      <c r="AY182" s="139" t="s">
        <v>151</v>
      </c>
      <c r="BK182" s="148">
        <f>SUM(BK183:BK196)</f>
        <v>0</v>
      </c>
    </row>
    <row r="183" spans="1:65" s="2" customFormat="1" ht="16.5" customHeight="1">
      <c r="A183" s="33"/>
      <c r="B183" s="151"/>
      <c r="C183" s="190" t="s">
        <v>589</v>
      </c>
      <c r="D183" s="190" t="s">
        <v>186</v>
      </c>
      <c r="E183" s="191" t="s">
        <v>4142</v>
      </c>
      <c r="F183" s="192" t="s">
        <v>4143</v>
      </c>
      <c r="G183" s="193" t="s">
        <v>179</v>
      </c>
      <c r="H183" s="194">
        <v>300</v>
      </c>
      <c r="I183" s="195"/>
      <c r="J183" s="196">
        <f t="shared" ref="J183:J196" si="20">ROUND(I183*H183,2)</f>
        <v>0</v>
      </c>
      <c r="K183" s="197"/>
      <c r="L183" s="198"/>
      <c r="M183" s="199" t="s">
        <v>1</v>
      </c>
      <c r="N183" s="200" t="s">
        <v>42</v>
      </c>
      <c r="O183" s="62"/>
      <c r="P183" s="162">
        <f t="shared" ref="P183:P196" si="21">O183*H183</f>
        <v>0</v>
      </c>
      <c r="Q183" s="162">
        <v>0</v>
      </c>
      <c r="R183" s="162">
        <f t="shared" ref="R183:R196" si="22">Q183*H183</f>
        <v>0</v>
      </c>
      <c r="S183" s="162">
        <v>0</v>
      </c>
      <c r="T183" s="163">
        <f t="shared" ref="T183:T196" si="23"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189</v>
      </c>
      <c r="AT183" s="164" t="s">
        <v>186</v>
      </c>
      <c r="AU183" s="164" t="s">
        <v>84</v>
      </c>
      <c r="AY183" s="18" t="s">
        <v>151</v>
      </c>
      <c r="BE183" s="165">
        <f t="shared" ref="BE183:BE196" si="24">IF(N183="základná",J183,0)</f>
        <v>0</v>
      </c>
      <c r="BF183" s="165">
        <f t="shared" ref="BF183:BF196" si="25">IF(N183="znížená",J183,0)</f>
        <v>0</v>
      </c>
      <c r="BG183" s="165">
        <f t="shared" ref="BG183:BG196" si="26">IF(N183="zákl. prenesená",J183,0)</f>
        <v>0</v>
      </c>
      <c r="BH183" s="165">
        <f t="shared" ref="BH183:BH196" si="27">IF(N183="zníž. prenesená",J183,0)</f>
        <v>0</v>
      </c>
      <c r="BI183" s="165">
        <f t="shared" ref="BI183:BI196" si="28">IF(N183="nulová",J183,0)</f>
        <v>0</v>
      </c>
      <c r="BJ183" s="18" t="s">
        <v>152</v>
      </c>
      <c r="BK183" s="165">
        <f t="shared" ref="BK183:BK196" si="29">ROUND(I183*H183,2)</f>
        <v>0</v>
      </c>
      <c r="BL183" s="18" t="s">
        <v>158</v>
      </c>
      <c r="BM183" s="164" t="s">
        <v>1815</v>
      </c>
    </row>
    <row r="184" spans="1:65" s="2" customFormat="1" ht="16.5" customHeight="1">
      <c r="A184" s="33"/>
      <c r="B184" s="151"/>
      <c r="C184" s="190" t="s">
        <v>593</v>
      </c>
      <c r="D184" s="190" t="s">
        <v>186</v>
      </c>
      <c r="E184" s="191" t="s">
        <v>4144</v>
      </c>
      <c r="F184" s="192" t="s">
        <v>4145</v>
      </c>
      <c r="G184" s="193" t="s">
        <v>179</v>
      </c>
      <c r="H184" s="194">
        <v>140</v>
      </c>
      <c r="I184" s="195"/>
      <c r="J184" s="196">
        <f t="shared" si="20"/>
        <v>0</v>
      </c>
      <c r="K184" s="197"/>
      <c r="L184" s="198"/>
      <c r="M184" s="199" t="s">
        <v>1</v>
      </c>
      <c r="N184" s="200" t="s">
        <v>42</v>
      </c>
      <c r="O184" s="62"/>
      <c r="P184" s="162">
        <f t="shared" si="21"/>
        <v>0</v>
      </c>
      <c r="Q184" s="162">
        <v>0</v>
      </c>
      <c r="R184" s="162">
        <f t="shared" si="22"/>
        <v>0</v>
      </c>
      <c r="S184" s="162">
        <v>0</v>
      </c>
      <c r="T184" s="163">
        <f t="shared" si="2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189</v>
      </c>
      <c r="AT184" s="164" t="s">
        <v>186</v>
      </c>
      <c r="AU184" s="164" t="s">
        <v>84</v>
      </c>
      <c r="AY184" s="18" t="s">
        <v>151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8" t="s">
        <v>152</v>
      </c>
      <c r="BK184" s="165">
        <f t="shared" si="29"/>
        <v>0</v>
      </c>
      <c r="BL184" s="18" t="s">
        <v>158</v>
      </c>
      <c r="BM184" s="164" t="s">
        <v>1831</v>
      </c>
    </row>
    <row r="185" spans="1:65" s="2" customFormat="1" ht="16.5" customHeight="1">
      <c r="A185" s="33"/>
      <c r="B185" s="151"/>
      <c r="C185" s="190" t="s">
        <v>598</v>
      </c>
      <c r="D185" s="190" t="s">
        <v>186</v>
      </c>
      <c r="E185" s="191" t="s">
        <v>4146</v>
      </c>
      <c r="F185" s="192" t="s">
        <v>4147</v>
      </c>
      <c r="G185" s="193" t="s">
        <v>2015</v>
      </c>
      <c r="H185" s="194">
        <v>65</v>
      </c>
      <c r="I185" s="195"/>
      <c r="J185" s="196">
        <f t="shared" si="20"/>
        <v>0</v>
      </c>
      <c r="K185" s="197"/>
      <c r="L185" s="198"/>
      <c r="M185" s="199" t="s">
        <v>1</v>
      </c>
      <c r="N185" s="200" t="s">
        <v>42</v>
      </c>
      <c r="O185" s="62"/>
      <c r="P185" s="162">
        <f t="shared" si="21"/>
        <v>0</v>
      </c>
      <c r="Q185" s="162">
        <v>0</v>
      </c>
      <c r="R185" s="162">
        <f t="shared" si="22"/>
        <v>0</v>
      </c>
      <c r="S185" s="162">
        <v>0</v>
      </c>
      <c r="T185" s="163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189</v>
      </c>
      <c r="AT185" s="164" t="s">
        <v>186</v>
      </c>
      <c r="AU185" s="164" t="s">
        <v>84</v>
      </c>
      <c r="AY185" s="18" t="s">
        <v>151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8" t="s">
        <v>152</v>
      </c>
      <c r="BK185" s="165">
        <f t="shared" si="29"/>
        <v>0</v>
      </c>
      <c r="BL185" s="18" t="s">
        <v>158</v>
      </c>
      <c r="BM185" s="164" t="s">
        <v>1841</v>
      </c>
    </row>
    <row r="186" spans="1:65" s="2" customFormat="1" ht="16.5" customHeight="1">
      <c r="A186" s="33"/>
      <c r="B186" s="151"/>
      <c r="C186" s="190" t="s">
        <v>602</v>
      </c>
      <c r="D186" s="190" t="s">
        <v>186</v>
      </c>
      <c r="E186" s="191" t="s">
        <v>4148</v>
      </c>
      <c r="F186" s="192" t="s">
        <v>4149</v>
      </c>
      <c r="G186" s="193" t="s">
        <v>2015</v>
      </c>
      <c r="H186" s="194">
        <v>28</v>
      </c>
      <c r="I186" s="195"/>
      <c r="J186" s="196">
        <f t="shared" si="20"/>
        <v>0</v>
      </c>
      <c r="K186" s="197"/>
      <c r="L186" s="198"/>
      <c r="M186" s="199" t="s">
        <v>1</v>
      </c>
      <c r="N186" s="200" t="s">
        <v>42</v>
      </c>
      <c r="O186" s="62"/>
      <c r="P186" s="162">
        <f t="shared" si="21"/>
        <v>0</v>
      </c>
      <c r="Q186" s="162">
        <v>0</v>
      </c>
      <c r="R186" s="162">
        <f t="shared" si="22"/>
        <v>0</v>
      </c>
      <c r="S186" s="162">
        <v>0</v>
      </c>
      <c r="T186" s="163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189</v>
      </c>
      <c r="AT186" s="164" t="s">
        <v>186</v>
      </c>
      <c r="AU186" s="164" t="s">
        <v>84</v>
      </c>
      <c r="AY186" s="18" t="s">
        <v>151</v>
      </c>
      <c r="BE186" s="165">
        <f t="shared" si="24"/>
        <v>0</v>
      </c>
      <c r="BF186" s="165">
        <f t="shared" si="25"/>
        <v>0</v>
      </c>
      <c r="BG186" s="165">
        <f t="shared" si="26"/>
        <v>0</v>
      </c>
      <c r="BH186" s="165">
        <f t="shared" si="27"/>
        <v>0</v>
      </c>
      <c r="BI186" s="165">
        <f t="shared" si="28"/>
        <v>0</v>
      </c>
      <c r="BJ186" s="18" t="s">
        <v>152</v>
      </c>
      <c r="BK186" s="165">
        <f t="shared" si="29"/>
        <v>0</v>
      </c>
      <c r="BL186" s="18" t="s">
        <v>158</v>
      </c>
      <c r="BM186" s="164" t="s">
        <v>1849</v>
      </c>
    </row>
    <row r="187" spans="1:65" s="2" customFormat="1" ht="16.5" customHeight="1">
      <c r="A187" s="33"/>
      <c r="B187" s="151"/>
      <c r="C187" s="190" t="s">
        <v>608</v>
      </c>
      <c r="D187" s="190" t="s">
        <v>186</v>
      </c>
      <c r="E187" s="191" t="s">
        <v>4150</v>
      </c>
      <c r="F187" s="192" t="s">
        <v>4151</v>
      </c>
      <c r="G187" s="193" t="s">
        <v>2015</v>
      </c>
      <c r="H187" s="194">
        <v>95</v>
      </c>
      <c r="I187" s="195"/>
      <c r="J187" s="196">
        <f t="shared" si="20"/>
        <v>0</v>
      </c>
      <c r="K187" s="197"/>
      <c r="L187" s="198"/>
      <c r="M187" s="199" t="s">
        <v>1</v>
      </c>
      <c r="N187" s="200" t="s">
        <v>42</v>
      </c>
      <c r="O187" s="62"/>
      <c r="P187" s="162">
        <f t="shared" si="21"/>
        <v>0</v>
      </c>
      <c r="Q187" s="162">
        <v>0</v>
      </c>
      <c r="R187" s="162">
        <f t="shared" si="22"/>
        <v>0</v>
      </c>
      <c r="S187" s="162">
        <v>0</v>
      </c>
      <c r="T187" s="163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189</v>
      </c>
      <c r="AT187" s="164" t="s">
        <v>186</v>
      </c>
      <c r="AU187" s="164" t="s">
        <v>84</v>
      </c>
      <c r="AY187" s="18" t="s">
        <v>151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8" t="s">
        <v>152</v>
      </c>
      <c r="BK187" s="165">
        <f t="shared" si="29"/>
        <v>0</v>
      </c>
      <c r="BL187" s="18" t="s">
        <v>158</v>
      </c>
      <c r="BM187" s="164" t="s">
        <v>1878</v>
      </c>
    </row>
    <row r="188" spans="1:65" s="2" customFormat="1" ht="16.5" customHeight="1">
      <c r="A188" s="33"/>
      <c r="B188" s="151"/>
      <c r="C188" s="190" t="s">
        <v>616</v>
      </c>
      <c r="D188" s="190" t="s">
        <v>186</v>
      </c>
      <c r="E188" s="191" t="s">
        <v>4152</v>
      </c>
      <c r="F188" s="192" t="s">
        <v>4153</v>
      </c>
      <c r="G188" s="193" t="s">
        <v>179</v>
      </c>
      <c r="H188" s="194">
        <v>120</v>
      </c>
      <c r="I188" s="195"/>
      <c r="J188" s="196">
        <f t="shared" si="20"/>
        <v>0</v>
      </c>
      <c r="K188" s="197"/>
      <c r="L188" s="198"/>
      <c r="M188" s="199" t="s">
        <v>1</v>
      </c>
      <c r="N188" s="200" t="s">
        <v>42</v>
      </c>
      <c r="O188" s="62"/>
      <c r="P188" s="162">
        <f t="shared" si="21"/>
        <v>0</v>
      </c>
      <c r="Q188" s="162">
        <v>0</v>
      </c>
      <c r="R188" s="162">
        <f t="shared" si="22"/>
        <v>0</v>
      </c>
      <c r="S188" s="162">
        <v>0</v>
      </c>
      <c r="T188" s="163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189</v>
      </c>
      <c r="AT188" s="164" t="s">
        <v>186</v>
      </c>
      <c r="AU188" s="164" t="s">
        <v>84</v>
      </c>
      <c r="AY188" s="18" t="s">
        <v>151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8" t="s">
        <v>152</v>
      </c>
      <c r="BK188" s="165">
        <f t="shared" si="29"/>
        <v>0</v>
      </c>
      <c r="BL188" s="18" t="s">
        <v>158</v>
      </c>
      <c r="BM188" s="164" t="s">
        <v>731</v>
      </c>
    </row>
    <row r="189" spans="1:65" s="2" customFormat="1" ht="16.5" customHeight="1">
      <c r="A189" s="33"/>
      <c r="B189" s="151"/>
      <c r="C189" s="190" t="s">
        <v>622</v>
      </c>
      <c r="D189" s="190" t="s">
        <v>186</v>
      </c>
      <c r="E189" s="191" t="s">
        <v>4154</v>
      </c>
      <c r="F189" s="192" t="s">
        <v>4155</v>
      </c>
      <c r="G189" s="193" t="s">
        <v>179</v>
      </c>
      <c r="H189" s="194">
        <v>6</v>
      </c>
      <c r="I189" s="195"/>
      <c r="J189" s="196">
        <f t="shared" si="20"/>
        <v>0</v>
      </c>
      <c r="K189" s="197"/>
      <c r="L189" s="198"/>
      <c r="M189" s="199" t="s">
        <v>1</v>
      </c>
      <c r="N189" s="200" t="s">
        <v>42</v>
      </c>
      <c r="O189" s="62"/>
      <c r="P189" s="162">
        <f t="shared" si="21"/>
        <v>0</v>
      </c>
      <c r="Q189" s="162">
        <v>0</v>
      </c>
      <c r="R189" s="162">
        <f t="shared" si="22"/>
        <v>0</v>
      </c>
      <c r="S189" s="162">
        <v>0</v>
      </c>
      <c r="T189" s="163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189</v>
      </c>
      <c r="AT189" s="164" t="s">
        <v>186</v>
      </c>
      <c r="AU189" s="164" t="s">
        <v>84</v>
      </c>
      <c r="AY189" s="18" t="s">
        <v>151</v>
      </c>
      <c r="BE189" s="165">
        <f t="shared" si="24"/>
        <v>0</v>
      </c>
      <c r="BF189" s="165">
        <f t="shared" si="25"/>
        <v>0</v>
      </c>
      <c r="BG189" s="165">
        <f t="shared" si="26"/>
        <v>0</v>
      </c>
      <c r="BH189" s="165">
        <f t="shared" si="27"/>
        <v>0</v>
      </c>
      <c r="BI189" s="165">
        <f t="shared" si="28"/>
        <v>0</v>
      </c>
      <c r="BJ189" s="18" t="s">
        <v>152</v>
      </c>
      <c r="BK189" s="165">
        <f t="shared" si="29"/>
        <v>0</v>
      </c>
      <c r="BL189" s="18" t="s">
        <v>158</v>
      </c>
      <c r="BM189" s="164" t="s">
        <v>1904</v>
      </c>
    </row>
    <row r="190" spans="1:65" s="2" customFormat="1" ht="16.5" customHeight="1">
      <c r="A190" s="33"/>
      <c r="B190" s="151"/>
      <c r="C190" s="190" t="s">
        <v>629</v>
      </c>
      <c r="D190" s="190" t="s">
        <v>186</v>
      </c>
      <c r="E190" s="191" t="s">
        <v>4156</v>
      </c>
      <c r="F190" s="192" t="s">
        <v>4157</v>
      </c>
      <c r="G190" s="193" t="s">
        <v>179</v>
      </c>
      <c r="H190" s="194">
        <v>6</v>
      </c>
      <c r="I190" s="195"/>
      <c r="J190" s="196">
        <f t="shared" si="20"/>
        <v>0</v>
      </c>
      <c r="K190" s="197"/>
      <c r="L190" s="198"/>
      <c r="M190" s="199" t="s">
        <v>1</v>
      </c>
      <c r="N190" s="200" t="s">
        <v>42</v>
      </c>
      <c r="O190" s="62"/>
      <c r="P190" s="162">
        <f t="shared" si="21"/>
        <v>0</v>
      </c>
      <c r="Q190" s="162">
        <v>0</v>
      </c>
      <c r="R190" s="162">
        <f t="shared" si="22"/>
        <v>0</v>
      </c>
      <c r="S190" s="162">
        <v>0</v>
      </c>
      <c r="T190" s="163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189</v>
      </c>
      <c r="AT190" s="164" t="s">
        <v>186</v>
      </c>
      <c r="AU190" s="164" t="s">
        <v>84</v>
      </c>
      <c r="AY190" s="18" t="s">
        <v>151</v>
      </c>
      <c r="BE190" s="165">
        <f t="shared" si="24"/>
        <v>0</v>
      </c>
      <c r="BF190" s="165">
        <f t="shared" si="25"/>
        <v>0</v>
      </c>
      <c r="BG190" s="165">
        <f t="shared" si="26"/>
        <v>0</v>
      </c>
      <c r="BH190" s="165">
        <f t="shared" si="27"/>
        <v>0</v>
      </c>
      <c r="BI190" s="165">
        <f t="shared" si="28"/>
        <v>0</v>
      </c>
      <c r="BJ190" s="18" t="s">
        <v>152</v>
      </c>
      <c r="BK190" s="165">
        <f t="shared" si="29"/>
        <v>0</v>
      </c>
      <c r="BL190" s="18" t="s">
        <v>158</v>
      </c>
      <c r="BM190" s="164" t="s">
        <v>1912</v>
      </c>
    </row>
    <row r="191" spans="1:65" s="2" customFormat="1" ht="16.5" customHeight="1">
      <c r="A191" s="33"/>
      <c r="B191" s="151"/>
      <c r="C191" s="190" t="s">
        <v>635</v>
      </c>
      <c r="D191" s="190" t="s">
        <v>186</v>
      </c>
      <c r="E191" s="191" t="s">
        <v>4158</v>
      </c>
      <c r="F191" s="192" t="s">
        <v>4159</v>
      </c>
      <c r="G191" s="193" t="s">
        <v>2015</v>
      </c>
      <c r="H191" s="194">
        <v>5</v>
      </c>
      <c r="I191" s="195"/>
      <c r="J191" s="196">
        <f t="shared" si="20"/>
        <v>0</v>
      </c>
      <c r="K191" s="197"/>
      <c r="L191" s="198"/>
      <c r="M191" s="199" t="s">
        <v>1</v>
      </c>
      <c r="N191" s="200" t="s">
        <v>42</v>
      </c>
      <c r="O191" s="62"/>
      <c r="P191" s="162">
        <f t="shared" si="21"/>
        <v>0</v>
      </c>
      <c r="Q191" s="162">
        <v>0</v>
      </c>
      <c r="R191" s="162">
        <f t="shared" si="22"/>
        <v>0</v>
      </c>
      <c r="S191" s="162">
        <v>0</v>
      </c>
      <c r="T191" s="163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189</v>
      </c>
      <c r="AT191" s="164" t="s">
        <v>186</v>
      </c>
      <c r="AU191" s="164" t="s">
        <v>84</v>
      </c>
      <c r="AY191" s="18" t="s">
        <v>151</v>
      </c>
      <c r="BE191" s="165">
        <f t="shared" si="24"/>
        <v>0</v>
      </c>
      <c r="BF191" s="165">
        <f t="shared" si="25"/>
        <v>0</v>
      </c>
      <c r="BG191" s="165">
        <f t="shared" si="26"/>
        <v>0</v>
      </c>
      <c r="BH191" s="165">
        <f t="shared" si="27"/>
        <v>0</v>
      </c>
      <c r="BI191" s="165">
        <f t="shared" si="28"/>
        <v>0</v>
      </c>
      <c r="BJ191" s="18" t="s">
        <v>152</v>
      </c>
      <c r="BK191" s="165">
        <f t="shared" si="29"/>
        <v>0</v>
      </c>
      <c r="BL191" s="18" t="s">
        <v>158</v>
      </c>
      <c r="BM191" s="164" t="s">
        <v>1929</v>
      </c>
    </row>
    <row r="192" spans="1:65" s="2" customFormat="1" ht="16.5" customHeight="1">
      <c r="A192" s="33"/>
      <c r="B192" s="151"/>
      <c r="C192" s="152" t="s">
        <v>641</v>
      </c>
      <c r="D192" s="152" t="s">
        <v>154</v>
      </c>
      <c r="E192" s="153" t="s">
        <v>4160</v>
      </c>
      <c r="F192" s="154" t="s">
        <v>4161</v>
      </c>
      <c r="G192" s="155" t="s">
        <v>462</v>
      </c>
      <c r="H192" s="156">
        <v>120</v>
      </c>
      <c r="I192" s="157"/>
      <c r="J192" s="158">
        <f t="shared" si="20"/>
        <v>0</v>
      </c>
      <c r="K192" s="159"/>
      <c r="L192" s="34"/>
      <c r="M192" s="160" t="s">
        <v>1</v>
      </c>
      <c r="N192" s="161" t="s">
        <v>42</v>
      </c>
      <c r="O192" s="62"/>
      <c r="P192" s="162">
        <f t="shared" si="21"/>
        <v>0</v>
      </c>
      <c r="Q192" s="162">
        <v>0</v>
      </c>
      <c r="R192" s="162">
        <f t="shared" si="22"/>
        <v>0</v>
      </c>
      <c r="S192" s="162">
        <v>0</v>
      </c>
      <c r="T192" s="163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158</v>
      </c>
      <c r="AT192" s="164" t="s">
        <v>154</v>
      </c>
      <c r="AU192" s="164" t="s">
        <v>84</v>
      </c>
      <c r="AY192" s="18" t="s">
        <v>151</v>
      </c>
      <c r="BE192" s="165">
        <f t="shared" si="24"/>
        <v>0</v>
      </c>
      <c r="BF192" s="165">
        <f t="shared" si="25"/>
        <v>0</v>
      </c>
      <c r="BG192" s="165">
        <f t="shared" si="26"/>
        <v>0</v>
      </c>
      <c r="BH192" s="165">
        <f t="shared" si="27"/>
        <v>0</v>
      </c>
      <c r="BI192" s="165">
        <f t="shared" si="28"/>
        <v>0</v>
      </c>
      <c r="BJ192" s="18" t="s">
        <v>152</v>
      </c>
      <c r="BK192" s="165">
        <f t="shared" si="29"/>
        <v>0</v>
      </c>
      <c r="BL192" s="18" t="s">
        <v>158</v>
      </c>
      <c r="BM192" s="164" t="s">
        <v>1938</v>
      </c>
    </row>
    <row r="193" spans="1:65" s="2" customFormat="1" ht="16.5" customHeight="1">
      <c r="A193" s="33"/>
      <c r="B193" s="151"/>
      <c r="C193" s="152" t="s">
        <v>647</v>
      </c>
      <c r="D193" s="152" t="s">
        <v>154</v>
      </c>
      <c r="E193" s="153" t="s">
        <v>4162</v>
      </c>
      <c r="F193" s="154" t="s">
        <v>4163</v>
      </c>
      <c r="G193" s="155" t="s">
        <v>179</v>
      </c>
      <c r="H193" s="156">
        <v>1</v>
      </c>
      <c r="I193" s="157"/>
      <c r="J193" s="158">
        <f t="shared" si="20"/>
        <v>0</v>
      </c>
      <c r="K193" s="159"/>
      <c r="L193" s="34"/>
      <c r="M193" s="160" t="s">
        <v>1</v>
      </c>
      <c r="N193" s="161" t="s">
        <v>42</v>
      </c>
      <c r="O193" s="62"/>
      <c r="P193" s="162">
        <f t="shared" si="21"/>
        <v>0</v>
      </c>
      <c r="Q193" s="162">
        <v>0</v>
      </c>
      <c r="R193" s="162">
        <f t="shared" si="22"/>
        <v>0</v>
      </c>
      <c r="S193" s="162">
        <v>0</v>
      </c>
      <c r="T193" s="163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158</v>
      </c>
      <c r="AT193" s="164" t="s">
        <v>154</v>
      </c>
      <c r="AU193" s="164" t="s">
        <v>84</v>
      </c>
      <c r="AY193" s="18" t="s">
        <v>151</v>
      </c>
      <c r="BE193" s="165">
        <f t="shared" si="24"/>
        <v>0</v>
      </c>
      <c r="BF193" s="165">
        <f t="shared" si="25"/>
        <v>0</v>
      </c>
      <c r="BG193" s="165">
        <f t="shared" si="26"/>
        <v>0</v>
      </c>
      <c r="BH193" s="165">
        <f t="shared" si="27"/>
        <v>0</v>
      </c>
      <c r="BI193" s="165">
        <f t="shared" si="28"/>
        <v>0</v>
      </c>
      <c r="BJ193" s="18" t="s">
        <v>152</v>
      </c>
      <c r="BK193" s="165">
        <f t="shared" si="29"/>
        <v>0</v>
      </c>
      <c r="BL193" s="18" t="s">
        <v>158</v>
      </c>
      <c r="BM193" s="164" t="s">
        <v>1949</v>
      </c>
    </row>
    <row r="194" spans="1:65" s="2" customFormat="1" ht="16.5" customHeight="1">
      <c r="A194" s="33"/>
      <c r="B194" s="151"/>
      <c r="C194" s="152" t="s">
        <v>652</v>
      </c>
      <c r="D194" s="152" t="s">
        <v>154</v>
      </c>
      <c r="E194" s="153" t="s">
        <v>4164</v>
      </c>
      <c r="F194" s="154" t="s">
        <v>4165</v>
      </c>
      <c r="G194" s="155" t="s">
        <v>727</v>
      </c>
      <c r="H194" s="156">
        <v>80</v>
      </c>
      <c r="I194" s="157"/>
      <c r="J194" s="158">
        <f t="shared" si="20"/>
        <v>0</v>
      </c>
      <c r="K194" s="159"/>
      <c r="L194" s="34"/>
      <c r="M194" s="160" t="s">
        <v>1</v>
      </c>
      <c r="N194" s="161" t="s">
        <v>42</v>
      </c>
      <c r="O194" s="62"/>
      <c r="P194" s="162">
        <f t="shared" si="21"/>
        <v>0</v>
      </c>
      <c r="Q194" s="162">
        <v>0</v>
      </c>
      <c r="R194" s="162">
        <f t="shared" si="22"/>
        <v>0</v>
      </c>
      <c r="S194" s="162">
        <v>0</v>
      </c>
      <c r="T194" s="163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158</v>
      </c>
      <c r="AT194" s="164" t="s">
        <v>154</v>
      </c>
      <c r="AU194" s="164" t="s">
        <v>84</v>
      </c>
      <c r="AY194" s="18" t="s">
        <v>151</v>
      </c>
      <c r="BE194" s="165">
        <f t="shared" si="24"/>
        <v>0</v>
      </c>
      <c r="BF194" s="165">
        <f t="shared" si="25"/>
        <v>0</v>
      </c>
      <c r="BG194" s="165">
        <f t="shared" si="26"/>
        <v>0</v>
      </c>
      <c r="BH194" s="165">
        <f t="shared" si="27"/>
        <v>0</v>
      </c>
      <c r="BI194" s="165">
        <f t="shared" si="28"/>
        <v>0</v>
      </c>
      <c r="BJ194" s="18" t="s">
        <v>152</v>
      </c>
      <c r="BK194" s="165">
        <f t="shared" si="29"/>
        <v>0</v>
      </c>
      <c r="BL194" s="18" t="s">
        <v>158</v>
      </c>
      <c r="BM194" s="164" t="s">
        <v>1960</v>
      </c>
    </row>
    <row r="195" spans="1:65" s="2" customFormat="1" ht="16.5" customHeight="1">
      <c r="A195" s="33"/>
      <c r="B195" s="151"/>
      <c r="C195" s="152" t="s">
        <v>658</v>
      </c>
      <c r="D195" s="152" t="s">
        <v>154</v>
      </c>
      <c r="E195" s="153" t="s">
        <v>4166</v>
      </c>
      <c r="F195" s="154" t="s">
        <v>4167</v>
      </c>
      <c r="G195" s="155" t="s">
        <v>179</v>
      </c>
      <c r="H195" s="156">
        <v>1</v>
      </c>
      <c r="I195" s="157"/>
      <c r="J195" s="158">
        <f t="shared" si="20"/>
        <v>0</v>
      </c>
      <c r="K195" s="159"/>
      <c r="L195" s="34"/>
      <c r="M195" s="160" t="s">
        <v>1</v>
      </c>
      <c r="N195" s="161" t="s">
        <v>42</v>
      </c>
      <c r="O195" s="62"/>
      <c r="P195" s="162">
        <f t="shared" si="21"/>
        <v>0</v>
      </c>
      <c r="Q195" s="162">
        <v>0</v>
      </c>
      <c r="R195" s="162">
        <f t="shared" si="22"/>
        <v>0</v>
      </c>
      <c r="S195" s="162">
        <v>0</v>
      </c>
      <c r="T195" s="163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158</v>
      </c>
      <c r="AT195" s="164" t="s">
        <v>154</v>
      </c>
      <c r="AU195" s="164" t="s">
        <v>84</v>
      </c>
      <c r="AY195" s="18" t="s">
        <v>151</v>
      </c>
      <c r="BE195" s="165">
        <f t="shared" si="24"/>
        <v>0</v>
      </c>
      <c r="BF195" s="165">
        <f t="shared" si="25"/>
        <v>0</v>
      </c>
      <c r="BG195" s="165">
        <f t="shared" si="26"/>
        <v>0</v>
      </c>
      <c r="BH195" s="165">
        <f t="shared" si="27"/>
        <v>0</v>
      </c>
      <c r="BI195" s="165">
        <f t="shared" si="28"/>
        <v>0</v>
      </c>
      <c r="BJ195" s="18" t="s">
        <v>152</v>
      </c>
      <c r="BK195" s="165">
        <f t="shared" si="29"/>
        <v>0</v>
      </c>
      <c r="BL195" s="18" t="s">
        <v>158</v>
      </c>
      <c r="BM195" s="164" t="s">
        <v>1973</v>
      </c>
    </row>
    <row r="196" spans="1:65" s="2" customFormat="1" ht="16.5" customHeight="1">
      <c r="A196" s="33"/>
      <c r="B196" s="151"/>
      <c r="C196" s="152" t="s">
        <v>664</v>
      </c>
      <c r="D196" s="152" t="s">
        <v>154</v>
      </c>
      <c r="E196" s="153" t="s">
        <v>4168</v>
      </c>
      <c r="F196" s="154" t="s">
        <v>4169</v>
      </c>
      <c r="G196" s="155" t="s">
        <v>179</v>
      </c>
      <c r="H196" s="156">
        <v>1</v>
      </c>
      <c r="I196" s="157"/>
      <c r="J196" s="158">
        <f t="shared" si="20"/>
        <v>0</v>
      </c>
      <c r="K196" s="159"/>
      <c r="L196" s="34"/>
      <c r="M196" s="216" t="s">
        <v>1</v>
      </c>
      <c r="N196" s="217" t="s">
        <v>42</v>
      </c>
      <c r="O196" s="218"/>
      <c r="P196" s="219">
        <f t="shared" si="21"/>
        <v>0</v>
      </c>
      <c r="Q196" s="219">
        <v>0</v>
      </c>
      <c r="R196" s="219">
        <f t="shared" si="22"/>
        <v>0</v>
      </c>
      <c r="S196" s="219">
        <v>0</v>
      </c>
      <c r="T196" s="220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158</v>
      </c>
      <c r="AT196" s="164" t="s">
        <v>154</v>
      </c>
      <c r="AU196" s="164" t="s">
        <v>84</v>
      </c>
      <c r="AY196" s="18" t="s">
        <v>151</v>
      </c>
      <c r="BE196" s="165">
        <f t="shared" si="24"/>
        <v>0</v>
      </c>
      <c r="BF196" s="165">
        <f t="shared" si="25"/>
        <v>0</v>
      </c>
      <c r="BG196" s="165">
        <f t="shared" si="26"/>
        <v>0</v>
      </c>
      <c r="BH196" s="165">
        <f t="shared" si="27"/>
        <v>0</v>
      </c>
      <c r="BI196" s="165">
        <f t="shared" si="28"/>
        <v>0</v>
      </c>
      <c r="BJ196" s="18" t="s">
        <v>152</v>
      </c>
      <c r="BK196" s="165">
        <f t="shared" si="29"/>
        <v>0</v>
      </c>
      <c r="BL196" s="18" t="s">
        <v>158</v>
      </c>
      <c r="BM196" s="164" t="s">
        <v>1984</v>
      </c>
    </row>
    <row r="197" spans="1:65" s="2" customFormat="1" ht="6.95" customHeight="1">
      <c r="A197" s="33"/>
      <c r="B197" s="51"/>
      <c r="C197" s="52"/>
      <c r="D197" s="52"/>
      <c r="E197" s="52"/>
      <c r="F197" s="52"/>
      <c r="G197" s="52"/>
      <c r="H197" s="52"/>
      <c r="I197" s="52"/>
      <c r="J197" s="52"/>
      <c r="K197" s="52"/>
      <c r="L197" s="34"/>
      <c r="M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</row>
  </sheetData>
  <autoFilter ref="C118:K196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2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112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6" t="s">
        <v>4170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ROUND(J125,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ROUND((SUM(BE125:BE223)),  2)</f>
        <v>0</v>
      </c>
      <c r="G33" s="104"/>
      <c r="H33" s="104"/>
      <c r="I33" s="105">
        <v>0.23</v>
      </c>
      <c r="J33" s="103">
        <f>ROUND(((SUM(BE125:BE223))*I33),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ROUND((SUM(BF125:BF223)),  2)</f>
        <v>0</v>
      </c>
      <c r="G34" s="33"/>
      <c r="H34" s="33"/>
      <c r="I34" s="107">
        <v>0.23</v>
      </c>
      <c r="J34" s="106">
        <f>ROUND(((SUM(BF125:BF223))*I34),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ROUND((SUM(BG125:BG223)),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ROUND((SUM(BH125:BH223)),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ROUND((SUM(BI125:BI223)),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6" t="str">
        <f>E9</f>
        <v>10 - SO-02 Spevnené plochy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J125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1:31" s="9" customFormat="1" ht="24.95" customHeight="1">
      <c r="B97" s="119"/>
      <c r="D97" s="120" t="s">
        <v>121</v>
      </c>
      <c r="E97" s="121"/>
      <c r="F97" s="121"/>
      <c r="G97" s="121"/>
      <c r="H97" s="121"/>
      <c r="I97" s="121"/>
      <c r="J97" s="122">
        <f>J126</f>
        <v>0</v>
      </c>
      <c r="L97" s="119"/>
    </row>
    <row r="98" spans="1:31" s="10" customFormat="1" ht="19.899999999999999" customHeight="1">
      <c r="B98" s="123"/>
      <c r="D98" s="124" t="s">
        <v>1110</v>
      </c>
      <c r="E98" s="125"/>
      <c r="F98" s="125"/>
      <c r="G98" s="125"/>
      <c r="H98" s="125"/>
      <c r="I98" s="125"/>
      <c r="J98" s="126">
        <f>J127</f>
        <v>0</v>
      </c>
      <c r="L98" s="123"/>
    </row>
    <row r="99" spans="1:31" s="10" customFormat="1" ht="19.899999999999999" customHeight="1">
      <c r="B99" s="123"/>
      <c r="D99" s="124" t="s">
        <v>1111</v>
      </c>
      <c r="E99" s="125"/>
      <c r="F99" s="125"/>
      <c r="G99" s="125"/>
      <c r="H99" s="125"/>
      <c r="I99" s="125"/>
      <c r="J99" s="126">
        <f>J186</f>
        <v>0</v>
      </c>
      <c r="L99" s="123"/>
    </row>
    <row r="100" spans="1:31" s="10" customFormat="1" ht="19.899999999999999" customHeight="1">
      <c r="B100" s="123"/>
      <c r="D100" s="124" t="s">
        <v>3234</v>
      </c>
      <c r="E100" s="125"/>
      <c r="F100" s="125"/>
      <c r="G100" s="125"/>
      <c r="H100" s="125"/>
      <c r="I100" s="125"/>
      <c r="J100" s="126">
        <f>J193</f>
        <v>0</v>
      </c>
      <c r="L100" s="123"/>
    </row>
    <row r="101" spans="1:31" s="10" customFormat="1" ht="19.899999999999999" customHeight="1">
      <c r="B101" s="123"/>
      <c r="D101" s="124" t="s">
        <v>125</v>
      </c>
      <c r="E101" s="125"/>
      <c r="F101" s="125"/>
      <c r="G101" s="125"/>
      <c r="H101" s="125"/>
      <c r="I101" s="125"/>
      <c r="J101" s="126">
        <f>J203</f>
        <v>0</v>
      </c>
      <c r="L101" s="123"/>
    </row>
    <row r="102" spans="1:31" s="10" customFormat="1" ht="19.899999999999999" customHeight="1">
      <c r="B102" s="123"/>
      <c r="D102" s="124" t="s">
        <v>126</v>
      </c>
      <c r="E102" s="125"/>
      <c r="F102" s="125"/>
      <c r="G102" s="125"/>
      <c r="H102" s="125"/>
      <c r="I102" s="125"/>
      <c r="J102" s="126">
        <f>J216</f>
        <v>0</v>
      </c>
      <c r="L102" s="123"/>
    </row>
    <row r="103" spans="1:31" s="9" customFormat="1" ht="24.95" customHeight="1">
      <c r="B103" s="119"/>
      <c r="D103" s="120" t="s">
        <v>127</v>
      </c>
      <c r="E103" s="121"/>
      <c r="F103" s="121"/>
      <c r="G103" s="121"/>
      <c r="H103" s="121"/>
      <c r="I103" s="121"/>
      <c r="J103" s="122">
        <f>J218</f>
        <v>0</v>
      </c>
      <c r="L103" s="119"/>
    </row>
    <row r="104" spans="1:31" s="9" customFormat="1" ht="24.95" customHeight="1">
      <c r="B104" s="119"/>
      <c r="D104" s="120" t="s">
        <v>136</v>
      </c>
      <c r="E104" s="121"/>
      <c r="F104" s="121"/>
      <c r="G104" s="121"/>
      <c r="H104" s="121"/>
      <c r="I104" s="121"/>
      <c r="J104" s="122">
        <f>J219</f>
        <v>0</v>
      </c>
      <c r="L104" s="119"/>
    </row>
    <row r="105" spans="1:31" s="9" customFormat="1" ht="24.95" customHeight="1">
      <c r="B105" s="119"/>
      <c r="D105" s="120" t="s">
        <v>1123</v>
      </c>
      <c r="E105" s="121"/>
      <c r="F105" s="121"/>
      <c r="G105" s="121"/>
      <c r="H105" s="121"/>
      <c r="I105" s="121"/>
      <c r="J105" s="122">
        <f>J222</f>
        <v>0</v>
      </c>
      <c r="L105" s="119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137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6.25" customHeight="1">
      <c r="A115" s="33"/>
      <c r="B115" s="34"/>
      <c r="C115" s="33"/>
      <c r="D115" s="33"/>
      <c r="E115" s="264" t="str">
        <f>E7</f>
        <v>Stredná odborná škola informačných technológií centrum celoživotného a odborného vzdelávania a prípravy pre industry 4.0</v>
      </c>
      <c r="F115" s="265"/>
      <c r="G115" s="265"/>
      <c r="H115" s="265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114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26" t="str">
        <f>E9</f>
        <v>10 - SO-02 Spevnené plochy</v>
      </c>
      <c r="F117" s="266"/>
      <c r="G117" s="266"/>
      <c r="H117" s="266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F12</f>
        <v>parc.č.2532/4 Banská Bystrica</v>
      </c>
      <c r="G119" s="33"/>
      <c r="H119" s="33"/>
      <c r="I119" s="28" t="s">
        <v>21</v>
      </c>
      <c r="J119" s="59" t="str">
        <f>IF(J12="","",J12)</f>
        <v>24. 4. 2025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23</v>
      </c>
      <c r="D121" s="33"/>
      <c r="E121" s="33"/>
      <c r="F121" s="26" t="str">
        <f>E15</f>
        <v>Banskobystrický samosprávny kraj</v>
      </c>
      <c r="G121" s="33"/>
      <c r="H121" s="33"/>
      <c r="I121" s="28" t="s">
        <v>29</v>
      </c>
      <c r="J121" s="31" t="str">
        <f>E21</f>
        <v>Ing.Marek Mečír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27</v>
      </c>
      <c r="D122" s="33"/>
      <c r="E122" s="33"/>
      <c r="F122" s="26" t="str">
        <f>IF(E18="","",E18)</f>
        <v>Vyplň údaj</v>
      </c>
      <c r="G122" s="33"/>
      <c r="H122" s="33"/>
      <c r="I122" s="28" t="s">
        <v>32</v>
      </c>
      <c r="J122" s="31" t="str">
        <f>E24</f>
        <v>Stanislav Hlubina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7"/>
      <c r="B124" s="128"/>
      <c r="C124" s="129" t="s">
        <v>138</v>
      </c>
      <c r="D124" s="130" t="s">
        <v>61</v>
      </c>
      <c r="E124" s="130" t="s">
        <v>57</v>
      </c>
      <c r="F124" s="130" t="s">
        <v>58</v>
      </c>
      <c r="G124" s="130" t="s">
        <v>139</v>
      </c>
      <c r="H124" s="130" t="s">
        <v>140</v>
      </c>
      <c r="I124" s="130" t="s">
        <v>141</v>
      </c>
      <c r="J124" s="131" t="s">
        <v>118</v>
      </c>
      <c r="K124" s="132" t="s">
        <v>142</v>
      </c>
      <c r="L124" s="133"/>
      <c r="M124" s="66" t="s">
        <v>1</v>
      </c>
      <c r="N124" s="67" t="s">
        <v>40</v>
      </c>
      <c r="O124" s="67" t="s">
        <v>143</v>
      </c>
      <c r="P124" s="67" t="s">
        <v>144</v>
      </c>
      <c r="Q124" s="67" t="s">
        <v>145</v>
      </c>
      <c r="R124" s="67" t="s">
        <v>146</v>
      </c>
      <c r="S124" s="67" t="s">
        <v>147</v>
      </c>
      <c r="T124" s="68" t="s">
        <v>148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2.9" customHeight="1">
      <c r="A125" s="33"/>
      <c r="B125" s="34"/>
      <c r="C125" s="73" t="s">
        <v>119</v>
      </c>
      <c r="D125" s="33"/>
      <c r="E125" s="33"/>
      <c r="F125" s="33"/>
      <c r="G125" s="33"/>
      <c r="H125" s="33"/>
      <c r="I125" s="33"/>
      <c r="J125" s="134">
        <f>BK125</f>
        <v>0</v>
      </c>
      <c r="K125" s="33"/>
      <c r="L125" s="34"/>
      <c r="M125" s="69"/>
      <c r="N125" s="60"/>
      <c r="O125" s="70"/>
      <c r="P125" s="135">
        <f>P126+P218+P219+P222</f>
        <v>0</v>
      </c>
      <c r="Q125" s="70"/>
      <c r="R125" s="135">
        <f>R126+R218+R219+R222</f>
        <v>138.97346403999998</v>
      </c>
      <c r="S125" s="70"/>
      <c r="T125" s="136">
        <f>T126+T218+T219+T222</f>
        <v>119.31200000000001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75</v>
      </c>
      <c r="AU125" s="18" t="s">
        <v>120</v>
      </c>
      <c r="BK125" s="137">
        <f>BK126+BK218+BK219+BK222</f>
        <v>0</v>
      </c>
    </row>
    <row r="126" spans="1:65" s="12" customFormat="1" ht="25.9" customHeight="1">
      <c r="B126" s="138"/>
      <c r="D126" s="139" t="s">
        <v>75</v>
      </c>
      <c r="E126" s="140" t="s">
        <v>149</v>
      </c>
      <c r="F126" s="140" t="s">
        <v>150</v>
      </c>
      <c r="I126" s="141"/>
      <c r="J126" s="142">
        <f>BK126</f>
        <v>0</v>
      </c>
      <c r="L126" s="138"/>
      <c r="M126" s="143"/>
      <c r="N126" s="144"/>
      <c r="O126" s="144"/>
      <c r="P126" s="145">
        <f>P127+P186+P193+P203+P216</f>
        <v>0</v>
      </c>
      <c r="Q126" s="144"/>
      <c r="R126" s="145">
        <f>R127+R186+R193+R203+R216</f>
        <v>138.97346403999998</v>
      </c>
      <c r="S126" s="144"/>
      <c r="T126" s="146">
        <f>T127+T186+T193+T203+T216</f>
        <v>119.31200000000001</v>
      </c>
      <c r="AR126" s="139" t="s">
        <v>84</v>
      </c>
      <c r="AT126" s="147" t="s">
        <v>75</v>
      </c>
      <c r="AU126" s="147" t="s">
        <v>76</v>
      </c>
      <c r="AY126" s="139" t="s">
        <v>151</v>
      </c>
      <c r="BK126" s="148">
        <f>BK127+BK186+BK193+BK203+BK216</f>
        <v>0</v>
      </c>
    </row>
    <row r="127" spans="1:65" s="12" customFormat="1" ht="22.9" customHeight="1">
      <c r="B127" s="138"/>
      <c r="D127" s="139" t="s">
        <v>75</v>
      </c>
      <c r="E127" s="149" t="s">
        <v>84</v>
      </c>
      <c r="F127" s="149" t="s">
        <v>1124</v>
      </c>
      <c r="I127" s="141"/>
      <c r="J127" s="150">
        <f>BK127</f>
        <v>0</v>
      </c>
      <c r="L127" s="138"/>
      <c r="M127" s="143"/>
      <c r="N127" s="144"/>
      <c r="O127" s="144"/>
      <c r="P127" s="145">
        <f>SUM(P128:P185)</f>
        <v>0</v>
      </c>
      <c r="Q127" s="144"/>
      <c r="R127" s="145">
        <f>SUM(R128:R185)</f>
        <v>11.252625</v>
      </c>
      <c r="S127" s="144"/>
      <c r="T127" s="146">
        <f>SUM(T128:T185)</f>
        <v>119.16400000000002</v>
      </c>
      <c r="AR127" s="139" t="s">
        <v>84</v>
      </c>
      <c r="AT127" s="147" t="s">
        <v>75</v>
      </c>
      <c r="AU127" s="147" t="s">
        <v>84</v>
      </c>
      <c r="AY127" s="139" t="s">
        <v>151</v>
      </c>
      <c r="BK127" s="148">
        <f>SUM(BK128:BK185)</f>
        <v>0</v>
      </c>
    </row>
    <row r="128" spans="1:65" s="2" customFormat="1" ht="24.2" customHeight="1">
      <c r="A128" s="33"/>
      <c r="B128" s="151"/>
      <c r="C128" s="152" t="s">
        <v>84</v>
      </c>
      <c r="D128" s="152" t="s">
        <v>154</v>
      </c>
      <c r="E128" s="153" t="s">
        <v>3238</v>
      </c>
      <c r="F128" s="154" t="s">
        <v>3239</v>
      </c>
      <c r="G128" s="155" t="s">
        <v>157</v>
      </c>
      <c r="H128" s="156">
        <v>29.76</v>
      </c>
      <c r="I128" s="157"/>
      <c r="J128" s="158">
        <f>ROUND(I128*H128,2)</f>
        <v>0</v>
      </c>
      <c r="K128" s="159"/>
      <c r="L128" s="34"/>
      <c r="M128" s="160" t="s">
        <v>1</v>
      </c>
      <c r="N128" s="161" t="s">
        <v>42</v>
      </c>
      <c r="O128" s="62"/>
      <c r="P128" s="162">
        <f>O128*H128</f>
        <v>0</v>
      </c>
      <c r="Q128" s="162">
        <v>0</v>
      </c>
      <c r="R128" s="162">
        <f>Q128*H128</f>
        <v>0</v>
      </c>
      <c r="S128" s="162">
        <v>0.26</v>
      </c>
      <c r="T128" s="163">
        <f>S128*H128</f>
        <v>7.7376000000000005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158</v>
      </c>
      <c r="AT128" s="164" t="s">
        <v>154</v>
      </c>
      <c r="AU128" s="164" t="s">
        <v>152</v>
      </c>
      <c r="AY128" s="18" t="s">
        <v>151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8" t="s">
        <v>152</v>
      </c>
      <c r="BK128" s="165">
        <f>ROUND(I128*H128,2)</f>
        <v>0</v>
      </c>
      <c r="BL128" s="18" t="s">
        <v>158</v>
      </c>
      <c r="BM128" s="164" t="s">
        <v>4171</v>
      </c>
    </row>
    <row r="129" spans="1:65" s="14" customFormat="1" ht="11.25">
      <c r="B129" s="174"/>
      <c r="D129" s="167" t="s">
        <v>160</v>
      </c>
      <c r="E129" s="175" t="s">
        <v>1</v>
      </c>
      <c r="F129" s="176" t="s">
        <v>4172</v>
      </c>
      <c r="H129" s="177">
        <v>29.76</v>
      </c>
      <c r="I129" s="178"/>
      <c r="L129" s="174"/>
      <c r="M129" s="179"/>
      <c r="N129" s="180"/>
      <c r="O129" s="180"/>
      <c r="P129" s="180"/>
      <c r="Q129" s="180"/>
      <c r="R129" s="180"/>
      <c r="S129" s="180"/>
      <c r="T129" s="181"/>
      <c r="AT129" s="175" t="s">
        <v>160</v>
      </c>
      <c r="AU129" s="175" t="s">
        <v>152</v>
      </c>
      <c r="AV129" s="14" t="s">
        <v>152</v>
      </c>
      <c r="AW129" s="14" t="s">
        <v>31</v>
      </c>
      <c r="AX129" s="14" t="s">
        <v>84</v>
      </c>
      <c r="AY129" s="175" t="s">
        <v>151</v>
      </c>
    </row>
    <row r="130" spans="1:65" s="2" customFormat="1" ht="24.2" customHeight="1">
      <c r="A130" s="33"/>
      <c r="B130" s="151"/>
      <c r="C130" s="152" t="s">
        <v>152</v>
      </c>
      <c r="D130" s="152" t="s">
        <v>154</v>
      </c>
      <c r="E130" s="153" t="s">
        <v>4173</v>
      </c>
      <c r="F130" s="154" t="s">
        <v>4174</v>
      </c>
      <c r="G130" s="155" t="s">
        <v>169</v>
      </c>
      <c r="H130" s="156">
        <v>3.16</v>
      </c>
      <c r="I130" s="157"/>
      <c r="J130" s="158">
        <f>ROUND(I130*H130,2)</f>
        <v>0</v>
      </c>
      <c r="K130" s="159"/>
      <c r="L130" s="34"/>
      <c r="M130" s="160" t="s">
        <v>1</v>
      </c>
      <c r="N130" s="161" t="s">
        <v>42</v>
      </c>
      <c r="O130" s="62"/>
      <c r="P130" s="162">
        <f>O130*H130</f>
        <v>0</v>
      </c>
      <c r="Q130" s="162">
        <v>0</v>
      </c>
      <c r="R130" s="162">
        <f>Q130*H130</f>
        <v>0</v>
      </c>
      <c r="S130" s="162">
        <v>1.44</v>
      </c>
      <c r="T130" s="163">
        <f>S130*H130</f>
        <v>4.5503999999999998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158</v>
      </c>
      <c r="AT130" s="164" t="s">
        <v>154</v>
      </c>
      <c r="AU130" s="164" t="s">
        <v>152</v>
      </c>
      <c r="AY130" s="18" t="s">
        <v>151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152</v>
      </c>
      <c r="BK130" s="165">
        <f>ROUND(I130*H130,2)</f>
        <v>0</v>
      </c>
      <c r="BL130" s="18" t="s">
        <v>158</v>
      </c>
      <c r="BM130" s="164" t="s">
        <v>4175</v>
      </c>
    </row>
    <row r="131" spans="1:65" s="14" customFormat="1" ht="11.25">
      <c r="B131" s="174"/>
      <c r="D131" s="167" t="s">
        <v>160</v>
      </c>
      <c r="E131" s="175" t="s">
        <v>1</v>
      </c>
      <c r="F131" s="176" t="s">
        <v>4176</v>
      </c>
      <c r="H131" s="177">
        <v>3.16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160</v>
      </c>
      <c r="AU131" s="175" t="s">
        <v>152</v>
      </c>
      <c r="AV131" s="14" t="s">
        <v>152</v>
      </c>
      <c r="AW131" s="14" t="s">
        <v>31</v>
      </c>
      <c r="AX131" s="14" t="s">
        <v>84</v>
      </c>
      <c r="AY131" s="175" t="s">
        <v>151</v>
      </c>
    </row>
    <row r="132" spans="1:65" s="2" customFormat="1" ht="33" customHeight="1">
      <c r="A132" s="33"/>
      <c r="B132" s="151"/>
      <c r="C132" s="152" t="s">
        <v>165</v>
      </c>
      <c r="D132" s="152" t="s">
        <v>154</v>
      </c>
      <c r="E132" s="153" t="s">
        <v>4177</v>
      </c>
      <c r="F132" s="154" t="s">
        <v>4178</v>
      </c>
      <c r="G132" s="155" t="s">
        <v>157</v>
      </c>
      <c r="H132" s="156">
        <v>29.76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42</v>
      </c>
      <c r="O132" s="62"/>
      <c r="P132" s="162">
        <f>O132*H132</f>
        <v>0</v>
      </c>
      <c r="Q132" s="162">
        <v>0</v>
      </c>
      <c r="R132" s="162">
        <f>Q132*H132</f>
        <v>0</v>
      </c>
      <c r="S132" s="162">
        <v>0.4</v>
      </c>
      <c r="T132" s="163">
        <f>S132*H132</f>
        <v>11.904000000000002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158</v>
      </c>
      <c r="AT132" s="164" t="s">
        <v>154</v>
      </c>
      <c r="AU132" s="164" t="s">
        <v>152</v>
      </c>
      <c r="AY132" s="18" t="s">
        <v>151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152</v>
      </c>
      <c r="BK132" s="165">
        <f>ROUND(I132*H132,2)</f>
        <v>0</v>
      </c>
      <c r="BL132" s="18" t="s">
        <v>158</v>
      </c>
      <c r="BM132" s="164" t="s">
        <v>4179</v>
      </c>
    </row>
    <row r="133" spans="1:65" s="14" customFormat="1" ht="11.25">
      <c r="B133" s="174"/>
      <c r="D133" s="167" t="s">
        <v>160</v>
      </c>
      <c r="E133" s="175" t="s">
        <v>1</v>
      </c>
      <c r="F133" s="176" t="s">
        <v>4172</v>
      </c>
      <c r="H133" s="177">
        <v>29.76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160</v>
      </c>
      <c r="AU133" s="175" t="s">
        <v>152</v>
      </c>
      <c r="AV133" s="14" t="s">
        <v>152</v>
      </c>
      <c r="AW133" s="14" t="s">
        <v>31</v>
      </c>
      <c r="AX133" s="14" t="s">
        <v>84</v>
      </c>
      <c r="AY133" s="175" t="s">
        <v>151</v>
      </c>
    </row>
    <row r="134" spans="1:65" s="2" customFormat="1" ht="33" customHeight="1">
      <c r="A134" s="33"/>
      <c r="B134" s="151"/>
      <c r="C134" s="152" t="s">
        <v>158</v>
      </c>
      <c r="D134" s="152" t="s">
        <v>154</v>
      </c>
      <c r="E134" s="153" t="s">
        <v>4180</v>
      </c>
      <c r="F134" s="154" t="s">
        <v>4181</v>
      </c>
      <c r="G134" s="155" t="s">
        <v>157</v>
      </c>
      <c r="H134" s="156">
        <v>235.75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42</v>
      </c>
      <c r="O134" s="62"/>
      <c r="P134" s="162">
        <f>O134*H134</f>
        <v>0</v>
      </c>
      <c r="Q134" s="162">
        <v>0</v>
      </c>
      <c r="R134" s="162">
        <f>Q134*H134</f>
        <v>0</v>
      </c>
      <c r="S134" s="162">
        <v>0.4</v>
      </c>
      <c r="T134" s="163">
        <f>S134*H134</f>
        <v>94.300000000000011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158</v>
      </c>
      <c r="AT134" s="164" t="s">
        <v>154</v>
      </c>
      <c r="AU134" s="164" t="s">
        <v>152</v>
      </c>
      <c r="AY134" s="18" t="s">
        <v>151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152</v>
      </c>
      <c r="BK134" s="165">
        <f>ROUND(I134*H134,2)</f>
        <v>0</v>
      </c>
      <c r="BL134" s="18" t="s">
        <v>158</v>
      </c>
      <c r="BM134" s="164" t="s">
        <v>4182</v>
      </c>
    </row>
    <row r="135" spans="1:65" s="14" customFormat="1" ht="11.25">
      <c r="B135" s="174"/>
      <c r="D135" s="167" t="s">
        <v>160</v>
      </c>
      <c r="E135" s="175" t="s">
        <v>1</v>
      </c>
      <c r="F135" s="176" t="s">
        <v>4183</v>
      </c>
      <c r="H135" s="177">
        <v>235.75</v>
      </c>
      <c r="I135" s="178"/>
      <c r="L135" s="174"/>
      <c r="M135" s="179"/>
      <c r="N135" s="180"/>
      <c r="O135" s="180"/>
      <c r="P135" s="180"/>
      <c r="Q135" s="180"/>
      <c r="R135" s="180"/>
      <c r="S135" s="180"/>
      <c r="T135" s="181"/>
      <c r="AT135" s="175" t="s">
        <v>160</v>
      </c>
      <c r="AU135" s="175" t="s">
        <v>152</v>
      </c>
      <c r="AV135" s="14" t="s">
        <v>152</v>
      </c>
      <c r="AW135" s="14" t="s">
        <v>31</v>
      </c>
      <c r="AX135" s="14" t="s">
        <v>84</v>
      </c>
      <c r="AY135" s="175" t="s">
        <v>151</v>
      </c>
    </row>
    <row r="136" spans="1:65" s="2" customFormat="1" ht="24.2" customHeight="1">
      <c r="A136" s="33"/>
      <c r="B136" s="151"/>
      <c r="C136" s="152" t="s">
        <v>185</v>
      </c>
      <c r="D136" s="152" t="s">
        <v>154</v>
      </c>
      <c r="E136" s="153" t="s">
        <v>4184</v>
      </c>
      <c r="F136" s="154" t="s">
        <v>4185</v>
      </c>
      <c r="G136" s="155" t="s">
        <v>462</v>
      </c>
      <c r="H136" s="156">
        <v>16.8</v>
      </c>
      <c r="I136" s="157"/>
      <c r="J136" s="158">
        <f>ROUND(I136*H136,2)</f>
        <v>0</v>
      </c>
      <c r="K136" s="159"/>
      <c r="L136" s="34"/>
      <c r="M136" s="160" t="s">
        <v>1</v>
      </c>
      <c r="N136" s="161" t="s">
        <v>42</v>
      </c>
      <c r="O136" s="62"/>
      <c r="P136" s="162">
        <f>O136*H136</f>
        <v>0</v>
      </c>
      <c r="Q136" s="162">
        <v>0</v>
      </c>
      <c r="R136" s="162">
        <f>Q136*H136</f>
        <v>0</v>
      </c>
      <c r="S136" s="162">
        <v>0.04</v>
      </c>
      <c r="T136" s="163">
        <f>S136*H136</f>
        <v>0.67200000000000004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158</v>
      </c>
      <c r="AT136" s="164" t="s">
        <v>154</v>
      </c>
      <c r="AU136" s="164" t="s">
        <v>152</v>
      </c>
      <c r="AY136" s="18" t="s">
        <v>151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152</v>
      </c>
      <c r="BK136" s="165">
        <f>ROUND(I136*H136,2)</f>
        <v>0</v>
      </c>
      <c r="BL136" s="18" t="s">
        <v>158</v>
      </c>
      <c r="BM136" s="164" t="s">
        <v>4186</v>
      </c>
    </row>
    <row r="137" spans="1:65" s="2" customFormat="1" ht="24.2" customHeight="1">
      <c r="A137" s="33"/>
      <c r="B137" s="151"/>
      <c r="C137" s="152" t="s">
        <v>191</v>
      </c>
      <c r="D137" s="152" t="s">
        <v>154</v>
      </c>
      <c r="E137" s="153" t="s">
        <v>4187</v>
      </c>
      <c r="F137" s="154" t="s">
        <v>4188</v>
      </c>
      <c r="G137" s="155" t="s">
        <v>169</v>
      </c>
      <c r="H137" s="156">
        <v>3.7170000000000001</v>
      </c>
      <c r="I137" s="157"/>
      <c r="J137" s="158">
        <f>ROUND(I137*H137,2)</f>
        <v>0</v>
      </c>
      <c r="K137" s="159"/>
      <c r="L137" s="34"/>
      <c r="M137" s="160" t="s">
        <v>1</v>
      </c>
      <c r="N137" s="161" t="s">
        <v>42</v>
      </c>
      <c r="O137" s="62"/>
      <c r="P137" s="162">
        <f>O137*H137</f>
        <v>0</v>
      </c>
      <c r="Q137" s="162">
        <v>0</v>
      </c>
      <c r="R137" s="162">
        <f>Q137*H137</f>
        <v>0</v>
      </c>
      <c r="S137" s="162">
        <v>0</v>
      </c>
      <c r="T137" s="16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158</v>
      </c>
      <c r="AT137" s="164" t="s">
        <v>154</v>
      </c>
      <c r="AU137" s="164" t="s">
        <v>152</v>
      </c>
      <c r="AY137" s="18" t="s">
        <v>151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152</v>
      </c>
      <c r="BK137" s="165">
        <f>ROUND(I137*H137,2)</f>
        <v>0</v>
      </c>
      <c r="BL137" s="18" t="s">
        <v>158</v>
      </c>
      <c r="BM137" s="164" t="s">
        <v>4189</v>
      </c>
    </row>
    <row r="138" spans="1:65" s="14" customFormat="1" ht="11.25">
      <c r="B138" s="174"/>
      <c r="D138" s="167" t="s">
        <v>160</v>
      </c>
      <c r="E138" s="175" t="s">
        <v>1</v>
      </c>
      <c r="F138" s="176" t="s">
        <v>4190</v>
      </c>
      <c r="H138" s="177">
        <v>3.7170000000000001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160</v>
      </c>
      <c r="AU138" s="175" t="s">
        <v>152</v>
      </c>
      <c r="AV138" s="14" t="s">
        <v>152</v>
      </c>
      <c r="AW138" s="14" t="s">
        <v>31</v>
      </c>
      <c r="AX138" s="14" t="s">
        <v>84</v>
      </c>
      <c r="AY138" s="175" t="s">
        <v>151</v>
      </c>
    </row>
    <row r="139" spans="1:65" s="2" customFormat="1" ht="24.2" customHeight="1">
      <c r="A139" s="33"/>
      <c r="B139" s="151"/>
      <c r="C139" s="152" t="s">
        <v>196</v>
      </c>
      <c r="D139" s="152" t="s">
        <v>154</v>
      </c>
      <c r="E139" s="153" t="s">
        <v>4191</v>
      </c>
      <c r="F139" s="154" t="s">
        <v>4192</v>
      </c>
      <c r="G139" s="155" t="s">
        <v>169</v>
      </c>
      <c r="H139" s="156">
        <v>2</v>
      </c>
      <c r="I139" s="157"/>
      <c r="J139" s="158">
        <f>ROUND(I139*H139,2)</f>
        <v>0</v>
      </c>
      <c r="K139" s="159"/>
      <c r="L139" s="34"/>
      <c r="M139" s="160" t="s">
        <v>1</v>
      </c>
      <c r="N139" s="161" t="s">
        <v>42</v>
      </c>
      <c r="O139" s="62"/>
      <c r="P139" s="162">
        <f>O139*H139</f>
        <v>0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158</v>
      </c>
      <c r="AT139" s="164" t="s">
        <v>154</v>
      </c>
      <c r="AU139" s="164" t="s">
        <v>152</v>
      </c>
      <c r="AY139" s="18" t="s">
        <v>151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152</v>
      </c>
      <c r="BK139" s="165">
        <f>ROUND(I139*H139,2)</f>
        <v>0</v>
      </c>
      <c r="BL139" s="18" t="s">
        <v>158</v>
      </c>
      <c r="BM139" s="164" t="s">
        <v>4193</v>
      </c>
    </row>
    <row r="140" spans="1:65" s="14" customFormat="1" ht="11.25">
      <c r="B140" s="174"/>
      <c r="D140" s="167" t="s">
        <v>160</v>
      </c>
      <c r="E140" s="175" t="s">
        <v>1</v>
      </c>
      <c r="F140" s="176" t="s">
        <v>4194</v>
      </c>
      <c r="H140" s="177">
        <v>2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160</v>
      </c>
      <c r="AU140" s="175" t="s">
        <v>152</v>
      </c>
      <c r="AV140" s="14" t="s">
        <v>152</v>
      </c>
      <c r="AW140" s="14" t="s">
        <v>31</v>
      </c>
      <c r="AX140" s="14" t="s">
        <v>84</v>
      </c>
      <c r="AY140" s="175" t="s">
        <v>151</v>
      </c>
    </row>
    <row r="141" spans="1:65" s="2" customFormat="1" ht="21.75" customHeight="1">
      <c r="A141" s="33"/>
      <c r="B141" s="151"/>
      <c r="C141" s="152" t="s">
        <v>189</v>
      </c>
      <c r="D141" s="152" t="s">
        <v>154</v>
      </c>
      <c r="E141" s="153" t="s">
        <v>1125</v>
      </c>
      <c r="F141" s="154" t="s">
        <v>1126</v>
      </c>
      <c r="G141" s="155" t="s">
        <v>169</v>
      </c>
      <c r="H141" s="156">
        <v>60.720999999999997</v>
      </c>
      <c r="I141" s="157"/>
      <c r="J141" s="158">
        <f>ROUND(I141*H141,2)</f>
        <v>0</v>
      </c>
      <c r="K141" s="159"/>
      <c r="L141" s="34"/>
      <c r="M141" s="160" t="s">
        <v>1</v>
      </c>
      <c r="N141" s="161" t="s">
        <v>42</v>
      </c>
      <c r="O141" s="62"/>
      <c r="P141" s="162">
        <f>O141*H141</f>
        <v>0</v>
      </c>
      <c r="Q141" s="162">
        <v>0</v>
      </c>
      <c r="R141" s="162">
        <f>Q141*H141</f>
        <v>0</v>
      </c>
      <c r="S141" s="162">
        <v>0</v>
      </c>
      <c r="T141" s="16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158</v>
      </c>
      <c r="AT141" s="164" t="s">
        <v>154</v>
      </c>
      <c r="AU141" s="164" t="s">
        <v>152</v>
      </c>
      <c r="AY141" s="18" t="s">
        <v>151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8" t="s">
        <v>152</v>
      </c>
      <c r="BK141" s="165">
        <f>ROUND(I141*H141,2)</f>
        <v>0</v>
      </c>
      <c r="BL141" s="18" t="s">
        <v>158</v>
      </c>
      <c r="BM141" s="164" t="s">
        <v>4195</v>
      </c>
    </row>
    <row r="142" spans="1:65" s="14" customFormat="1" ht="11.25">
      <c r="B142" s="174"/>
      <c r="D142" s="167" t="s">
        <v>160</v>
      </c>
      <c r="E142" s="175" t="s">
        <v>1</v>
      </c>
      <c r="F142" s="176" t="s">
        <v>4196</v>
      </c>
      <c r="H142" s="177">
        <v>54.162999999999997</v>
      </c>
      <c r="I142" s="178"/>
      <c r="L142" s="174"/>
      <c r="M142" s="179"/>
      <c r="N142" s="180"/>
      <c r="O142" s="180"/>
      <c r="P142" s="180"/>
      <c r="Q142" s="180"/>
      <c r="R142" s="180"/>
      <c r="S142" s="180"/>
      <c r="T142" s="181"/>
      <c r="AT142" s="175" t="s">
        <v>160</v>
      </c>
      <c r="AU142" s="175" t="s">
        <v>152</v>
      </c>
      <c r="AV142" s="14" t="s">
        <v>152</v>
      </c>
      <c r="AW142" s="14" t="s">
        <v>31</v>
      </c>
      <c r="AX142" s="14" t="s">
        <v>76</v>
      </c>
      <c r="AY142" s="175" t="s">
        <v>151</v>
      </c>
    </row>
    <row r="143" spans="1:65" s="14" customFormat="1" ht="11.25">
      <c r="B143" s="174"/>
      <c r="D143" s="167" t="s">
        <v>160</v>
      </c>
      <c r="E143" s="175" t="s">
        <v>1</v>
      </c>
      <c r="F143" s="176" t="s">
        <v>4197</v>
      </c>
      <c r="H143" s="177">
        <v>1.66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160</v>
      </c>
      <c r="AU143" s="175" t="s">
        <v>152</v>
      </c>
      <c r="AV143" s="14" t="s">
        <v>152</v>
      </c>
      <c r="AW143" s="14" t="s">
        <v>31</v>
      </c>
      <c r="AX143" s="14" t="s">
        <v>76</v>
      </c>
      <c r="AY143" s="175" t="s">
        <v>151</v>
      </c>
    </row>
    <row r="144" spans="1:65" s="14" customFormat="1" ht="11.25">
      <c r="B144" s="174"/>
      <c r="D144" s="167" t="s">
        <v>160</v>
      </c>
      <c r="E144" s="175" t="s">
        <v>1</v>
      </c>
      <c r="F144" s="176" t="s">
        <v>4198</v>
      </c>
      <c r="H144" s="177">
        <v>4.8979999999999997</v>
      </c>
      <c r="I144" s="178"/>
      <c r="L144" s="174"/>
      <c r="M144" s="179"/>
      <c r="N144" s="180"/>
      <c r="O144" s="180"/>
      <c r="P144" s="180"/>
      <c r="Q144" s="180"/>
      <c r="R144" s="180"/>
      <c r="S144" s="180"/>
      <c r="T144" s="181"/>
      <c r="AT144" s="175" t="s">
        <v>160</v>
      </c>
      <c r="AU144" s="175" t="s">
        <v>152</v>
      </c>
      <c r="AV144" s="14" t="s">
        <v>152</v>
      </c>
      <c r="AW144" s="14" t="s">
        <v>31</v>
      </c>
      <c r="AX144" s="14" t="s">
        <v>76</v>
      </c>
      <c r="AY144" s="175" t="s">
        <v>151</v>
      </c>
    </row>
    <row r="145" spans="1:65" s="15" customFormat="1" ht="11.25">
      <c r="B145" s="182"/>
      <c r="D145" s="167" t="s">
        <v>160</v>
      </c>
      <c r="E145" s="183" t="s">
        <v>1</v>
      </c>
      <c r="F145" s="184" t="s">
        <v>164</v>
      </c>
      <c r="H145" s="185">
        <v>60.720999999999989</v>
      </c>
      <c r="I145" s="186"/>
      <c r="L145" s="182"/>
      <c r="M145" s="187"/>
      <c r="N145" s="188"/>
      <c r="O145" s="188"/>
      <c r="P145" s="188"/>
      <c r="Q145" s="188"/>
      <c r="R145" s="188"/>
      <c r="S145" s="188"/>
      <c r="T145" s="189"/>
      <c r="AT145" s="183" t="s">
        <v>160</v>
      </c>
      <c r="AU145" s="183" t="s">
        <v>152</v>
      </c>
      <c r="AV145" s="15" t="s">
        <v>158</v>
      </c>
      <c r="AW145" s="15" t="s">
        <v>31</v>
      </c>
      <c r="AX145" s="15" t="s">
        <v>84</v>
      </c>
      <c r="AY145" s="183" t="s">
        <v>151</v>
      </c>
    </row>
    <row r="146" spans="1:65" s="2" customFormat="1" ht="24.2" customHeight="1">
      <c r="A146" s="33"/>
      <c r="B146" s="151"/>
      <c r="C146" s="152" t="s">
        <v>204</v>
      </c>
      <c r="D146" s="152" t="s">
        <v>154</v>
      </c>
      <c r="E146" s="153" t="s">
        <v>1130</v>
      </c>
      <c r="F146" s="154" t="s">
        <v>1131</v>
      </c>
      <c r="G146" s="155" t="s">
        <v>169</v>
      </c>
      <c r="H146" s="156">
        <v>60.720999999999997</v>
      </c>
      <c r="I146" s="157"/>
      <c r="J146" s="158">
        <f>ROUND(I146*H146,2)</f>
        <v>0</v>
      </c>
      <c r="K146" s="159"/>
      <c r="L146" s="34"/>
      <c r="M146" s="160" t="s">
        <v>1</v>
      </c>
      <c r="N146" s="161" t="s">
        <v>42</v>
      </c>
      <c r="O146" s="62"/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158</v>
      </c>
      <c r="AT146" s="164" t="s">
        <v>154</v>
      </c>
      <c r="AU146" s="164" t="s">
        <v>152</v>
      </c>
      <c r="AY146" s="18" t="s">
        <v>151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152</v>
      </c>
      <c r="BK146" s="165">
        <f>ROUND(I146*H146,2)</f>
        <v>0</v>
      </c>
      <c r="BL146" s="18" t="s">
        <v>158</v>
      </c>
      <c r="BM146" s="164" t="s">
        <v>4199</v>
      </c>
    </row>
    <row r="147" spans="1:65" s="2" customFormat="1" ht="21.75" customHeight="1">
      <c r="A147" s="33"/>
      <c r="B147" s="151"/>
      <c r="C147" s="152" t="s">
        <v>110</v>
      </c>
      <c r="D147" s="152" t="s">
        <v>154</v>
      </c>
      <c r="E147" s="153" t="s">
        <v>1133</v>
      </c>
      <c r="F147" s="154" t="s">
        <v>1134</v>
      </c>
      <c r="G147" s="155" t="s">
        <v>169</v>
      </c>
      <c r="H147" s="156">
        <v>18.584</v>
      </c>
      <c r="I147" s="157"/>
      <c r="J147" s="158">
        <f>ROUND(I147*H147,2)</f>
        <v>0</v>
      </c>
      <c r="K147" s="159"/>
      <c r="L147" s="34"/>
      <c r="M147" s="160" t="s">
        <v>1</v>
      </c>
      <c r="N147" s="161" t="s">
        <v>42</v>
      </c>
      <c r="O147" s="62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158</v>
      </c>
      <c r="AT147" s="164" t="s">
        <v>154</v>
      </c>
      <c r="AU147" s="164" t="s">
        <v>152</v>
      </c>
      <c r="AY147" s="18" t="s">
        <v>151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152</v>
      </c>
      <c r="BK147" s="165">
        <f>ROUND(I147*H147,2)</f>
        <v>0</v>
      </c>
      <c r="BL147" s="18" t="s">
        <v>158</v>
      </c>
      <c r="BM147" s="164" t="s">
        <v>4200</v>
      </c>
    </row>
    <row r="148" spans="1:65" s="13" customFormat="1" ht="11.25">
      <c r="B148" s="166"/>
      <c r="D148" s="167" t="s">
        <v>160</v>
      </c>
      <c r="E148" s="168" t="s">
        <v>1</v>
      </c>
      <c r="F148" s="169" t="s">
        <v>4201</v>
      </c>
      <c r="H148" s="168" t="s">
        <v>1</v>
      </c>
      <c r="I148" s="170"/>
      <c r="L148" s="166"/>
      <c r="M148" s="171"/>
      <c r="N148" s="172"/>
      <c r="O148" s="172"/>
      <c r="P148" s="172"/>
      <c r="Q148" s="172"/>
      <c r="R148" s="172"/>
      <c r="S148" s="172"/>
      <c r="T148" s="173"/>
      <c r="AT148" s="168" t="s">
        <v>160</v>
      </c>
      <c r="AU148" s="168" t="s">
        <v>152</v>
      </c>
      <c r="AV148" s="13" t="s">
        <v>84</v>
      </c>
      <c r="AW148" s="13" t="s">
        <v>31</v>
      </c>
      <c r="AX148" s="13" t="s">
        <v>76</v>
      </c>
      <c r="AY148" s="168" t="s">
        <v>151</v>
      </c>
    </row>
    <row r="149" spans="1:65" s="14" customFormat="1" ht="11.25">
      <c r="B149" s="174"/>
      <c r="D149" s="167" t="s">
        <v>160</v>
      </c>
      <c r="E149" s="175" t="s">
        <v>1</v>
      </c>
      <c r="F149" s="176" t="s">
        <v>4202</v>
      </c>
      <c r="H149" s="177">
        <v>18.584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160</v>
      </c>
      <c r="AU149" s="175" t="s">
        <v>152</v>
      </c>
      <c r="AV149" s="14" t="s">
        <v>152</v>
      </c>
      <c r="AW149" s="14" t="s">
        <v>31</v>
      </c>
      <c r="AX149" s="14" t="s">
        <v>76</v>
      </c>
      <c r="AY149" s="175" t="s">
        <v>151</v>
      </c>
    </row>
    <row r="150" spans="1:65" s="15" customFormat="1" ht="11.25">
      <c r="B150" s="182"/>
      <c r="D150" s="167" t="s">
        <v>160</v>
      </c>
      <c r="E150" s="183" t="s">
        <v>1</v>
      </c>
      <c r="F150" s="184" t="s">
        <v>164</v>
      </c>
      <c r="H150" s="185">
        <v>18.584</v>
      </c>
      <c r="I150" s="186"/>
      <c r="L150" s="182"/>
      <c r="M150" s="187"/>
      <c r="N150" s="188"/>
      <c r="O150" s="188"/>
      <c r="P150" s="188"/>
      <c r="Q150" s="188"/>
      <c r="R150" s="188"/>
      <c r="S150" s="188"/>
      <c r="T150" s="189"/>
      <c r="AT150" s="183" t="s">
        <v>160</v>
      </c>
      <c r="AU150" s="183" t="s">
        <v>152</v>
      </c>
      <c r="AV150" s="15" t="s">
        <v>158</v>
      </c>
      <c r="AW150" s="15" t="s">
        <v>31</v>
      </c>
      <c r="AX150" s="15" t="s">
        <v>84</v>
      </c>
      <c r="AY150" s="183" t="s">
        <v>151</v>
      </c>
    </row>
    <row r="151" spans="1:65" s="2" customFormat="1" ht="37.9" customHeight="1">
      <c r="A151" s="33"/>
      <c r="B151" s="151"/>
      <c r="C151" s="152" t="s">
        <v>214</v>
      </c>
      <c r="D151" s="152" t="s">
        <v>154</v>
      </c>
      <c r="E151" s="153" t="s">
        <v>1138</v>
      </c>
      <c r="F151" s="154" t="s">
        <v>1139</v>
      </c>
      <c r="G151" s="155" t="s">
        <v>169</v>
      </c>
      <c r="H151" s="156">
        <v>18.584</v>
      </c>
      <c r="I151" s="157"/>
      <c r="J151" s="158">
        <f>ROUND(I151*H151,2)</f>
        <v>0</v>
      </c>
      <c r="K151" s="159"/>
      <c r="L151" s="34"/>
      <c r="M151" s="160" t="s">
        <v>1</v>
      </c>
      <c r="N151" s="161" t="s">
        <v>42</v>
      </c>
      <c r="O151" s="62"/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158</v>
      </c>
      <c r="AT151" s="164" t="s">
        <v>154</v>
      </c>
      <c r="AU151" s="164" t="s">
        <v>152</v>
      </c>
      <c r="AY151" s="18" t="s">
        <v>151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8" t="s">
        <v>152</v>
      </c>
      <c r="BK151" s="165">
        <f>ROUND(I151*H151,2)</f>
        <v>0</v>
      </c>
      <c r="BL151" s="18" t="s">
        <v>158</v>
      </c>
      <c r="BM151" s="164" t="s">
        <v>4203</v>
      </c>
    </row>
    <row r="152" spans="1:65" s="2" customFormat="1" ht="33" customHeight="1">
      <c r="A152" s="33"/>
      <c r="B152" s="151"/>
      <c r="C152" s="152" t="s">
        <v>218</v>
      </c>
      <c r="D152" s="152" t="s">
        <v>154</v>
      </c>
      <c r="E152" s="153" t="s">
        <v>1151</v>
      </c>
      <c r="F152" s="154" t="s">
        <v>1152</v>
      </c>
      <c r="G152" s="155" t="s">
        <v>169</v>
      </c>
      <c r="H152" s="156">
        <v>65.367000000000004</v>
      </c>
      <c r="I152" s="157"/>
      <c r="J152" s="158">
        <f>ROUND(I152*H152,2)</f>
        <v>0</v>
      </c>
      <c r="K152" s="159"/>
      <c r="L152" s="34"/>
      <c r="M152" s="160" t="s">
        <v>1</v>
      </c>
      <c r="N152" s="161" t="s">
        <v>42</v>
      </c>
      <c r="O152" s="62"/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158</v>
      </c>
      <c r="AT152" s="164" t="s">
        <v>154</v>
      </c>
      <c r="AU152" s="164" t="s">
        <v>152</v>
      </c>
      <c r="AY152" s="18" t="s">
        <v>151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152</v>
      </c>
      <c r="BK152" s="165">
        <f>ROUND(I152*H152,2)</f>
        <v>0</v>
      </c>
      <c r="BL152" s="18" t="s">
        <v>158</v>
      </c>
      <c r="BM152" s="164" t="s">
        <v>4204</v>
      </c>
    </row>
    <row r="153" spans="1:65" s="2" customFormat="1" ht="37.9" customHeight="1">
      <c r="A153" s="33"/>
      <c r="B153" s="151"/>
      <c r="C153" s="152" t="s">
        <v>233</v>
      </c>
      <c r="D153" s="152" t="s">
        <v>154</v>
      </c>
      <c r="E153" s="153" t="s">
        <v>1155</v>
      </c>
      <c r="F153" s="154" t="s">
        <v>1156</v>
      </c>
      <c r="G153" s="155" t="s">
        <v>169</v>
      </c>
      <c r="H153" s="156">
        <v>457.56900000000002</v>
      </c>
      <c r="I153" s="157"/>
      <c r="J153" s="158">
        <f>ROUND(I153*H153,2)</f>
        <v>0</v>
      </c>
      <c r="K153" s="159"/>
      <c r="L153" s="34"/>
      <c r="M153" s="160" t="s">
        <v>1</v>
      </c>
      <c r="N153" s="161" t="s">
        <v>42</v>
      </c>
      <c r="O153" s="62"/>
      <c r="P153" s="162">
        <f>O153*H153</f>
        <v>0</v>
      </c>
      <c r="Q153" s="162">
        <v>0</v>
      </c>
      <c r="R153" s="162">
        <f>Q153*H153</f>
        <v>0</v>
      </c>
      <c r="S153" s="162">
        <v>0</v>
      </c>
      <c r="T153" s="16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158</v>
      </c>
      <c r="AT153" s="164" t="s">
        <v>154</v>
      </c>
      <c r="AU153" s="164" t="s">
        <v>152</v>
      </c>
      <c r="AY153" s="18" t="s">
        <v>151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8" t="s">
        <v>152</v>
      </c>
      <c r="BK153" s="165">
        <f>ROUND(I153*H153,2)</f>
        <v>0</v>
      </c>
      <c r="BL153" s="18" t="s">
        <v>158</v>
      </c>
      <c r="BM153" s="164" t="s">
        <v>4205</v>
      </c>
    </row>
    <row r="154" spans="1:65" s="14" customFormat="1" ht="11.25">
      <c r="B154" s="174"/>
      <c r="D154" s="167" t="s">
        <v>160</v>
      </c>
      <c r="E154" s="175" t="s">
        <v>1</v>
      </c>
      <c r="F154" s="176" t="s">
        <v>4206</v>
      </c>
      <c r="H154" s="177">
        <v>457.56900000000002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160</v>
      </c>
      <c r="AU154" s="175" t="s">
        <v>152</v>
      </c>
      <c r="AV154" s="14" t="s">
        <v>152</v>
      </c>
      <c r="AW154" s="14" t="s">
        <v>31</v>
      </c>
      <c r="AX154" s="14" t="s">
        <v>84</v>
      </c>
      <c r="AY154" s="175" t="s">
        <v>151</v>
      </c>
    </row>
    <row r="155" spans="1:65" s="2" customFormat="1" ht="21.75" customHeight="1">
      <c r="A155" s="33"/>
      <c r="B155" s="151"/>
      <c r="C155" s="152" t="s">
        <v>244</v>
      </c>
      <c r="D155" s="152" t="s">
        <v>154</v>
      </c>
      <c r="E155" s="153" t="s">
        <v>4207</v>
      </c>
      <c r="F155" s="154" t="s">
        <v>4208</v>
      </c>
      <c r="G155" s="155" t="s">
        <v>169</v>
      </c>
      <c r="H155" s="156">
        <v>13.938000000000001</v>
      </c>
      <c r="I155" s="157"/>
      <c r="J155" s="158">
        <f>ROUND(I155*H155,2)</f>
        <v>0</v>
      </c>
      <c r="K155" s="159"/>
      <c r="L155" s="34"/>
      <c r="M155" s="160" t="s">
        <v>1</v>
      </c>
      <c r="N155" s="161" t="s">
        <v>42</v>
      </c>
      <c r="O155" s="62"/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158</v>
      </c>
      <c r="AT155" s="164" t="s">
        <v>154</v>
      </c>
      <c r="AU155" s="164" t="s">
        <v>152</v>
      </c>
      <c r="AY155" s="18" t="s">
        <v>151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8" t="s">
        <v>152</v>
      </c>
      <c r="BK155" s="165">
        <f>ROUND(I155*H155,2)</f>
        <v>0</v>
      </c>
      <c r="BL155" s="18" t="s">
        <v>158</v>
      </c>
      <c r="BM155" s="164" t="s">
        <v>4209</v>
      </c>
    </row>
    <row r="156" spans="1:65" s="2" customFormat="1" ht="24.2" customHeight="1">
      <c r="A156" s="33"/>
      <c r="B156" s="151"/>
      <c r="C156" s="152" t="s">
        <v>256</v>
      </c>
      <c r="D156" s="152" t="s">
        <v>154</v>
      </c>
      <c r="E156" s="153" t="s">
        <v>1162</v>
      </c>
      <c r="F156" s="154" t="s">
        <v>1163</v>
      </c>
      <c r="G156" s="155" t="s">
        <v>169</v>
      </c>
      <c r="H156" s="156">
        <v>65.367000000000004</v>
      </c>
      <c r="I156" s="157"/>
      <c r="J156" s="158">
        <f>ROUND(I156*H156,2)</f>
        <v>0</v>
      </c>
      <c r="K156" s="159"/>
      <c r="L156" s="34"/>
      <c r="M156" s="160" t="s">
        <v>1</v>
      </c>
      <c r="N156" s="161" t="s">
        <v>42</v>
      </c>
      <c r="O156" s="62"/>
      <c r="P156" s="162">
        <f>O156*H156</f>
        <v>0</v>
      </c>
      <c r="Q156" s="162">
        <v>0</v>
      </c>
      <c r="R156" s="162">
        <f>Q156*H156</f>
        <v>0</v>
      </c>
      <c r="S156" s="162">
        <v>0</v>
      </c>
      <c r="T156" s="16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158</v>
      </c>
      <c r="AT156" s="164" t="s">
        <v>154</v>
      </c>
      <c r="AU156" s="164" t="s">
        <v>152</v>
      </c>
      <c r="AY156" s="18" t="s">
        <v>151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8" t="s">
        <v>152</v>
      </c>
      <c r="BK156" s="165">
        <f>ROUND(I156*H156,2)</f>
        <v>0</v>
      </c>
      <c r="BL156" s="18" t="s">
        <v>158</v>
      </c>
      <c r="BM156" s="164" t="s">
        <v>4210</v>
      </c>
    </row>
    <row r="157" spans="1:65" s="14" customFormat="1" ht="11.25">
      <c r="B157" s="174"/>
      <c r="D157" s="167" t="s">
        <v>160</v>
      </c>
      <c r="E157" s="175" t="s">
        <v>1</v>
      </c>
      <c r="F157" s="176" t="s">
        <v>4211</v>
      </c>
      <c r="H157" s="177">
        <v>79.305000000000007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160</v>
      </c>
      <c r="AU157" s="175" t="s">
        <v>152</v>
      </c>
      <c r="AV157" s="14" t="s">
        <v>152</v>
      </c>
      <c r="AW157" s="14" t="s">
        <v>31</v>
      </c>
      <c r="AX157" s="14" t="s">
        <v>76</v>
      </c>
      <c r="AY157" s="175" t="s">
        <v>151</v>
      </c>
    </row>
    <row r="158" spans="1:65" s="14" customFormat="1" ht="11.25">
      <c r="B158" s="174"/>
      <c r="D158" s="167" t="s">
        <v>160</v>
      </c>
      <c r="E158" s="175" t="s">
        <v>1</v>
      </c>
      <c r="F158" s="176" t="s">
        <v>4212</v>
      </c>
      <c r="H158" s="177">
        <v>-13.938000000000001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160</v>
      </c>
      <c r="AU158" s="175" t="s">
        <v>152</v>
      </c>
      <c r="AV158" s="14" t="s">
        <v>152</v>
      </c>
      <c r="AW158" s="14" t="s">
        <v>31</v>
      </c>
      <c r="AX158" s="14" t="s">
        <v>76</v>
      </c>
      <c r="AY158" s="175" t="s">
        <v>151</v>
      </c>
    </row>
    <row r="159" spans="1:65" s="15" customFormat="1" ht="11.25">
      <c r="B159" s="182"/>
      <c r="D159" s="167" t="s">
        <v>160</v>
      </c>
      <c r="E159" s="183" t="s">
        <v>1</v>
      </c>
      <c r="F159" s="184" t="s">
        <v>164</v>
      </c>
      <c r="H159" s="185">
        <v>65.367000000000004</v>
      </c>
      <c r="I159" s="186"/>
      <c r="L159" s="182"/>
      <c r="M159" s="187"/>
      <c r="N159" s="188"/>
      <c r="O159" s="188"/>
      <c r="P159" s="188"/>
      <c r="Q159" s="188"/>
      <c r="R159" s="188"/>
      <c r="S159" s="188"/>
      <c r="T159" s="189"/>
      <c r="AT159" s="183" t="s">
        <v>160</v>
      </c>
      <c r="AU159" s="183" t="s">
        <v>152</v>
      </c>
      <c r="AV159" s="15" t="s">
        <v>158</v>
      </c>
      <c r="AW159" s="15" t="s">
        <v>31</v>
      </c>
      <c r="AX159" s="15" t="s">
        <v>84</v>
      </c>
      <c r="AY159" s="183" t="s">
        <v>151</v>
      </c>
    </row>
    <row r="160" spans="1:65" s="2" customFormat="1" ht="16.5" customHeight="1">
      <c r="A160" s="33"/>
      <c r="B160" s="151"/>
      <c r="C160" s="152" t="s">
        <v>262</v>
      </c>
      <c r="D160" s="152" t="s">
        <v>154</v>
      </c>
      <c r="E160" s="153" t="s">
        <v>1166</v>
      </c>
      <c r="F160" s="154" t="s">
        <v>1167</v>
      </c>
      <c r="G160" s="155" t="s">
        <v>169</v>
      </c>
      <c r="H160" s="156">
        <v>65.367000000000004</v>
      </c>
      <c r="I160" s="157"/>
      <c r="J160" s="158">
        <f>ROUND(I160*H160,2)</f>
        <v>0</v>
      </c>
      <c r="K160" s="159"/>
      <c r="L160" s="34"/>
      <c r="M160" s="160" t="s">
        <v>1</v>
      </c>
      <c r="N160" s="161" t="s">
        <v>42</v>
      </c>
      <c r="O160" s="62"/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158</v>
      </c>
      <c r="AT160" s="164" t="s">
        <v>154</v>
      </c>
      <c r="AU160" s="164" t="s">
        <v>152</v>
      </c>
      <c r="AY160" s="18" t="s">
        <v>151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152</v>
      </c>
      <c r="BK160" s="165">
        <f>ROUND(I160*H160,2)</f>
        <v>0</v>
      </c>
      <c r="BL160" s="18" t="s">
        <v>158</v>
      </c>
      <c r="BM160" s="164" t="s">
        <v>4213</v>
      </c>
    </row>
    <row r="161" spans="1:65" s="2" customFormat="1" ht="24.2" customHeight="1">
      <c r="A161" s="33"/>
      <c r="B161" s="151"/>
      <c r="C161" s="152" t="s">
        <v>268</v>
      </c>
      <c r="D161" s="152" t="s">
        <v>154</v>
      </c>
      <c r="E161" s="153" t="s">
        <v>1169</v>
      </c>
      <c r="F161" s="154" t="s">
        <v>1170</v>
      </c>
      <c r="G161" s="155" t="s">
        <v>582</v>
      </c>
      <c r="H161" s="156">
        <v>117.661</v>
      </c>
      <c r="I161" s="157"/>
      <c r="J161" s="158">
        <f>ROUND(I161*H161,2)</f>
        <v>0</v>
      </c>
      <c r="K161" s="159"/>
      <c r="L161" s="34"/>
      <c r="M161" s="160" t="s">
        <v>1</v>
      </c>
      <c r="N161" s="161" t="s">
        <v>42</v>
      </c>
      <c r="O161" s="62"/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158</v>
      </c>
      <c r="AT161" s="164" t="s">
        <v>154</v>
      </c>
      <c r="AU161" s="164" t="s">
        <v>152</v>
      </c>
      <c r="AY161" s="18" t="s">
        <v>151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8" t="s">
        <v>152</v>
      </c>
      <c r="BK161" s="165">
        <f>ROUND(I161*H161,2)</f>
        <v>0</v>
      </c>
      <c r="BL161" s="18" t="s">
        <v>158</v>
      </c>
      <c r="BM161" s="164" t="s">
        <v>4214</v>
      </c>
    </row>
    <row r="162" spans="1:65" s="14" customFormat="1" ht="11.25">
      <c r="B162" s="174"/>
      <c r="D162" s="167" t="s">
        <v>160</v>
      </c>
      <c r="E162" s="175" t="s">
        <v>1</v>
      </c>
      <c r="F162" s="176" t="s">
        <v>4215</v>
      </c>
      <c r="H162" s="177">
        <v>117.661</v>
      </c>
      <c r="I162" s="178"/>
      <c r="L162" s="174"/>
      <c r="M162" s="179"/>
      <c r="N162" s="180"/>
      <c r="O162" s="180"/>
      <c r="P162" s="180"/>
      <c r="Q162" s="180"/>
      <c r="R162" s="180"/>
      <c r="S162" s="180"/>
      <c r="T162" s="181"/>
      <c r="AT162" s="175" t="s">
        <v>160</v>
      </c>
      <c r="AU162" s="175" t="s">
        <v>152</v>
      </c>
      <c r="AV162" s="14" t="s">
        <v>152</v>
      </c>
      <c r="AW162" s="14" t="s">
        <v>31</v>
      </c>
      <c r="AX162" s="14" t="s">
        <v>84</v>
      </c>
      <c r="AY162" s="175" t="s">
        <v>151</v>
      </c>
    </row>
    <row r="163" spans="1:65" s="2" customFormat="1" ht="24.2" customHeight="1">
      <c r="A163" s="33"/>
      <c r="B163" s="151"/>
      <c r="C163" s="152" t="s">
        <v>309</v>
      </c>
      <c r="D163" s="152" t="s">
        <v>154</v>
      </c>
      <c r="E163" s="153" t="s">
        <v>4216</v>
      </c>
      <c r="F163" s="154" t="s">
        <v>4217</v>
      </c>
      <c r="G163" s="155" t="s">
        <v>169</v>
      </c>
      <c r="H163" s="156">
        <v>13.938000000000001</v>
      </c>
      <c r="I163" s="157"/>
      <c r="J163" s="158">
        <f>ROUND(I163*H163,2)</f>
        <v>0</v>
      </c>
      <c r="K163" s="159"/>
      <c r="L163" s="34"/>
      <c r="M163" s="160" t="s">
        <v>1</v>
      </c>
      <c r="N163" s="161" t="s">
        <v>42</v>
      </c>
      <c r="O163" s="62"/>
      <c r="P163" s="162">
        <f>O163*H163</f>
        <v>0</v>
      </c>
      <c r="Q163" s="162">
        <v>0</v>
      </c>
      <c r="R163" s="162">
        <f>Q163*H163</f>
        <v>0</v>
      </c>
      <c r="S163" s="162">
        <v>0</v>
      </c>
      <c r="T163" s="163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158</v>
      </c>
      <c r="AT163" s="164" t="s">
        <v>154</v>
      </c>
      <c r="AU163" s="164" t="s">
        <v>152</v>
      </c>
      <c r="AY163" s="18" t="s">
        <v>151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8" t="s">
        <v>152</v>
      </c>
      <c r="BK163" s="165">
        <f>ROUND(I163*H163,2)</f>
        <v>0</v>
      </c>
      <c r="BL163" s="18" t="s">
        <v>158</v>
      </c>
      <c r="BM163" s="164" t="s">
        <v>4218</v>
      </c>
    </row>
    <row r="164" spans="1:65" s="13" customFormat="1" ht="11.25">
      <c r="B164" s="166"/>
      <c r="D164" s="167" t="s">
        <v>160</v>
      </c>
      <c r="E164" s="168" t="s">
        <v>1</v>
      </c>
      <c r="F164" s="169" t="s">
        <v>4201</v>
      </c>
      <c r="H164" s="168" t="s">
        <v>1</v>
      </c>
      <c r="I164" s="170"/>
      <c r="L164" s="166"/>
      <c r="M164" s="171"/>
      <c r="N164" s="172"/>
      <c r="O164" s="172"/>
      <c r="P164" s="172"/>
      <c r="Q164" s="172"/>
      <c r="R164" s="172"/>
      <c r="S164" s="172"/>
      <c r="T164" s="173"/>
      <c r="AT164" s="168" t="s">
        <v>160</v>
      </c>
      <c r="AU164" s="168" t="s">
        <v>152</v>
      </c>
      <c r="AV164" s="13" t="s">
        <v>84</v>
      </c>
      <c r="AW164" s="13" t="s">
        <v>31</v>
      </c>
      <c r="AX164" s="13" t="s">
        <v>76</v>
      </c>
      <c r="AY164" s="168" t="s">
        <v>151</v>
      </c>
    </row>
    <row r="165" spans="1:65" s="14" customFormat="1" ht="22.5">
      <c r="B165" s="174"/>
      <c r="D165" s="167" t="s">
        <v>160</v>
      </c>
      <c r="E165" s="175" t="s">
        <v>1</v>
      </c>
      <c r="F165" s="176" t="s">
        <v>4219</v>
      </c>
      <c r="H165" s="177">
        <v>13.938000000000001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160</v>
      </c>
      <c r="AU165" s="175" t="s">
        <v>152</v>
      </c>
      <c r="AV165" s="14" t="s">
        <v>152</v>
      </c>
      <c r="AW165" s="14" t="s">
        <v>31</v>
      </c>
      <c r="AX165" s="14" t="s">
        <v>76</v>
      </c>
      <c r="AY165" s="175" t="s">
        <v>151</v>
      </c>
    </row>
    <row r="166" spans="1:65" s="15" customFormat="1" ht="11.25">
      <c r="B166" s="182"/>
      <c r="D166" s="167" t="s">
        <v>160</v>
      </c>
      <c r="E166" s="183" t="s">
        <v>1</v>
      </c>
      <c r="F166" s="184" t="s">
        <v>164</v>
      </c>
      <c r="H166" s="185">
        <v>13.938000000000001</v>
      </c>
      <c r="I166" s="186"/>
      <c r="L166" s="182"/>
      <c r="M166" s="187"/>
      <c r="N166" s="188"/>
      <c r="O166" s="188"/>
      <c r="P166" s="188"/>
      <c r="Q166" s="188"/>
      <c r="R166" s="188"/>
      <c r="S166" s="188"/>
      <c r="T166" s="189"/>
      <c r="AT166" s="183" t="s">
        <v>160</v>
      </c>
      <c r="AU166" s="183" t="s">
        <v>152</v>
      </c>
      <c r="AV166" s="15" t="s">
        <v>158</v>
      </c>
      <c r="AW166" s="15" t="s">
        <v>31</v>
      </c>
      <c r="AX166" s="15" t="s">
        <v>84</v>
      </c>
      <c r="AY166" s="183" t="s">
        <v>151</v>
      </c>
    </row>
    <row r="167" spans="1:65" s="2" customFormat="1" ht="21.75" customHeight="1">
      <c r="A167" s="33"/>
      <c r="B167" s="151"/>
      <c r="C167" s="152" t="s">
        <v>317</v>
      </c>
      <c r="D167" s="152" t="s">
        <v>154</v>
      </c>
      <c r="E167" s="153" t="s">
        <v>4220</v>
      </c>
      <c r="F167" s="154" t="s">
        <v>4221</v>
      </c>
      <c r="G167" s="155" t="s">
        <v>157</v>
      </c>
      <c r="H167" s="156">
        <v>75</v>
      </c>
      <c r="I167" s="157"/>
      <c r="J167" s="158">
        <f>ROUND(I167*H167,2)</f>
        <v>0</v>
      </c>
      <c r="K167" s="159"/>
      <c r="L167" s="34"/>
      <c r="M167" s="160" t="s">
        <v>1</v>
      </c>
      <c r="N167" s="161" t="s">
        <v>42</v>
      </c>
      <c r="O167" s="62"/>
      <c r="P167" s="162">
        <f>O167*H167</f>
        <v>0</v>
      </c>
      <c r="Q167" s="162">
        <v>0</v>
      </c>
      <c r="R167" s="162">
        <f>Q167*H167</f>
        <v>0</v>
      </c>
      <c r="S167" s="162">
        <v>0</v>
      </c>
      <c r="T167" s="16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158</v>
      </c>
      <c r="AT167" s="164" t="s">
        <v>154</v>
      </c>
      <c r="AU167" s="164" t="s">
        <v>152</v>
      </c>
      <c r="AY167" s="18" t="s">
        <v>151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8" t="s">
        <v>152</v>
      </c>
      <c r="BK167" s="165">
        <f>ROUND(I167*H167,2)</f>
        <v>0</v>
      </c>
      <c r="BL167" s="18" t="s">
        <v>158</v>
      </c>
      <c r="BM167" s="164" t="s">
        <v>4222</v>
      </c>
    </row>
    <row r="168" spans="1:65" s="2" customFormat="1" ht="16.5" customHeight="1">
      <c r="A168" s="33"/>
      <c r="B168" s="151"/>
      <c r="C168" s="190" t="s">
        <v>323</v>
      </c>
      <c r="D168" s="190" t="s">
        <v>186</v>
      </c>
      <c r="E168" s="191" t="s">
        <v>4223</v>
      </c>
      <c r="F168" s="192" t="s">
        <v>4224</v>
      </c>
      <c r="G168" s="193" t="s">
        <v>2015</v>
      </c>
      <c r="H168" s="194">
        <v>2.625</v>
      </c>
      <c r="I168" s="195"/>
      <c r="J168" s="196">
        <f>ROUND(I168*H168,2)</f>
        <v>0</v>
      </c>
      <c r="K168" s="197"/>
      <c r="L168" s="198"/>
      <c r="M168" s="199" t="s">
        <v>1</v>
      </c>
      <c r="N168" s="200" t="s">
        <v>42</v>
      </c>
      <c r="O168" s="62"/>
      <c r="P168" s="162">
        <f>O168*H168</f>
        <v>0</v>
      </c>
      <c r="Q168" s="162">
        <v>1E-3</v>
      </c>
      <c r="R168" s="162">
        <f>Q168*H168</f>
        <v>2.6250000000000002E-3</v>
      </c>
      <c r="S168" s="162">
        <v>0</v>
      </c>
      <c r="T168" s="16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189</v>
      </c>
      <c r="AT168" s="164" t="s">
        <v>186</v>
      </c>
      <c r="AU168" s="164" t="s">
        <v>152</v>
      </c>
      <c r="AY168" s="18" t="s">
        <v>151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8" t="s">
        <v>152</v>
      </c>
      <c r="BK168" s="165">
        <f>ROUND(I168*H168,2)</f>
        <v>0</v>
      </c>
      <c r="BL168" s="18" t="s">
        <v>158</v>
      </c>
      <c r="BM168" s="164" t="s">
        <v>4225</v>
      </c>
    </row>
    <row r="169" spans="1:65" s="14" customFormat="1" ht="11.25">
      <c r="B169" s="174"/>
      <c r="D169" s="167" t="s">
        <v>160</v>
      </c>
      <c r="E169" s="175" t="s">
        <v>1</v>
      </c>
      <c r="F169" s="176" t="s">
        <v>4226</v>
      </c>
      <c r="H169" s="177">
        <v>2.625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160</v>
      </c>
      <c r="AU169" s="175" t="s">
        <v>152</v>
      </c>
      <c r="AV169" s="14" t="s">
        <v>152</v>
      </c>
      <c r="AW169" s="14" t="s">
        <v>31</v>
      </c>
      <c r="AX169" s="14" t="s">
        <v>76</v>
      </c>
      <c r="AY169" s="175" t="s">
        <v>151</v>
      </c>
    </row>
    <row r="170" spans="1:65" s="15" customFormat="1" ht="11.25">
      <c r="B170" s="182"/>
      <c r="D170" s="167" t="s">
        <v>160</v>
      </c>
      <c r="E170" s="183" t="s">
        <v>1</v>
      </c>
      <c r="F170" s="184" t="s">
        <v>164</v>
      </c>
      <c r="H170" s="185">
        <v>2.625</v>
      </c>
      <c r="I170" s="186"/>
      <c r="L170" s="182"/>
      <c r="M170" s="187"/>
      <c r="N170" s="188"/>
      <c r="O170" s="188"/>
      <c r="P170" s="188"/>
      <c r="Q170" s="188"/>
      <c r="R170" s="188"/>
      <c r="S170" s="188"/>
      <c r="T170" s="189"/>
      <c r="AT170" s="183" t="s">
        <v>160</v>
      </c>
      <c r="AU170" s="183" t="s">
        <v>152</v>
      </c>
      <c r="AV170" s="15" t="s">
        <v>158</v>
      </c>
      <c r="AW170" s="15" t="s">
        <v>31</v>
      </c>
      <c r="AX170" s="15" t="s">
        <v>84</v>
      </c>
      <c r="AY170" s="183" t="s">
        <v>151</v>
      </c>
    </row>
    <row r="171" spans="1:65" s="2" customFormat="1" ht="21.75" customHeight="1">
      <c r="A171" s="33"/>
      <c r="B171" s="151"/>
      <c r="C171" s="152" t="s">
        <v>333</v>
      </c>
      <c r="D171" s="152" t="s">
        <v>154</v>
      </c>
      <c r="E171" s="153" t="s">
        <v>4227</v>
      </c>
      <c r="F171" s="154" t="s">
        <v>4228</v>
      </c>
      <c r="G171" s="155" t="s">
        <v>157</v>
      </c>
      <c r="H171" s="156">
        <v>75</v>
      </c>
      <c r="I171" s="157"/>
      <c r="J171" s="158">
        <f>ROUND(I171*H171,2)</f>
        <v>0</v>
      </c>
      <c r="K171" s="159"/>
      <c r="L171" s="34"/>
      <c r="M171" s="160" t="s">
        <v>1</v>
      </c>
      <c r="N171" s="161" t="s">
        <v>42</v>
      </c>
      <c r="O171" s="62"/>
      <c r="P171" s="162">
        <f>O171*H171</f>
        <v>0</v>
      </c>
      <c r="Q171" s="162">
        <v>0</v>
      </c>
      <c r="R171" s="162">
        <f>Q171*H171</f>
        <v>0</v>
      </c>
      <c r="S171" s="162">
        <v>0</v>
      </c>
      <c r="T171" s="16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158</v>
      </c>
      <c r="AT171" s="164" t="s">
        <v>154</v>
      </c>
      <c r="AU171" s="164" t="s">
        <v>152</v>
      </c>
      <c r="AY171" s="18" t="s">
        <v>151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8" t="s">
        <v>152</v>
      </c>
      <c r="BK171" s="165">
        <f>ROUND(I171*H171,2)</f>
        <v>0</v>
      </c>
      <c r="BL171" s="18" t="s">
        <v>158</v>
      </c>
      <c r="BM171" s="164" t="s">
        <v>4229</v>
      </c>
    </row>
    <row r="172" spans="1:65" s="2" customFormat="1" ht="21.75" customHeight="1">
      <c r="A172" s="33"/>
      <c r="B172" s="151"/>
      <c r="C172" s="152" t="s">
        <v>345</v>
      </c>
      <c r="D172" s="152" t="s">
        <v>154</v>
      </c>
      <c r="E172" s="153" t="s">
        <v>4230</v>
      </c>
      <c r="F172" s="154" t="s">
        <v>4231</v>
      </c>
      <c r="G172" s="155" t="s">
        <v>157</v>
      </c>
      <c r="H172" s="156">
        <v>183.02</v>
      </c>
      <c r="I172" s="157"/>
      <c r="J172" s="158">
        <f>ROUND(I172*H172,2)</f>
        <v>0</v>
      </c>
      <c r="K172" s="159"/>
      <c r="L172" s="34"/>
      <c r="M172" s="160" t="s">
        <v>1</v>
      </c>
      <c r="N172" s="161" t="s">
        <v>42</v>
      </c>
      <c r="O172" s="62"/>
      <c r="P172" s="162">
        <f>O172*H172</f>
        <v>0</v>
      </c>
      <c r="Q172" s="162">
        <v>0</v>
      </c>
      <c r="R172" s="162">
        <f>Q172*H172</f>
        <v>0</v>
      </c>
      <c r="S172" s="162">
        <v>0</v>
      </c>
      <c r="T172" s="16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158</v>
      </c>
      <c r="AT172" s="164" t="s">
        <v>154</v>
      </c>
      <c r="AU172" s="164" t="s">
        <v>152</v>
      </c>
      <c r="AY172" s="18" t="s">
        <v>151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8" t="s">
        <v>152</v>
      </c>
      <c r="BK172" s="165">
        <f>ROUND(I172*H172,2)</f>
        <v>0</v>
      </c>
      <c r="BL172" s="18" t="s">
        <v>158</v>
      </c>
      <c r="BM172" s="164" t="s">
        <v>4232</v>
      </c>
    </row>
    <row r="173" spans="1:65" s="14" customFormat="1" ht="11.25">
      <c r="B173" s="174"/>
      <c r="D173" s="167" t="s">
        <v>160</v>
      </c>
      <c r="E173" s="175" t="s">
        <v>1</v>
      </c>
      <c r="F173" s="176" t="s">
        <v>4233</v>
      </c>
      <c r="H173" s="177">
        <v>174.72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160</v>
      </c>
      <c r="AU173" s="175" t="s">
        <v>152</v>
      </c>
      <c r="AV173" s="14" t="s">
        <v>152</v>
      </c>
      <c r="AW173" s="14" t="s">
        <v>31</v>
      </c>
      <c r="AX173" s="14" t="s">
        <v>76</v>
      </c>
      <c r="AY173" s="175" t="s">
        <v>151</v>
      </c>
    </row>
    <row r="174" spans="1:65" s="14" customFormat="1" ht="11.25">
      <c r="B174" s="174"/>
      <c r="D174" s="167" t="s">
        <v>160</v>
      </c>
      <c r="E174" s="175" t="s">
        <v>1</v>
      </c>
      <c r="F174" s="176" t="s">
        <v>4234</v>
      </c>
      <c r="H174" s="177">
        <v>8.3000000000000007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160</v>
      </c>
      <c r="AU174" s="175" t="s">
        <v>152</v>
      </c>
      <c r="AV174" s="14" t="s">
        <v>152</v>
      </c>
      <c r="AW174" s="14" t="s">
        <v>31</v>
      </c>
      <c r="AX174" s="14" t="s">
        <v>76</v>
      </c>
      <c r="AY174" s="175" t="s">
        <v>151</v>
      </c>
    </row>
    <row r="175" spans="1:65" s="15" customFormat="1" ht="11.25">
      <c r="B175" s="182"/>
      <c r="D175" s="167" t="s">
        <v>160</v>
      </c>
      <c r="E175" s="183" t="s">
        <v>1</v>
      </c>
      <c r="F175" s="184" t="s">
        <v>164</v>
      </c>
      <c r="H175" s="185">
        <v>183.02</v>
      </c>
      <c r="I175" s="186"/>
      <c r="L175" s="182"/>
      <c r="M175" s="187"/>
      <c r="N175" s="188"/>
      <c r="O175" s="188"/>
      <c r="P175" s="188"/>
      <c r="Q175" s="188"/>
      <c r="R175" s="188"/>
      <c r="S175" s="188"/>
      <c r="T175" s="189"/>
      <c r="AT175" s="183" t="s">
        <v>160</v>
      </c>
      <c r="AU175" s="183" t="s">
        <v>152</v>
      </c>
      <c r="AV175" s="15" t="s">
        <v>158</v>
      </c>
      <c r="AW175" s="15" t="s">
        <v>31</v>
      </c>
      <c r="AX175" s="15" t="s">
        <v>84</v>
      </c>
      <c r="AY175" s="183" t="s">
        <v>151</v>
      </c>
    </row>
    <row r="176" spans="1:65" s="2" customFormat="1" ht="24.2" customHeight="1">
      <c r="A176" s="33"/>
      <c r="B176" s="151"/>
      <c r="C176" s="152" t="s">
        <v>7</v>
      </c>
      <c r="D176" s="152" t="s">
        <v>154</v>
      </c>
      <c r="E176" s="153" t="s">
        <v>4235</v>
      </c>
      <c r="F176" s="154" t="s">
        <v>4236</v>
      </c>
      <c r="G176" s="155" t="s">
        <v>157</v>
      </c>
      <c r="H176" s="156">
        <v>75</v>
      </c>
      <c r="I176" s="157"/>
      <c r="J176" s="158">
        <f>ROUND(I176*H176,2)</f>
        <v>0</v>
      </c>
      <c r="K176" s="159"/>
      <c r="L176" s="34"/>
      <c r="M176" s="160" t="s">
        <v>1</v>
      </c>
      <c r="N176" s="161" t="s">
        <v>42</v>
      </c>
      <c r="O176" s="62"/>
      <c r="P176" s="162">
        <f>O176*H176</f>
        <v>0</v>
      </c>
      <c r="Q176" s="162">
        <v>0</v>
      </c>
      <c r="R176" s="162">
        <f>Q176*H176</f>
        <v>0</v>
      </c>
      <c r="S176" s="162">
        <v>0</v>
      </c>
      <c r="T176" s="16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158</v>
      </c>
      <c r="AT176" s="164" t="s">
        <v>154</v>
      </c>
      <c r="AU176" s="164" t="s">
        <v>152</v>
      </c>
      <c r="AY176" s="18" t="s">
        <v>151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8" t="s">
        <v>152</v>
      </c>
      <c r="BK176" s="165">
        <f>ROUND(I176*H176,2)</f>
        <v>0</v>
      </c>
      <c r="BL176" s="18" t="s">
        <v>158</v>
      </c>
      <c r="BM176" s="164" t="s">
        <v>4237</v>
      </c>
    </row>
    <row r="177" spans="1:65" s="2" customFormat="1" ht="33" customHeight="1">
      <c r="A177" s="33"/>
      <c r="B177" s="151"/>
      <c r="C177" s="152" t="s">
        <v>371</v>
      </c>
      <c r="D177" s="152" t="s">
        <v>154</v>
      </c>
      <c r="E177" s="153" t="s">
        <v>4238</v>
      </c>
      <c r="F177" s="154" t="s">
        <v>4239</v>
      </c>
      <c r="G177" s="155" t="s">
        <v>157</v>
      </c>
      <c r="H177" s="156">
        <v>75</v>
      </c>
      <c r="I177" s="157"/>
      <c r="J177" s="158">
        <f>ROUND(I177*H177,2)</f>
        <v>0</v>
      </c>
      <c r="K177" s="159"/>
      <c r="L177" s="34"/>
      <c r="M177" s="160" t="s">
        <v>1</v>
      </c>
      <c r="N177" s="161" t="s">
        <v>42</v>
      </c>
      <c r="O177" s="62"/>
      <c r="P177" s="162">
        <f>O177*H177</f>
        <v>0</v>
      </c>
      <c r="Q177" s="162">
        <v>0</v>
      </c>
      <c r="R177" s="162">
        <f>Q177*H177</f>
        <v>0</v>
      </c>
      <c r="S177" s="162">
        <v>0</v>
      </c>
      <c r="T177" s="16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158</v>
      </c>
      <c r="AT177" s="164" t="s">
        <v>154</v>
      </c>
      <c r="AU177" s="164" t="s">
        <v>152</v>
      </c>
      <c r="AY177" s="18" t="s">
        <v>151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8" t="s">
        <v>152</v>
      </c>
      <c r="BK177" s="165">
        <f>ROUND(I177*H177,2)</f>
        <v>0</v>
      </c>
      <c r="BL177" s="18" t="s">
        <v>158</v>
      </c>
      <c r="BM177" s="164" t="s">
        <v>4240</v>
      </c>
    </row>
    <row r="178" spans="1:65" s="2" customFormat="1" ht="24.2" customHeight="1">
      <c r="A178" s="33"/>
      <c r="B178" s="151"/>
      <c r="C178" s="190" t="s">
        <v>375</v>
      </c>
      <c r="D178" s="190" t="s">
        <v>186</v>
      </c>
      <c r="E178" s="191" t="s">
        <v>4241</v>
      </c>
      <c r="F178" s="192" t="s">
        <v>4242</v>
      </c>
      <c r="G178" s="193" t="s">
        <v>169</v>
      </c>
      <c r="H178" s="194">
        <v>11.25</v>
      </c>
      <c r="I178" s="195"/>
      <c r="J178" s="196">
        <f>ROUND(I178*H178,2)</f>
        <v>0</v>
      </c>
      <c r="K178" s="197"/>
      <c r="L178" s="198"/>
      <c r="M178" s="199" t="s">
        <v>1</v>
      </c>
      <c r="N178" s="200" t="s">
        <v>42</v>
      </c>
      <c r="O178" s="62"/>
      <c r="P178" s="162">
        <f>O178*H178</f>
        <v>0</v>
      </c>
      <c r="Q178" s="162">
        <v>1</v>
      </c>
      <c r="R178" s="162">
        <f>Q178*H178</f>
        <v>11.25</v>
      </c>
      <c r="S178" s="162">
        <v>0</v>
      </c>
      <c r="T178" s="16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189</v>
      </c>
      <c r="AT178" s="164" t="s">
        <v>186</v>
      </c>
      <c r="AU178" s="164" t="s">
        <v>152</v>
      </c>
      <c r="AY178" s="18" t="s">
        <v>151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8" t="s">
        <v>152</v>
      </c>
      <c r="BK178" s="165">
        <f>ROUND(I178*H178,2)</f>
        <v>0</v>
      </c>
      <c r="BL178" s="18" t="s">
        <v>158</v>
      </c>
      <c r="BM178" s="164" t="s">
        <v>4243</v>
      </c>
    </row>
    <row r="179" spans="1:65" s="14" customFormat="1" ht="11.25">
      <c r="B179" s="174"/>
      <c r="D179" s="167" t="s">
        <v>160</v>
      </c>
      <c r="E179" s="175" t="s">
        <v>1</v>
      </c>
      <c r="F179" s="176" t="s">
        <v>4244</v>
      </c>
      <c r="H179" s="177">
        <v>11.25</v>
      </c>
      <c r="I179" s="178"/>
      <c r="L179" s="174"/>
      <c r="M179" s="179"/>
      <c r="N179" s="180"/>
      <c r="O179" s="180"/>
      <c r="P179" s="180"/>
      <c r="Q179" s="180"/>
      <c r="R179" s="180"/>
      <c r="S179" s="180"/>
      <c r="T179" s="181"/>
      <c r="AT179" s="175" t="s">
        <v>160</v>
      </c>
      <c r="AU179" s="175" t="s">
        <v>152</v>
      </c>
      <c r="AV179" s="14" t="s">
        <v>152</v>
      </c>
      <c r="AW179" s="14" t="s">
        <v>31</v>
      </c>
      <c r="AX179" s="14" t="s">
        <v>84</v>
      </c>
      <c r="AY179" s="175" t="s">
        <v>151</v>
      </c>
    </row>
    <row r="180" spans="1:65" s="2" customFormat="1" ht="24.2" customHeight="1">
      <c r="A180" s="33"/>
      <c r="B180" s="151"/>
      <c r="C180" s="152" t="s">
        <v>381</v>
      </c>
      <c r="D180" s="152" t="s">
        <v>154</v>
      </c>
      <c r="E180" s="153" t="s">
        <v>4245</v>
      </c>
      <c r="F180" s="154" t="s">
        <v>4246</v>
      </c>
      <c r="G180" s="155" t="s">
        <v>157</v>
      </c>
      <c r="H180" s="156">
        <v>75</v>
      </c>
      <c r="I180" s="157"/>
      <c r="J180" s="158">
        <f>ROUND(I180*H180,2)</f>
        <v>0</v>
      </c>
      <c r="K180" s="159"/>
      <c r="L180" s="34"/>
      <c r="M180" s="160" t="s">
        <v>1</v>
      </c>
      <c r="N180" s="161" t="s">
        <v>42</v>
      </c>
      <c r="O180" s="62"/>
      <c r="P180" s="162">
        <f>O180*H180</f>
        <v>0</v>
      </c>
      <c r="Q180" s="162">
        <v>0</v>
      </c>
      <c r="R180" s="162">
        <f>Q180*H180</f>
        <v>0</v>
      </c>
      <c r="S180" s="162">
        <v>0</v>
      </c>
      <c r="T180" s="16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158</v>
      </c>
      <c r="AT180" s="164" t="s">
        <v>154</v>
      </c>
      <c r="AU180" s="164" t="s">
        <v>152</v>
      </c>
      <c r="AY180" s="18" t="s">
        <v>151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152</v>
      </c>
      <c r="BK180" s="165">
        <f>ROUND(I180*H180,2)</f>
        <v>0</v>
      </c>
      <c r="BL180" s="18" t="s">
        <v>158</v>
      </c>
      <c r="BM180" s="164" t="s">
        <v>4247</v>
      </c>
    </row>
    <row r="181" spans="1:65" s="2" customFormat="1" ht="24.2" customHeight="1">
      <c r="A181" s="33"/>
      <c r="B181" s="151"/>
      <c r="C181" s="152" t="s">
        <v>385</v>
      </c>
      <c r="D181" s="152" t="s">
        <v>154</v>
      </c>
      <c r="E181" s="153" t="s">
        <v>4248</v>
      </c>
      <c r="F181" s="154" t="s">
        <v>4249</v>
      </c>
      <c r="G181" s="155" t="s">
        <v>157</v>
      </c>
      <c r="H181" s="156">
        <v>75</v>
      </c>
      <c r="I181" s="157"/>
      <c r="J181" s="158">
        <f>ROUND(I181*H181,2)</f>
        <v>0</v>
      </c>
      <c r="K181" s="159"/>
      <c r="L181" s="34"/>
      <c r="M181" s="160" t="s">
        <v>1</v>
      </c>
      <c r="N181" s="161" t="s">
        <v>42</v>
      </c>
      <c r="O181" s="62"/>
      <c r="P181" s="162">
        <f>O181*H181</f>
        <v>0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158</v>
      </c>
      <c r="AT181" s="164" t="s">
        <v>154</v>
      </c>
      <c r="AU181" s="164" t="s">
        <v>152</v>
      </c>
      <c r="AY181" s="18" t="s">
        <v>151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152</v>
      </c>
      <c r="BK181" s="165">
        <f>ROUND(I181*H181,2)</f>
        <v>0</v>
      </c>
      <c r="BL181" s="18" t="s">
        <v>158</v>
      </c>
      <c r="BM181" s="164" t="s">
        <v>4250</v>
      </c>
    </row>
    <row r="182" spans="1:65" s="2" customFormat="1" ht="21.75" customHeight="1">
      <c r="A182" s="33"/>
      <c r="B182" s="151"/>
      <c r="C182" s="152" t="s">
        <v>393</v>
      </c>
      <c r="D182" s="152" t="s">
        <v>154</v>
      </c>
      <c r="E182" s="153" t="s">
        <v>4251</v>
      </c>
      <c r="F182" s="154" t="s">
        <v>4252</v>
      </c>
      <c r="G182" s="155" t="s">
        <v>169</v>
      </c>
      <c r="H182" s="156">
        <v>1.875</v>
      </c>
      <c r="I182" s="157"/>
      <c r="J182" s="158">
        <f>ROUND(I182*H182,2)</f>
        <v>0</v>
      </c>
      <c r="K182" s="159"/>
      <c r="L182" s="34"/>
      <c r="M182" s="160" t="s">
        <v>1</v>
      </c>
      <c r="N182" s="161" t="s">
        <v>42</v>
      </c>
      <c r="O182" s="62"/>
      <c r="P182" s="162">
        <f>O182*H182</f>
        <v>0</v>
      </c>
      <c r="Q182" s="162">
        <v>0</v>
      </c>
      <c r="R182" s="162">
        <f>Q182*H182</f>
        <v>0</v>
      </c>
      <c r="S182" s="162">
        <v>0</v>
      </c>
      <c r="T182" s="16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158</v>
      </c>
      <c r="AT182" s="164" t="s">
        <v>154</v>
      </c>
      <c r="AU182" s="164" t="s">
        <v>152</v>
      </c>
      <c r="AY182" s="18" t="s">
        <v>151</v>
      </c>
      <c r="BE182" s="165">
        <f>IF(N182="základná",J182,0)</f>
        <v>0</v>
      </c>
      <c r="BF182" s="165">
        <f>IF(N182="znížená",J182,0)</f>
        <v>0</v>
      </c>
      <c r="BG182" s="165">
        <f>IF(N182="zákl. prenesená",J182,0)</f>
        <v>0</v>
      </c>
      <c r="BH182" s="165">
        <f>IF(N182="zníž. prenesená",J182,0)</f>
        <v>0</v>
      </c>
      <c r="BI182" s="165">
        <f>IF(N182="nulová",J182,0)</f>
        <v>0</v>
      </c>
      <c r="BJ182" s="18" t="s">
        <v>152</v>
      </c>
      <c r="BK182" s="165">
        <f>ROUND(I182*H182,2)</f>
        <v>0</v>
      </c>
      <c r="BL182" s="18" t="s">
        <v>158</v>
      </c>
      <c r="BM182" s="164" t="s">
        <v>4253</v>
      </c>
    </row>
    <row r="183" spans="1:65" s="14" customFormat="1" ht="11.25">
      <c r="B183" s="174"/>
      <c r="D183" s="167" t="s">
        <v>160</v>
      </c>
      <c r="E183" s="175" t="s">
        <v>1</v>
      </c>
      <c r="F183" s="176" t="s">
        <v>4254</v>
      </c>
      <c r="H183" s="177">
        <v>1.875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160</v>
      </c>
      <c r="AU183" s="175" t="s">
        <v>152</v>
      </c>
      <c r="AV183" s="14" t="s">
        <v>152</v>
      </c>
      <c r="AW183" s="14" t="s">
        <v>31</v>
      </c>
      <c r="AX183" s="14" t="s">
        <v>76</v>
      </c>
      <c r="AY183" s="175" t="s">
        <v>151</v>
      </c>
    </row>
    <row r="184" spans="1:65" s="15" customFormat="1" ht="11.25">
      <c r="B184" s="182"/>
      <c r="D184" s="167" t="s">
        <v>160</v>
      </c>
      <c r="E184" s="183" t="s">
        <v>1</v>
      </c>
      <c r="F184" s="184" t="s">
        <v>164</v>
      </c>
      <c r="H184" s="185">
        <v>1.875</v>
      </c>
      <c r="I184" s="186"/>
      <c r="L184" s="182"/>
      <c r="M184" s="187"/>
      <c r="N184" s="188"/>
      <c r="O184" s="188"/>
      <c r="P184" s="188"/>
      <c r="Q184" s="188"/>
      <c r="R184" s="188"/>
      <c r="S184" s="188"/>
      <c r="T184" s="189"/>
      <c r="AT184" s="183" t="s">
        <v>160</v>
      </c>
      <c r="AU184" s="183" t="s">
        <v>152</v>
      </c>
      <c r="AV184" s="15" t="s">
        <v>158</v>
      </c>
      <c r="AW184" s="15" t="s">
        <v>31</v>
      </c>
      <c r="AX184" s="15" t="s">
        <v>84</v>
      </c>
      <c r="AY184" s="183" t="s">
        <v>151</v>
      </c>
    </row>
    <row r="185" spans="1:65" s="2" customFormat="1" ht="24.2" customHeight="1">
      <c r="A185" s="33"/>
      <c r="B185" s="151"/>
      <c r="C185" s="152" t="s">
        <v>398</v>
      </c>
      <c r="D185" s="152" t="s">
        <v>154</v>
      </c>
      <c r="E185" s="153" t="s">
        <v>4255</v>
      </c>
      <c r="F185" s="154" t="s">
        <v>4256</v>
      </c>
      <c r="G185" s="155" t="s">
        <v>169</v>
      </c>
      <c r="H185" s="156">
        <v>1.875</v>
      </c>
      <c r="I185" s="157"/>
      <c r="J185" s="158">
        <f>ROUND(I185*H185,2)</f>
        <v>0</v>
      </c>
      <c r="K185" s="159"/>
      <c r="L185" s="34"/>
      <c r="M185" s="160" t="s">
        <v>1</v>
      </c>
      <c r="N185" s="161" t="s">
        <v>42</v>
      </c>
      <c r="O185" s="62"/>
      <c r="P185" s="162">
        <f>O185*H185</f>
        <v>0</v>
      </c>
      <c r="Q185" s="162">
        <v>0</v>
      </c>
      <c r="R185" s="162">
        <f>Q185*H185</f>
        <v>0</v>
      </c>
      <c r="S185" s="162">
        <v>0</v>
      </c>
      <c r="T185" s="163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158</v>
      </c>
      <c r="AT185" s="164" t="s">
        <v>154</v>
      </c>
      <c r="AU185" s="164" t="s">
        <v>152</v>
      </c>
      <c r="AY185" s="18" t="s">
        <v>151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8" t="s">
        <v>152</v>
      </c>
      <c r="BK185" s="165">
        <f>ROUND(I185*H185,2)</f>
        <v>0</v>
      </c>
      <c r="BL185" s="18" t="s">
        <v>158</v>
      </c>
      <c r="BM185" s="164" t="s">
        <v>4257</v>
      </c>
    </row>
    <row r="186" spans="1:65" s="12" customFormat="1" ht="22.9" customHeight="1">
      <c r="B186" s="138"/>
      <c r="D186" s="139" t="s">
        <v>75</v>
      </c>
      <c r="E186" s="149" t="s">
        <v>158</v>
      </c>
      <c r="F186" s="149" t="s">
        <v>1404</v>
      </c>
      <c r="I186" s="141"/>
      <c r="J186" s="150">
        <f>BK186</f>
        <v>0</v>
      </c>
      <c r="L186" s="138"/>
      <c r="M186" s="143"/>
      <c r="N186" s="144"/>
      <c r="O186" s="144"/>
      <c r="P186" s="145">
        <f>SUM(P187:P192)</f>
        <v>0</v>
      </c>
      <c r="Q186" s="144"/>
      <c r="R186" s="145">
        <f>SUM(R187:R192)</f>
        <v>0.1143875</v>
      </c>
      <c r="S186" s="144"/>
      <c r="T186" s="146">
        <f>SUM(T187:T192)</f>
        <v>0</v>
      </c>
      <c r="AR186" s="139" t="s">
        <v>84</v>
      </c>
      <c r="AT186" s="147" t="s">
        <v>75</v>
      </c>
      <c r="AU186" s="147" t="s">
        <v>84</v>
      </c>
      <c r="AY186" s="139" t="s">
        <v>151</v>
      </c>
      <c r="BK186" s="148">
        <f>SUM(BK187:BK192)</f>
        <v>0</v>
      </c>
    </row>
    <row r="187" spans="1:65" s="2" customFormat="1" ht="37.9" customHeight="1">
      <c r="A187" s="33"/>
      <c r="B187" s="151"/>
      <c r="C187" s="152" t="s">
        <v>404</v>
      </c>
      <c r="D187" s="152" t="s">
        <v>154</v>
      </c>
      <c r="E187" s="153" t="s">
        <v>4258</v>
      </c>
      <c r="F187" s="154" t="s">
        <v>4259</v>
      </c>
      <c r="G187" s="155" t="s">
        <v>157</v>
      </c>
      <c r="H187" s="156">
        <v>183.02</v>
      </c>
      <c r="I187" s="157"/>
      <c r="J187" s="158">
        <f>ROUND(I187*H187,2)</f>
        <v>0</v>
      </c>
      <c r="K187" s="159"/>
      <c r="L187" s="34"/>
      <c r="M187" s="160" t="s">
        <v>1</v>
      </c>
      <c r="N187" s="161" t="s">
        <v>42</v>
      </c>
      <c r="O187" s="62"/>
      <c r="P187" s="162">
        <f>O187*H187</f>
        <v>0</v>
      </c>
      <c r="Q187" s="162">
        <v>2.7999999999999998E-4</v>
      </c>
      <c r="R187" s="162">
        <f>Q187*H187</f>
        <v>5.1245599999999995E-2</v>
      </c>
      <c r="S187" s="162">
        <v>0</v>
      </c>
      <c r="T187" s="163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158</v>
      </c>
      <c r="AT187" s="164" t="s">
        <v>154</v>
      </c>
      <c r="AU187" s="164" t="s">
        <v>152</v>
      </c>
      <c r="AY187" s="18" t="s">
        <v>151</v>
      </c>
      <c r="BE187" s="165">
        <f>IF(N187="základná",J187,0)</f>
        <v>0</v>
      </c>
      <c r="BF187" s="165">
        <f>IF(N187="znížená",J187,0)</f>
        <v>0</v>
      </c>
      <c r="BG187" s="165">
        <f>IF(N187="zákl. prenesená",J187,0)</f>
        <v>0</v>
      </c>
      <c r="BH187" s="165">
        <f>IF(N187="zníž. prenesená",J187,0)</f>
        <v>0</v>
      </c>
      <c r="BI187" s="165">
        <f>IF(N187="nulová",J187,0)</f>
        <v>0</v>
      </c>
      <c r="BJ187" s="18" t="s">
        <v>152</v>
      </c>
      <c r="BK187" s="165">
        <f>ROUND(I187*H187,2)</f>
        <v>0</v>
      </c>
      <c r="BL187" s="18" t="s">
        <v>158</v>
      </c>
      <c r="BM187" s="164" t="s">
        <v>4260</v>
      </c>
    </row>
    <row r="188" spans="1:65" s="14" customFormat="1" ht="11.25">
      <c r="B188" s="174"/>
      <c r="D188" s="167" t="s">
        <v>160</v>
      </c>
      <c r="E188" s="175" t="s">
        <v>1</v>
      </c>
      <c r="F188" s="176" t="s">
        <v>4233</v>
      </c>
      <c r="H188" s="177">
        <v>174.72</v>
      </c>
      <c r="I188" s="178"/>
      <c r="L188" s="174"/>
      <c r="M188" s="179"/>
      <c r="N188" s="180"/>
      <c r="O188" s="180"/>
      <c r="P188" s="180"/>
      <c r="Q188" s="180"/>
      <c r="R188" s="180"/>
      <c r="S188" s="180"/>
      <c r="T188" s="181"/>
      <c r="AT188" s="175" t="s">
        <v>160</v>
      </c>
      <c r="AU188" s="175" t="s">
        <v>152</v>
      </c>
      <c r="AV188" s="14" t="s">
        <v>152</v>
      </c>
      <c r="AW188" s="14" t="s">
        <v>31</v>
      </c>
      <c r="AX188" s="14" t="s">
        <v>76</v>
      </c>
      <c r="AY188" s="175" t="s">
        <v>151</v>
      </c>
    </row>
    <row r="189" spans="1:65" s="14" customFormat="1" ht="11.25">
      <c r="B189" s="174"/>
      <c r="D189" s="167" t="s">
        <v>160</v>
      </c>
      <c r="E189" s="175" t="s">
        <v>1</v>
      </c>
      <c r="F189" s="176" t="s">
        <v>4234</v>
      </c>
      <c r="H189" s="177">
        <v>8.3000000000000007</v>
      </c>
      <c r="I189" s="178"/>
      <c r="L189" s="174"/>
      <c r="M189" s="179"/>
      <c r="N189" s="180"/>
      <c r="O189" s="180"/>
      <c r="P189" s="180"/>
      <c r="Q189" s="180"/>
      <c r="R189" s="180"/>
      <c r="S189" s="180"/>
      <c r="T189" s="181"/>
      <c r="AT189" s="175" t="s">
        <v>160</v>
      </c>
      <c r="AU189" s="175" t="s">
        <v>152</v>
      </c>
      <c r="AV189" s="14" t="s">
        <v>152</v>
      </c>
      <c r="AW189" s="14" t="s">
        <v>31</v>
      </c>
      <c r="AX189" s="14" t="s">
        <v>76</v>
      </c>
      <c r="AY189" s="175" t="s">
        <v>151</v>
      </c>
    </row>
    <row r="190" spans="1:65" s="15" customFormat="1" ht="11.25">
      <c r="B190" s="182"/>
      <c r="D190" s="167" t="s">
        <v>160</v>
      </c>
      <c r="E190" s="183" t="s">
        <v>1</v>
      </c>
      <c r="F190" s="184" t="s">
        <v>164</v>
      </c>
      <c r="H190" s="185">
        <v>183.02</v>
      </c>
      <c r="I190" s="186"/>
      <c r="L190" s="182"/>
      <c r="M190" s="187"/>
      <c r="N190" s="188"/>
      <c r="O190" s="188"/>
      <c r="P190" s="188"/>
      <c r="Q190" s="188"/>
      <c r="R190" s="188"/>
      <c r="S190" s="188"/>
      <c r="T190" s="189"/>
      <c r="AT190" s="183" t="s">
        <v>160</v>
      </c>
      <c r="AU190" s="183" t="s">
        <v>152</v>
      </c>
      <c r="AV190" s="15" t="s">
        <v>158</v>
      </c>
      <c r="AW190" s="15" t="s">
        <v>31</v>
      </c>
      <c r="AX190" s="15" t="s">
        <v>84</v>
      </c>
      <c r="AY190" s="183" t="s">
        <v>151</v>
      </c>
    </row>
    <row r="191" spans="1:65" s="2" customFormat="1" ht="16.5" customHeight="1">
      <c r="A191" s="33"/>
      <c r="B191" s="151"/>
      <c r="C191" s="190" t="s">
        <v>410</v>
      </c>
      <c r="D191" s="190" t="s">
        <v>186</v>
      </c>
      <c r="E191" s="191" t="s">
        <v>2213</v>
      </c>
      <c r="F191" s="192" t="s">
        <v>2214</v>
      </c>
      <c r="G191" s="193" t="s">
        <v>157</v>
      </c>
      <c r="H191" s="194">
        <v>210.47300000000001</v>
      </c>
      <c r="I191" s="195"/>
      <c r="J191" s="196">
        <f>ROUND(I191*H191,2)</f>
        <v>0</v>
      </c>
      <c r="K191" s="197"/>
      <c r="L191" s="198"/>
      <c r="M191" s="199" t="s">
        <v>1</v>
      </c>
      <c r="N191" s="200" t="s">
        <v>42</v>
      </c>
      <c r="O191" s="62"/>
      <c r="P191" s="162">
        <f>O191*H191</f>
        <v>0</v>
      </c>
      <c r="Q191" s="162">
        <v>2.9999999999999997E-4</v>
      </c>
      <c r="R191" s="162">
        <f>Q191*H191</f>
        <v>6.3141900000000001E-2</v>
      </c>
      <c r="S191" s="162">
        <v>0</v>
      </c>
      <c r="T191" s="163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189</v>
      </c>
      <c r="AT191" s="164" t="s">
        <v>186</v>
      </c>
      <c r="AU191" s="164" t="s">
        <v>152</v>
      </c>
      <c r="AY191" s="18" t="s">
        <v>151</v>
      </c>
      <c r="BE191" s="165">
        <f>IF(N191="základná",J191,0)</f>
        <v>0</v>
      </c>
      <c r="BF191" s="165">
        <f>IF(N191="znížená",J191,0)</f>
        <v>0</v>
      </c>
      <c r="BG191" s="165">
        <f>IF(N191="zákl. prenesená",J191,0)</f>
        <v>0</v>
      </c>
      <c r="BH191" s="165">
        <f>IF(N191="zníž. prenesená",J191,0)</f>
        <v>0</v>
      </c>
      <c r="BI191" s="165">
        <f>IF(N191="nulová",J191,0)</f>
        <v>0</v>
      </c>
      <c r="BJ191" s="18" t="s">
        <v>152</v>
      </c>
      <c r="BK191" s="165">
        <f>ROUND(I191*H191,2)</f>
        <v>0</v>
      </c>
      <c r="BL191" s="18" t="s">
        <v>158</v>
      </c>
      <c r="BM191" s="164" t="s">
        <v>4261</v>
      </c>
    </row>
    <row r="192" spans="1:65" s="14" customFormat="1" ht="11.25">
      <c r="B192" s="174"/>
      <c r="D192" s="167" t="s">
        <v>160</v>
      </c>
      <c r="E192" s="175" t="s">
        <v>1</v>
      </c>
      <c r="F192" s="176" t="s">
        <v>4262</v>
      </c>
      <c r="H192" s="177">
        <v>210.47300000000001</v>
      </c>
      <c r="I192" s="178"/>
      <c r="L192" s="174"/>
      <c r="M192" s="179"/>
      <c r="N192" s="180"/>
      <c r="O192" s="180"/>
      <c r="P192" s="180"/>
      <c r="Q192" s="180"/>
      <c r="R192" s="180"/>
      <c r="S192" s="180"/>
      <c r="T192" s="181"/>
      <c r="AT192" s="175" t="s">
        <v>160</v>
      </c>
      <c r="AU192" s="175" t="s">
        <v>152</v>
      </c>
      <c r="AV192" s="14" t="s">
        <v>152</v>
      </c>
      <c r="AW192" s="14" t="s">
        <v>31</v>
      </c>
      <c r="AX192" s="14" t="s">
        <v>84</v>
      </c>
      <c r="AY192" s="175" t="s">
        <v>151</v>
      </c>
    </row>
    <row r="193" spans="1:65" s="12" customFormat="1" ht="22.9" customHeight="1">
      <c r="B193" s="138"/>
      <c r="D193" s="139" t="s">
        <v>75</v>
      </c>
      <c r="E193" s="149" t="s">
        <v>185</v>
      </c>
      <c r="F193" s="149" t="s">
        <v>3255</v>
      </c>
      <c r="I193" s="141"/>
      <c r="J193" s="150">
        <f>BK193</f>
        <v>0</v>
      </c>
      <c r="L193" s="138"/>
      <c r="M193" s="143"/>
      <c r="N193" s="144"/>
      <c r="O193" s="144"/>
      <c r="P193" s="145">
        <f>SUM(P194:P202)</f>
        <v>0</v>
      </c>
      <c r="Q193" s="144"/>
      <c r="R193" s="145">
        <f>SUM(R194:R202)</f>
        <v>112.85328369999999</v>
      </c>
      <c r="S193" s="144"/>
      <c r="T193" s="146">
        <f>SUM(T194:T202)</f>
        <v>0</v>
      </c>
      <c r="AR193" s="139" t="s">
        <v>84</v>
      </c>
      <c r="AT193" s="147" t="s">
        <v>75</v>
      </c>
      <c r="AU193" s="147" t="s">
        <v>84</v>
      </c>
      <c r="AY193" s="139" t="s">
        <v>151</v>
      </c>
      <c r="BK193" s="148">
        <f>SUM(BK194:BK202)</f>
        <v>0</v>
      </c>
    </row>
    <row r="194" spans="1:65" s="2" customFormat="1" ht="37.9" customHeight="1">
      <c r="A194" s="33"/>
      <c r="B194" s="151"/>
      <c r="C194" s="152" t="s">
        <v>417</v>
      </c>
      <c r="D194" s="152" t="s">
        <v>154</v>
      </c>
      <c r="E194" s="153" t="s">
        <v>4263</v>
      </c>
      <c r="F194" s="154" t="s">
        <v>4264</v>
      </c>
      <c r="G194" s="155" t="s">
        <v>157</v>
      </c>
      <c r="H194" s="156">
        <v>8.3000000000000007</v>
      </c>
      <c r="I194" s="157"/>
      <c r="J194" s="158">
        <f>ROUND(I194*H194,2)</f>
        <v>0</v>
      </c>
      <c r="K194" s="159"/>
      <c r="L194" s="34"/>
      <c r="M194" s="160" t="s">
        <v>1</v>
      </c>
      <c r="N194" s="161" t="s">
        <v>42</v>
      </c>
      <c r="O194" s="62"/>
      <c r="P194" s="162">
        <f>O194*H194</f>
        <v>0</v>
      </c>
      <c r="Q194" s="162">
        <v>0.39800000000000002</v>
      </c>
      <c r="R194" s="162">
        <f>Q194*H194</f>
        <v>3.3034000000000003</v>
      </c>
      <c r="S194" s="162">
        <v>0</v>
      </c>
      <c r="T194" s="16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158</v>
      </c>
      <c r="AT194" s="164" t="s">
        <v>154</v>
      </c>
      <c r="AU194" s="164" t="s">
        <v>152</v>
      </c>
      <c r="AY194" s="18" t="s">
        <v>151</v>
      </c>
      <c r="BE194" s="165">
        <f>IF(N194="základná",J194,0)</f>
        <v>0</v>
      </c>
      <c r="BF194" s="165">
        <f>IF(N194="znížená",J194,0)</f>
        <v>0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8" t="s">
        <v>152</v>
      </c>
      <c r="BK194" s="165">
        <f>ROUND(I194*H194,2)</f>
        <v>0</v>
      </c>
      <c r="BL194" s="18" t="s">
        <v>158</v>
      </c>
      <c r="BM194" s="164" t="s">
        <v>4265</v>
      </c>
    </row>
    <row r="195" spans="1:65" s="14" customFormat="1" ht="11.25">
      <c r="B195" s="174"/>
      <c r="D195" s="167" t="s">
        <v>160</v>
      </c>
      <c r="E195" s="175" t="s">
        <v>1</v>
      </c>
      <c r="F195" s="176" t="s">
        <v>4234</v>
      </c>
      <c r="H195" s="177">
        <v>8.3000000000000007</v>
      </c>
      <c r="I195" s="178"/>
      <c r="L195" s="174"/>
      <c r="M195" s="179"/>
      <c r="N195" s="180"/>
      <c r="O195" s="180"/>
      <c r="P195" s="180"/>
      <c r="Q195" s="180"/>
      <c r="R195" s="180"/>
      <c r="S195" s="180"/>
      <c r="T195" s="181"/>
      <c r="AT195" s="175" t="s">
        <v>160</v>
      </c>
      <c r="AU195" s="175" t="s">
        <v>152</v>
      </c>
      <c r="AV195" s="14" t="s">
        <v>152</v>
      </c>
      <c r="AW195" s="14" t="s">
        <v>31</v>
      </c>
      <c r="AX195" s="14" t="s">
        <v>84</v>
      </c>
      <c r="AY195" s="175" t="s">
        <v>151</v>
      </c>
    </row>
    <row r="196" spans="1:65" s="2" customFormat="1" ht="33" customHeight="1">
      <c r="A196" s="33"/>
      <c r="B196" s="151"/>
      <c r="C196" s="152" t="s">
        <v>423</v>
      </c>
      <c r="D196" s="152" t="s">
        <v>154</v>
      </c>
      <c r="E196" s="153" t="s">
        <v>4266</v>
      </c>
      <c r="F196" s="154" t="s">
        <v>4267</v>
      </c>
      <c r="G196" s="155" t="s">
        <v>157</v>
      </c>
      <c r="H196" s="156">
        <v>174.72</v>
      </c>
      <c r="I196" s="157"/>
      <c r="J196" s="158">
        <f>ROUND(I196*H196,2)</f>
        <v>0</v>
      </c>
      <c r="K196" s="159"/>
      <c r="L196" s="34"/>
      <c r="M196" s="160" t="s">
        <v>1</v>
      </c>
      <c r="N196" s="161" t="s">
        <v>42</v>
      </c>
      <c r="O196" s="62"/>
      <c r="P196" s="162">
        <f>O196*H196</f>
        <v>0</v>
      </c>
      <c r="Q196" s="162">
        <v>0.39800000000000002</v>
      </c>
      <c r="R196" s="162">
        <f>Q196*H196</f>
        <v>69.538560000000004</v>
      </c>
      <c r="S196" s="162">
        <v>0</v>
      </c>
      <c r="T196" s="163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158</v>
      </c>
      <c r="AT196" s="164" t="s">
        <v>154</v>
      </c>
      <c r="AU196" s="164" t="s">
        <v>152</v>
      </c>
      <c r="AY196" s="18" t="s">
        <v>151</v>
      </c>
      <c r="BE196" s="165">
        <f>IF(N196="základná",J196,0)</f>
        <v>0</v>
      </c>
      <c r="BF196" s="165">
        <f>IF(N196="znížená",J196,0)</f>
        <v>0</v>
      </c>
      <c r="BG196" s="165">
        <f>IF(N196="zákl. prenesená",J196,0)</f>
        <v>0</v>
      </c>
      <c r="BH196" s="165">
        <f>IF(N196="zníž. prenesená",J196,0)</f>
        <v>0</v>
      </c>
      <c r="BI196" s="165">
        <f>IF(N196="nulová",J196,0)</f>
        <v>0</v>
      </c>
      <c r="BJ196" s="18" t="s">
        <v>152</v>
      </c>
      <c r="BK196" s="165">
        <f>ROUND(I196*H196,2)</f>
        <v>0</v>
      </c>
      <c r="BL196" s="18" t="s">
        <v>158</v>
      </c>
      <c r="BM196" s="164" t="s">
        <v>4268</v>
      </c>
    </row>
    <row r="197" spans="1:65" s="14" customFormat="1" ht="11.25">
      <c r="B197" s="174"/>
      <c r="D197" s="167" t="s">
        <v>160</v>
      </c>
      <c r="E197" s="175" t="s">
        <v>1</v>
      </c>
      <c r="F197" s="176" t="s">
        <v>4233</v>
      </c>
      <c r="H197" s="177">
        <v>174.72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160</v>
      </c>
      <c r="AU197" s="175" t="s">
        <v>152</v>
      </c>
      <c r="AV197" s="14" t="s">
        <v>152</v>
      </c>
      <c r="AW197" s="14" t="s">
        <v>31</v>
      </c>
      <c r="AX197" s="14" t="s">
        <v>84</v>
      </c>
      <c r="AY197" s="175" t="s">
        <v>151</v>
      </c>
    </row>
    <row r="198" spans="1:65" s="2" customFormat="1" ht="44.25" customHeight="1">
      <c r="A198" s="33"/>
      <c r="B198" s="151"/>
      <c r="C198" s="152" t="s">
        <v>429</v>
      </c>
      <c r="D198" s="152" t="s">
        <v>154</v>
      </c>
      <c r="E198" s="153" t="s">
        <v>4269</v>
      </c>
      <c r="F198" s="154" t="s">
        <v>4270</v>
      </c>
      <c r="G198" s="155" t="s">
        <v>157</v>
      </c>
      <c r="H198" s="156">
        <v>174.72</v>
      </c>
      <c r="I198" s="157"/>
      <c r="J198" s="158">
        <f>ROUND(I198*H198,2)</f>
        <v>0</v>
      </c>
      <c r="K198" s="159"/>
      <c r="L198" s="34"/>
      <c r="M198" s="160" t="s">
        <v>1</v>
      </c>
      <c r="N198" s="161" t="s">
        <v>42</v>
      </c>
      <c r="O198" s="62"/>
      <c r="P198" s="162">
        <f>O198*H198</f>
        <v>0</v>
      </c>
      <c r="Q198" s="162">
        <v>9.2499999999999999E-2</v>
      </c>
      <c r="R198" s="162">
        <f>Q198*H198</f>
        <v>16.1616</v>
      </c>
      <c r="S198" s="162">
        <v>0</v>
      </c>
      <c r="T198" s="163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158</v>
      </c>
      <c r="AT198" s="164" t="s">
        <v>154</v>
      </c>
      <c r="AU198" s="164" t="s">
        <v>152</v>
      </c>
      <c r="AY198" s="18" t="s">
        <v>151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8" t="s">
        <v>152</v>
      </c>
      <c r="BK198" s="165">
        <f>ROUND(I198*H198,2)</f>
        <v>0</v>
      </c>
      <c r="BL198" s="18" t="s">
        <v>158</v>
      </c>
      <c r="BM198" s="164" t="s">
        <v>4271</v>
      </c>
    </row>
    <row r="199" spans="1:65" s="14" customFormat="1" ht="11.25">
      <c r="B199" s="174"/>
      <c r="D199" s="167" t="s">
        <v>160</v>
      </c>
      <c r="E199" s="175" t="s">
        <v>1</v>
      </c>
      <c r="F199" s="176" t="s">
        <v>4233</v>
      </c>
      <c r="H199" s="177">
        <v>174.72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160</v>
      </c>
      <c r="AU199" s="175" t="s">
        <v>152</v>
      </c>
      <c r="AV199" s="14" t="s">
        <v>152</v>
      </c>
      <c r="AW199" s="14" t="s">
        <v>31</v>
      </c>
      <c r="AX199" s="14" t="s">
        <v>84</v>
      </c>
      <c r="AY199" s="175" t="s">
        <v>151</v>
      </c>
    </row>
    <row r="200" spans="1:65" s="2" customFormat="1" ht="16.5" customHeight="1">
      <c r="A200" s="33"/>
      <c r="B200" s="151"/>
      <c r="C200" s="190" t="s">
        <v>435</v>
      </c>
      <c r="D200" s="190" t="s">
        <v>186</v>
      </c>
      <c r="E200" s="191" t="s">
        <v>4272</v>
      </c>
      <c r="F200" s="192" t="s">
        <v>4273</v>
      </c>
      <c r="G200" s="193" t="s">
        <v>157</v>
      </c>
      <c r="H200" s="194">
        <v>183.45599999999999</v>
      </c>
      <c r="I200" s="195"/>
      <c r="J200" s="196">
        <f>ROUND(I200*H200,2)</f>
        <v>0</v>
      </c>
      <c r="K200" s="197"/>
      <c r="L200" s="198"/>
      <c r="M200" s="199" t="s">
        <v>1</v>
      </c>
      <c r="N200" s="200" t="s">
        <v>42</v>
      </c>
      <c r="O200" s="62"/>
      <c r="P200" s="162">
        <f>O200*H200</f>
        <v>0</v>
      </c>
      <c r="Q200" s="162">
        <v>0.13</v>
      </c>
      <c r="R200" s="162">
        <f>Q200*H200</f>
        <v>23.84928</v>
      </c>
      <c r="S200" s="162">
        <v>0</v>
      </c>
      <c r="T200" s="163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189</v>
      </c>
      <c r="AT200" s="164" t="s">
        <v>186</v>
      </c>
      <c r="AU200" s="164" t="s">
        <v>152</v>
      </c>
      <c r="AY200" s="18" t="s">
        <v>151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152</v>
      </c>
      <c r="BK200" s="165">
        <f>ROUND(I200*H200,2)</f>
        <v>0</v>
      </c>
      <c r="BL200" s="18" t="s">
        <v>158</v>
      </c>
      <c r="BM200" s="164" t="s">
        <v>4274</v>
      </c>
    </row>
    <row r="201" spans="1:65" s="14" customFormat="1" ht="11.25">
      <c r="B201" s="174"/>
      <c r="D201" s="167" t="s">
        <v>160</v>
      </c>
      <c r="E201" s="175" t="s">
        <v>1</v>
      </c>
      <c r="F201" s="176" t="s">
        <v>4275</v>
      </c>
      <c r="H201" s="177">
        <v>183.45599999999999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160</v>
      </c>
      <c r="AU201" s="175" t="s">
        <v>152</v>
      </c>
      <c r="AV201" s="14" t="s">
        <v>152</v>
      </c>
      <c r="AW201" s="14" t="s">
        <v>31</v>
      </c>
      <c r="AX201" s="14" t="s">
        <v>84</v>
      </c>
      <c r="AY201" s="175" t="s">
        <v>151</v>
      </c>
    </row>
    <row r="202" spans="1:65" s="2" customFormat="1" ht="21.75" customHeight="1">
      <c r="A202" s="33"/>
      <c r="B202" s="151"/>
      <c r="C202" s="152" t="s">
        <v>441</v>
      </c>
      <c r="D202" s="152" t="s">
        <v>154</v>
      </c>
      <c r="E202" s="153" t="s">
        <v>4276</v>
      </c>
      <c r="F202" s="154" t="s">
        <v>4277</v>
      </c>
      <c r="G202" s="155" t="s">
        <v>462</v>
      </c>
      <c r="H202" s="156">
        <v>170</v>
      </c>
      <c r="I202" s="157"/>
      <c r="J202" s="158">
        <f>ROUND(I202*H202,2)</f>
        <v>0</v>
      </c>
      <c r="K202" s="159"/>
      <c r="L202" s="34"/>
      <c r="M202" s="160" t="s">
        <v>1</v>
      </c>
      <c r="N202" s="161" t="s">
        <v>42</v>
      </c>
      <c r="O202" s="62"/>
      <c r="P202" s="162">
        <f>O202*H202</f>
        <v>0</v>
      </c>
      <c r="Q202" s="162">
        <v>2.61E-6</v>
      </c>
      <c r="R202" s="162">
        <f>Q202*H202</f>
        <v>4.437E-4</v>
      </c>
      <c r="S202" s="162">
        <v>0</v>
      </c>
      <c r="T202" s="16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158</v>
      </c>
      <c r="AT202" s="164" t="s">
        <v>154</v>
      </c>
      <c r="AU202" s="164" t="s">
        <v>152</v>
      </c>
      <c r="AY202" s="18" t="s">
        <v>151</v>
      </c>
      <c r="BE202" s="165">
        <f>IF(N202="základná",J202,0)</f>
        <v>0</v>
      </c>
      <c r="BF202" s="165">
        <f>IF(N202="znížená",J202,0)</f>
        <v>0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8" t="s">
        <v>152</v>
      </c>
      <c r="BK202" s="165">
        <f>ROUND(I202*H202,2)</f>
        <v>0</v>
      </c>
      <c r="BL202" s="18" t="s">
        <v>158</v>
      </c>
      <c r="BM202" s="164" t="s">
        <v>4278</v>
      </c>
    </row>
    <row r="203" spans="1:65" s="12" customFormat="1" ht="22.9" customHeight="1">
      <c r="B203" s="138"/>
      <c r="D203" s="139" t="s">
        <v>75</v>
      </c>
      <c r="E203" s="149" t="s">
        <v>204</v>
      </c>
      <c r="F203" s="149" t="s">
        <v>232</v>
      </c>
      <c r="I203" s="141"/>
      <c r="J203" s="150">
        <f>BK203</f>
        <v>0</v>
      </c>
      <c r="L203" s="138"/>
      <c r="M203" s="143"/>
      <c r="N203" s="144"/>
      <c r="O203" s="144"/>
      <c r="P203" s="145">
        <f>SUM(P204:P215)</f>
        <v>0</v>
      </c>
      <c r="Q203" s="144"/>
      <c r="R203" s="145">
        <f>SUM(R204:R215)</f>
        <v>14.75316784</v>
      </c>
      <c r="S203" s="144"/>
      <c r="T203" s="146">
        <f>SUM(T204:T215)</f>
        <v>0.14799999999999999</v>
      </c>
      <c r="AR203" s="139" t="s">
        <v>84</v>
      </c>
      <c r="AT203" s="147" t="s">
        <v>75</v>
      </c>
      <c r="AU203" s="147" t="s">
        <v>84</v>
      </c>
      <c r="AY203" s="139" t="s">
        <v>151</v>
      </c>
      <c r="BK203" s="148">
        <f>SUM(BK204:BK215)</f>
        <v>0</v>
      </c>
    </row>
    <row r="204" spans="1:65" s="2" customFormat="1" ht="37.9" customHeight="1">
      <c r="A204" s="33"/>
      <c r="B204" s="151"/>
      <c r="C204" s="152" t="s">
        <v>448</v>
      </c>
      <c r="D204" s="152" t="s">
        <v>154</v>
      </c>
      <c r="E204" s="153" t="s">
        <v>4279</v>
      </c>
      <c r="F204" s="154" t="s">
        <v>4280</v>
      </c>
      <c r="G204" s="155" t="s">
        <v>462</v>
      </c>
      <c r="H204" s="156">
        <v>63.2</v>
      </c>
      <c r="I204" s="157"/>
      <c r="J204" s="158">
        <f>ROUND(I204*H204,2)</f>
        <v>0</v>
      </c>
      <c r="K204" s="159"/>
      <c r="L204" s="34"/>
      <c r="M204" s="160" t="s">
        <v>1</v>
      </c>
      <c r="N204" s="161" t="s">
        <v>42</v>
      </c>
      <c r="O204" s="62"/>
      <c r="P204" s="162">
        <f>O204*H204</f>
        <v>0</v>
      </c>
      <c r="Q204" s="162">
        <v>9.8529599999999995E-2</v>
      </c>
      <c r="R204" s="162">
        <f>Q204*H204</f>
        <v>6.2270707200000004</v>
      </c>
      <c r="S204" s="162">
        <v>0</v>
      </c>
      <c r="T204" s="163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158</v>
      </c>
      <c r="AT204" s="164" t="s">
        <v>154</v>
      </c>
      <c r="AU204" s="164" t="s">
        <v>152</v>
      </c>
      <c r="AY204" s="18" t="s">
        <v>151</v>
      </c>
      <c r="BE204" s="165">
        <f>IF(N204="základná",J204,0)</f>
        <v>0</v>
      </c>
      <c r="BF204" s="165">
        <f>IF(N204="znížená",J204,0)</f>
        <v>0</v>
      </c>
      <c r="BG204" s="165">
        <f>IF(N204="zákl. prenesená",J204,0)</f>
        <v>0</v>
      </c>
      <c r="BH204" s="165">
        <f>IF(N204="zníž. prenesená",J204,0)</f>
        <v>0</v>
      </c>
      <c r="BI204" s="165">
        <f>IF(N204="nulová",J204,0)</f>
        <v>0</v>
      </c>
      <c r="BJ204" s="18" t="s">
        <v>152</v>
      </c>
      <c r="BK204" s="165">
        <f>ROUND(I204*H204,2)</f>
        <v>0</v>
      </c>
      <c r="BL204" s="18" t="s">
        <v>158</v>
      </c>
      <c r="BM204" s="164" t="s">
        <v>4281</v>
      </c>
    </row>
    <row r="205" spans="1:65" s="2" customFormat="1" ht="21.75" customHeight="1">
      <c r="A205" s="33"/>
      <c r="B205" s="151"/>
      <c r="C205" s="190" t="s">
        <v>454</v>
      </c>
      <c r="D205" s="190" t="s">
        <v>186</v>
      </c>
      <c r="E205" s="191" t="s">
        <v>4282</v>
      </c>
      <c r="F205" s="192" t="s">
        <v>4283</v>
      </c>
      <c r="G205" s="193" t="s">
        <v>179</v>
      </c>
      <c r="H205" s="194">
        <v>66.36</v>
      </c>
      <c r="I205" s="195"/>
      <c r="J205" s="196">
        <f>ROUND(I205*H205,2)</f>
        <v>0</v>
      </c>
      <c r="K205" s="197"/>
      <c r="L205" s="198"/>
      <c r="M205" s="199" t="s">
        <v>1</v>
      </c>
      <c r="N205" s="200" t="s">
        <v>42</v>
      </c>
      <c r="O205" s="62"/>
      <c r="P205" s="162">
        <f>O205*H205</f>
        <v>0</v>
      </c>
      <c r="Q205" s="162">
        <v>2.3E-2</v>
      </c>
      <c r="R205" s="162">
        <f>Q205*H205</f>
        <v>1.5262799999999999</v>
      </c>
      <c r="S205" s="162">
        <v>0</v>
      </c>
      <c r="T205" s="163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4" t="s">
        <v>189</v>
      </c>
      <c r="AT205" s="164" t="s">
        <v>186</v>
      </c>
      <c r="AU205" s="164" t="s">
        <v>152</v>
      </c>
      <c r="AY205" s="18" t="s">
        <v>151</v>
      </c>
      <c r="BE205" s="165">
        <f>IF(N205="základná",J205,0)</f>
        <v>0</v>
      </c>
      <c r="BF205" s="165">
        <f>IF(N205="znížená",J205,0)</f>
        <v>0</v>
      </c>
      <c r="BG205" s="165">
        <f>IF(N205="zákl. prenesená",J205,0)</f>
        <v>0</v>
      </c>
      <c r="BH205" s="165">
        <f>IF(N205="zníž. prenesená",J205,0)</f>
        <v>0</v>
      </c>
      <c r="BI205" s="165">
        <f>IF(N205="nulová",J205,0)</f>
        <v>0</v>
      </c>
      <c r="BJ205" s="18" t="s">
        <v>152</v>
      </c>
      <c r="BK205" s="165">
        <f>ROUND(I205*H205,2)</f>
        <v>0</v>
      </c>
      <c r="BL205" s="18" t="s">
        <v>158</v>
      </c>
      <c r="BM205" s="164" t="s">
        <v>4284</v>
      </c>
    </row>
    <row r="206" spans="1:65" s="14" customFormat="1" ht="11.25">
      <c r="B206" s="174"/>
      <c r="D206" s="167" t="s">
        <v>160</v>
      </c>
      <c r="E206" s="175" t="s">
        <v>1</v>
      </c>
      <c r="F206" s="176" t="s">
        <v>4285</v>
      </c>
      <c r="H206" s="177">
        <v>66.36</v>
      </c>
      <c r="I206" s="178"/>
      <c r="L206" s="174"/>
      <c r="M206" s="179"/>
      <c r="N206" s="180"/>
      <c r="O206" s="180"/>
      <c r="P206" s="180"/>
      <c r="Q206" s="180"/>
      <c r="R206" s="180"/>
      <c r="S206" s="180"/>
      <c r="T206" s="181"/>
      <c r="AT206" s="175" t="s">
        <v>160</v>
      </c>
      <c r="AU206" s="175" t="s">
        <v>152</v>
      </c>
      <c r="AV206" s="14" t="s">
        <v>152</v>
      </c>
      <c r="AW206" s="14" t="s">
        <v>31</v>
      </c>
      <c r="AX206" s="14" t="s">
        <v>84</v>
      </c>
      <c r="AY206" s="175" t="s">
        <v>151</v>
      </c>
    </row>
    <row r="207" spans="1:65" s="2" customFormat="1" ht="33" customHeight="1">
      <c r="A207" s="33"/>
      <c r="B207" s="151"/>
      <c r="C207" s="152" t="s">
        <v>459</v>
      </c>
      <c r="D207" s="152" t="s">
        <v>154</v>
      </c>
      <c r="E207" s="153" t="s">
        <v>4286</v>
      </c>
      <c r="F207" s="154" t="s">
        <v>4287</v>
      </c>
      <c r="G207" s="155" t="s">
        <v>169</v>
      </c>
      <c r="H207" s="156">
        <v>3.16</v>
      </c>
      <c r="I207" s="157"/>
      <c r="J207" s="158">
        <f>ROUND(I207*H207,2)</f>
        <v>0</v>
      </c>
      <c r="K207" s="159"/>
      <c r="L207" s="34"/>
      <c r="M207" s="160" t="s">
        <v>1</v>
      </c>
      <c r="N207" s="161" t="s">
        <v>42</v>
      </c>
      <c r="O207" s="62"/>
      <c r="P207" s="162">
        <f>O207*H207</f>
        <v>0</v>
      </c>
      <c r="Q207" s="162">
        <v>2.2151320000000001</v>
      </c>
      <c r="R207" s="162">
        <f>Q207*H207</f>
        <v>6.9998171200000003</v>
      </c>
      <c r="S207" s="162">
        <v>0</v>
      </c>
      <c r="T207" s="16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158</v>
      </c>
      <c r="AT207" s="164" t="s">
        <v>154</v>
      </c>
      <c r="AU207" s="164" t="s">
        <v>152</v>
      </c>
      <c r="AY207" s="18" t="s">
        <v>151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8" t="s">
        <v>152</v>
      </c>
      <c r="BK207" s="165">
        <f>ROUND(I207*H207,2)</f>
        <v>0</v>
      </c>
      <c r="BL207" s="18" t="s">
        <v>158</v>
      </c>
      <c r="BM207" s="164" t="s">
        <v>4288</v>
      </c>
    </row>
    <row r="208" spans="1:65" s="14" customFormat="1" ht="11.25">
      <c r="B208" s="174"/>
      <c r="D208" s="167" t="s">
        <v>160</v>
      </c>
      <c r="E208" s="175" t="s">
        <v>1</v>
      </c>
      <c r="F208" s="176" t="s">
        <v>4289</v>
      </c>
      <c r="H208" s="177">
        <v>3.16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160</v>
      </c>
      <c r="AU208" s="175" t="s">
        <v>152</v>
      </c>
      <c r="AV208" s="14" t="s">
        <v>152</v>
      </c>
      <c r="AW208" s="14" t="s">
        <v>31</v>
      </c>
      <c r="AX208" s="14" t="s">
        <v>84</v>
      </c>
      <c r="AY208" s="175" t="s">
        <v>151</v>
      </c>
    </row>
    <row r="209" spans="1:65" s="2" customFormat="1" ht="16.5" customHeight="1">
      <c r="A209" s="33"/>
      <c r="B209" s="151"/>
      <c r="C209" s="152" t="s">
        <v>465</v>
      </c>
      <c r="D209" s="152" t="s">
        <v>154</v>
      </c>
      <c r="E209" s="153" t="s">
        <v>500</v>
      </c>
      <c r="F209" s="154" t="s">
        <v>501</v>
      </c>
      <c r="G209" s="155" t="s">
        <v>462</v>
      </c>
      <c r="H209" s="156">
        <v>4</v>
      </c>
      <c r="I209" s="157"/>
      <c r="J209" s="158">
        <f>ROUND(I209*H209,2)</f>
        <v>0</v>
      </c>
      <c r="K209" s="159"/>
      <c r="L209" s="34"/>
      <c r="M209" s="160" t="s">
        <v>1</v>
      </c>
      <c r="N209" s="161" t="s">
        <v>42</v>
      </c>
      <c r="O209" s="62"/>
      <c r="P209" s="162">
        <f>O209*H209</f>
        <v>0</v>
      </c>
      <c r="Q209" s="162">
        <v>0</v>
      </c>
      <c r="R209" s="162">
        <f>Q209*H209</f>
        <v>0</v>
      </c>
      <c r="S209" s="162">
        <v>3.6999999999999998E-2</v>
      </c>
      <c r="T209" s="163">
        <f>S209*H209</f>
        <v>0.14799999999999999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158</v>
      </c>
      <c r="AT209" s="164" t="s">
        <v>154</v>
      </c>
      <c r="AU209" s="164" t="s">
        <v>152</v>
      </c>
      <c r="AY209" s="18" t="s">
        <v>151</v>
      </c>
      <c r="BE209" s="165">
        <f>IF(N209="základná",J209,0)</f>
        <v>0</v>
      </c>
      <c r="BF209" s="165">
        <f>IF(N209="znížená",J209,0)</f>
        <v>0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8" t="s">
        <v>152</v>
      </c>
      <c r="BK209" s="165">
        <f>ROUND(I209*H209,2)</f>
        <v>0</v>
      </c>
      <c r="BL209" s="18" t="s">
        <v>158</v>
      </c>
      <c r="BM209" s="164" t="s">
        <v>4290</v>
      </c>
    </row>
    <row r="210" spans="1:65" s="14" customFormat="1" ht="11.25">
      <c r="B210" s="174"/>
      <c r="D210" s="167" t="s">
        <v>160</v>
      </c>
      <c r="E210" s="175" t="s">
        <v>1</v>
      </c>
      <c r="F210" s="176" t="s">
        <v>4291</v>
      </c>
      <c r="H210" s="177">
        <v>4</v>
      </c>
      <c r="I210" s="178"/>
      <c r="L210" s="174"/>
      <c r="M210" s="179"/>
      <c r="N210" s="180"/>
      <c r="O210" s="180"/>
      <c r="P210" s="180"/>
      <c r="Q210" s="180"/>
      <c r="R210" s="180"/>
      <c r="S210" s="180"/>
      <c r="T210" s="181"/>
      <c r="AT210" s="175" t="s">
        <v>160</v>
      </c>
      <c r="AU210" s="175" t="s">
        <v>152</v>
      </c>
      <c r="AV210" s="14" t="s">
        <v>152</v>
      </c>
      <c r="AW210" s="14" t="s">
        <v>31</v>
      </c>
      <c r="AX210" s="14" t="s">
        <v>84</v>
      </c>
      <c r="AY210" s="175" t="s">
        <v>151</v>
      </c>
    </row>
    <row r="211" spans="1:65" s="2" customFormat="1" ht="24.2" customHeight="1">
      <c r="A211" s="33"/>
      <c r="B211" s="151"/>
      <c r="C211" s="152" t="s">
        <v>472</v>
      </c>
      <c r="D211" s="152" t="s">
        <v>154</v>
      </c>
      <c r="E211" s="153" t="s">
        <v>590</v>
      </c>
      <c r="F211" s="154" t="s">
        <v>591</v>
      </c>
      <c r="G211" s="155" t="s">
        <v>582</v>
      </c>
      <c r="H211" s="156">
        <v>119.312</v>
      </c>
      <c r="I211" s="157"/>
      <c r="J211" s="158">
        <f>ROUND(I211*H211,2)</f>
        <v>0</v>
      </c>
      <c r="K211" s="159"/>
      <c r="L211" s="34"/>
      <c r="M211" s="160" t="s">
        <v>1</v>
      </c>
      <c r="N211" s="161" t="s">
        <v>42</v>
      </c>
      <c r="O211" s="62"/>
      <c r="P211" s="162">
        <f>O211*H211</f>
        <v>0</v>
      </c>
      <c r="Q211" s="162">
        <v>0</v>
      </c>
      <c r="R211" s="162">
        <f>Q211*H211</f>
        <v>0</v>
      </c>
      <c r="S211" s="162">
        <v>0</v>
      </c>
      <c r="T211" s="163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158</v>
      </c>
      <c r="AT211" s="164" t="s">
        <v>154</v>
      </c>
      <c r="AU211" s="164" t="s">
        <v>152</v>
      </c>
      <c r="AY211" s="18" t="s">
        <v>151</v>
      </c>
      <c r="BE211" s="165">
        <f>IF(N211="základná",J211,0)</f>
        <v>0</v>
      </c>
      <c r="BF211" s="165">
        <f>IF(N211="znížená",J211,0)</f>
        <v>0</v>
      </c>
      <c r="BG211" s="165">
        <f>IF(N211="zákl. prenesená",J211,0)</f>
        <v>0</v>
      </c>
      <c r="BH211" s="165">
        <f>IF(N211="zníž. prenesená",J211,0)</f>
        <v>0</v>
      </c>
      <c r="BI211" s="165">
        <f>IF(N211="nulová",J211,0)</f>
        <v>0</v>
      </c>
      <c r="BJ211" s="18" t="s">
        <v>152</v>
      </c>
      <c r="BK211" s="165">
        <f>ROUND(I211*H211,2)</f>
        <v>0</v>
      </c>
      <c r="BL211" s="18" t="s">
        <v>158</v>
      </c>
      <c r="BM211" s="164" t="s">
        <v>4292</v>
      </c>
    </row>
    <row r="212" spans="1:65" s="2" customFormat="1" ht="33" customHeight="1">
      <c r="A212" s="33"/>
      <c r="B212" s="151"/>
      <c r="C212" s="152" t="s">
        <v>480</v>
      </c>
      <c r="D212" s="152" t="s">
        <v>154</v>
      </c>
      <c r="E212" s="153" t="s">
        <v>4293</v>
      </c>
      <c r="F212" s="154" t="s">
        <v>4294</v>
      </c>
      <c r="G212" s="155" t="s">
        <v>582</v>
      </c>
      <c r="H212" s="156">
        <v>119.312</v>
      </c>
      <c r="I212" s="157"/>
      <c r="J212" s="158">
        <f>ROUND(I212*H212,2)</f>
        <v>0</v>
      </c>
      <c r="K212" s="159"/>
      <c r="L212" s="34"/>
      <c r="M212" s="160" t="s">
        <v>1</v>
      </c>
      <c r="N212" s="161" t="s">
        <v>42</v>
      </c>
      <c r="O212" s="62"/>
      <c r="P212" s="162">
        <f>O212*H212</f>
        <v>0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158</v>
      </c>
      <c r="AT212" s="164" t="s">
        <v>154</v>
      </c>
      <c r="AU212" s="164" t="s">
        <v>152</v>
      </c>
      <c r="AY212" s="18" t="s">
        <v>151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152</v>
      </c>
      <c r="BK212" s="165">
        <f>ROUND(I212*H212,2)</f>
        <v>0</v>
      </c>
      <c r="BL212" s="18" t="s">
        <v>158</v>
      </c>
      <c r="BM212" s="164" t="s">
        <v>4295</v>
      </c>
    </row>
    <row r="213" spans="1:65" s="2" customFormat="1" ht="24.2" customHeight="1">
      <c r="A213" s="33"/>
      <c r="B213" s="151"/>
      <c r="C213" s="152" t="s">
        <v>486</v>
      </c>
      <c r="D213" s="152" t="s">
        <v>154</v>
      </c>
      <c r="E213" s="153" t="s">
        <v>4296</v>
      </c>
      <c r="F213" s="154" t="s">
        <v>4297</v>
      </c>
      <c r="G213" s="155" t="s">
        <v>582</v>
      </c>
      <c r="H213" s="156">
        <v>119.312</v>
      </c>
      <c r="I213" s="157"/>
      <c r="J213" s="158">
        <f>ROUND(I213*H213,2)</f>
        <v>0</v>
      </c>
      <c r="K213" s="159"/>
      <c r="L213" s="34"/>
      <c r="M213" s="160" t="s">
        <v>1</v>
      </c>
      <c r="N213" s="161" t="s">
        <v>42</v>
      </c>
      <c r="O213" s="62"/>
      <c r="P213" s="162">
        <f>O213*H213</f>
        <v>0</v>
      </c>
      <c r="Q213" s="162">
        <v>0</v>
      </c>
      <c r="R213" s="162">
        <f>Q213*H213</f>
        <v>0</v>
      </c>
      <c r="S213" s="162">
        <v>0</v>
      </c>
      <c r="T213" s="163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158</v>
      </c>
      <c r="AT213" s="164" t="s">
        <v>154</v>
      </c>
      <c r="AU213" s="164" t="s">
        <v>152</v>
      </c>
      <c r="AY213" s="18" t="s">
        <v>151</v>
      </c>
      <c r="BE213" s="165">
        <f>IF(N213="základná",J213,0)</f>
        <v>0</v>
      </c>
      <c r="BF213" s="165">
        <f>IF(N213="znížená",J213,0)</f>
        <v>0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8" t="s">
        <v>152</v>
      </c>
      <c r="BK213" s="165">
        <f>ROUND(I213*H213,2)</f>
        <v>0</v>
      </c>
      <c r="BL213" s="18" t="s">
        <v>158</v>
      </c>
      <c r="BM213" s="164" t="s">
        <v>4298</v>
      </c>
    </row>
    <row r="214" spans="1:65" s="2" customFormat="1" ht="24.2" customHeight="1">
      <c r="A214" s="33"/>
      <c r="B214" s="151"/>
      <c r="C214" s="152" t="s">
        <v>493</v>
      </c>
      <c r="D214" s="152" t="s">
        <v>154</v>
      </c>
      <c r="E214" s="153" t="s">
        <v>599</v>
      </c>
      <c r="F214" s="154" t="s">
        <v>600</v>
      </c>
      <c r="G214" s="155" t="s">
        <v>582</v>
      </c>
      <c r="H214" s="156">
        <v>119.312</v>
      </c>
      <c r="I214" s="157"/>
      <c r="J214" s="158">
        <f>ROUND(I214*H214,2)</f>
        <v>0</v>
      </c>
      <c r="K214" s="159"/>
      <c r="L214" s="34"/>
      <c r="M214" s="160" t="s">
        <v>1</v>
      </c>
      <c r="N214" s="161" t="s">
        <v>42</v>
      </c>
      <c r="O214" s="62"/>
      <c r="P214" s="162">
        <f>O214*H214</f>
        <v>0</v>
      </c>
      <c r="Q214" s="162">
        <v>0</v>
      </c>
      <c r="R214" s="162">
        <f>Q214*H214</f>
        <v>0</v>
      </c>
      <c r="S214" s="162">
        <v>0</v>
      </c>
      <c r="T214" s="163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4" t="s">
        <v>158</v>
      </c>
      <c r="AT214" s="164" t="s">
        <v>154</v>
      </c>
      <c r="AU214" s="164" t="s">
        <v>152</v>
      </c>
      <c r="AY214" s="18" t="s">
        <v>151</v>
      </c>
      <c r="BE214" s="165">
        <f>IF(N214="základná",J214,0)</f>
        <v>0</v>
      </c>
      <c r="BF214" s="165">
        <f>IF(N214="znížená",J214,0)</f>
        <v>0</v>
      </c>
      <c r="BG214" s="165">
        <f>IF(N214="zákl. prenesená",J214,0)</f>
        <v>0</v>
      </c>
      <c r="BH214" s="165">
        <f>IF(N214="zníž. prenesená",J214,0)</f>
        <v>0</v>
      </c>
      <c r="BI214" s="165">
        <f>IF(N214="nulová",J214,0)</f>
        <v>0</v>
      </c>
      <c r="BJ214" s="18" t="s">
        <v>152</v>
      </c>
      <c r="BK214" s="165">
        <f>ROUND(I214*H214,2)</f>
        <v>0</v>
      </c>
      <c r="BL214" s="18" t="s">
        <v>158</v>
      </c>
      <c r="BM214" s="164" t="s">
        <v>4299</v>
      </c>
    </row>
    <row r="215" spans="1:65" s="2" customFormat="1" ht="24.2" customHeight="1">
      <c r="A215" s="33"/>
      <c r="B215" s="151"/>
      <c r="C215" s="152" t="s">
        <v>499</v>
      </c>
      <c r="D215" s="152" t="s">
        <v>154</v>
      </c>
      <c r="E215" s="153" t="s">
        <v>603</v>
      </c>
      <c r="F215" s="154" t="s">
        <v>604</v>
      </c>
      <c r="G215" s="155" t="s">
        <v>582</v>
      </c>
      <c r="H215" s="156">
        <v>119.312</v>
      </c>
      <c r="I215" s="157"/>
      <c r="J215" s="158">
        <f>ROUND(I215*H215,2)</f>
        <v>0</v>
      </c>
      <c r="K215" s="159"/>
      <c r="L215" s="34"/>
      <c r="M215" s="160" t="s">
        <v>1</v>
      </c>
      <c r="N215" s="161" t="s">
        <v>42</v>
      </c>
      <c r="O215" s="62"/>
      <c r="P215" s="162">
        <f>O215*H215</f>
        <v>0</v>
      </c>
      <c r="Q215" s="162">
        <v>0</v>
      </c>
      <c r="R215" s="162">
        <f>Q215*H215</f>
        <v>0</v>
      </c>
      <c r="S215" s="162">
        <v>0</v>
      </c>
      <c r="T215" s="163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158</v>
      </c>
      <c r="AT215" s="164" t="s">
        <v>154</v>
      </c>
      <c r="AU215" s="164" t="s">
        <v>152</v>
      </c>
      <c r="AY215" s="18" t="s">
        <v>151</v>
      </c>
      <c r="BE215" s="165">
        <f>IF(N215="základná",J215,0)</f>
        <v>0</v>
      </c>
      <c r="BF215" s="165">
        <f>IF(N215="znížená",J215,0)</f>
        <v>0</v>
      </c>
      <c r="BG215" s="165">
        <f>IF(N215="zákl. prenesená",J215,0)</f>
        <v>0</v>
      </c>
      <c r="BH215" s="165">
        <f>IF(N215="zníž. prenesená",J215,0)</f>
        <v>0</v>
      </c>
      <c r="BI215" s="165">
        <f>IF(N215="nulová",J215,0)</f>
        <v>0</v>
      </c>
      <c r="BJ215" s="18" t="s">
        <v>152</v>
      </c>
      <c r="BK215" s="165">
        <f>ROUND(I215*H215,2)</f>
        <v>0</v>
      </c>
      <c r="BL215" s="18" t="s">
        <v>158</v>
      </c>
      <c r="BM215" s="164" t="s">
        <v>4300</v>
      </c>
    </row>
    <row r="216" spans="1:65" s="12" customFormat="1" ht="22.9" customHeight="1">
      <c r="B216" s="138"/>
      <c r="D216" s="139" t="s">
        <v>75</v>
      </c>
      <c r="E216" s="149" t="s">
        <v>606</v>
      </c>
      <c r="F216" s="149" t="s">
        <v>607</v>
      </c>
      <c r="I216" s="141"/>
      <c r="J216" s="150">
        <f>BK216</f>
        <v>0</v>
      </c>
      <c r="L216" s="138"/>
      <c r="M216" s="143"/>
      <c r="N216" s="144"/>
      <c r="O216" s="144"/>
      <c r="P216" s="145">
        <f>P217</f>
        <v>0</v>
      </c>
      <c r="Q216" s="144"/>
      <c r="R216" s="145">
        <f>R217</f>
        <v>0</v>
      </c>
      <c r="S216" s="144"/>
      <c r="T216" s="146">
        <f>T217</f>
        <v>0</v>
      </c>
      <c r="AR216" s="139" t="s">
        <v>84</v>
      </c>
      <c r="AT216" s="147" t="s">
        <v>75</v>
      </c>
      <c r="AU216" s="147" t="s">
        <v>84</v>
      </c>
      <c r="AY216" s="139" t="s">
        <v>151</v>
      </c>
      <c r="BK216" s="148">
        <f>BK217</f>
        <v>0</v>
      </c>
    </row>
    <row r="217" spans="1:65" s="2" customFormat="1" ht="33" customHeight="1">
      <c r="A217" s="33"/>
      <c r="B217" s="151"/>
      <c r="C217" s="152" t="s">
        <v>506</v>
      </c>
      <c r="D217" s="152" t="s">
        <v>154</v>
      </c>
      <c r="E217" s="153" t="s">
        <v>4301</v>
      </c>
      <c r="F217" s="154" t="s">
        <v>4302</v>
      </c>
      <c r="G217" s="155" t="s">
        <v>582</v>
      </c>
      <c r="H217" s="156">
        <v>138.97300000000001</v>
      </c>
      <c r="I217" s="157"/>
      <c r="J217" s="158">
        <f>ROUND(I217*H217,2)</f>
        <v>0</v>
      </c>
      <c r="K217" s="159"/>
      <c r="L217" s="34"/>
      <c r="M217" s="160" t="s">
        <v>1</v>
      </c>
      <c r="N217" s="161" t="s">
        <v>42</v>
      </c>
      <c r="O217" s="62"/>
      <c r="P217" s="162">
        <f>O217*H217</f>
        <v>0</v>
      </c>
      <c r="Q217" s="162">
        <v>0</v>
      </c>
      <c r="R217" s="162">
        <f>Q217*H217</f>
        <v>0</v>
      </c>
      <c r="S217" s="162">
        <v>0</v>
      </c>
      <c r="T217" s="163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4" t="s">
        <v>158</v>
      </c>
      <c r="AT217" s="164" t="s">
        <v>154</v>
      </c>
      <c r="AU217" s="164" t="s">
        <v>152</v>
      </c>
      <c r="AY217" s="18" t="s">
        <v>151</v>
      </c>
      <c r="BE217" s="165">
        <f>IF(N217="základná",J217,0)</f>
        <v>0</v>
      </c>
      <c r="BF217" s="165">
        <f>IF(N217="znížená",J217,0)</f>
        <v>0</v>
      </c>
      <c r="BG217" s="165">
        <f>IF(N217="zákl. prenesená",J217,0)</f>
        <v>0</v>
      </c>
      <c r="BH217" s="165">
        <f>IF(N217="zníž. prenesená",J217,0)</f>
        <v>0</v>
      </c>
      <c r="BI217" s="165">
        <f>IF(N217="nulová",J217,0)</f>
        <v>0</v>
      </c>
      <c r="BJ217" s="18" t="s">
        <v>152</v>
      </c>
      <c r="BK217" s="165">
        <f>ROUND(I217*H217,2)</f>
        <v>0</v>
      </c>
      <c r="BL217" s="18" t="s">
        <v>158</v>
      </c>
      <c r="BM217" s="164" t="s">
        <v>4303</v>
      </c>
    </row>
    <row r="218" spans="1:65" s="12" customFormat="1" ht="25.9" customHeight="1">
      <c r="B218" s="138"/>
      <c r="D218" s="139" t="s">
        <v>75</v>
      </c>
      <c r="E218" s="140" t="s">
        <v>612</v>
      </c>
      <c r="F218" s="140" t="s">
        <v>613</v>
      </c>
      <c r="I218" s="141"/>
      <c r="J218" s="142">
        <f>BK218</f>
        <v>0</v>
      </c>
      <c r="L218" s="138"/>
      <c r="M218" s="143"/>
      <c r="N218" s="144"/>
      <c r="O218" s="144"/>
      <c r="P218" s="145">
        <v>0</v>
      </c>
      <c r="Q218" s="144"/>
      <c r="R218" s="145">
        <v>0</v>
      </c>
      <c r="S218" s="144"/>
      <c r="T218" s="146">
        <v>0</v>
      </c>
      <c r="AR218" s="139" t="s">
        <v>152</v>
      </c>
      <c r="AT218" s="147" t="s">
        <v>75</v>
      </c>
      <c r="AU218" s="147" t="s">
        <v>76</v>
      </c>
      <c r="AY218" s="139" t="s">
        <v>151</v>
      </c>
      <c r="BK218" s="148">
        <v>0</v>
      </c>
    </row>
    <row r="219" spans="1:65" s="12" customFormat="1" ht="25.9" customHeight="1">
      <c r="B219" s="138"/>
      <c r="D219" s="139" t="s">
        <v>75</v>
      </c>
      <c r="E219" s="140" t="s">
        <v>722</v>
      </c>
      <c r="F219" s="140" t="s">
        <v>723</v>
      </c>
      <c r="I219" s="141"/>
      <c r="J219" s="142">
        <f>BK219</f>
        <v>0</v>
      </c>
      <c r="L219" s="138"/>
      <c r="M219" s="143"/>
      <c r="N219" s="144"/>
      <c r="O219" s="144"/>
      <c r="P219" s="145">
        <f>SUM(P220:P221)</f>
        <v>0</v>
      </c>
      <c r="Q219" s="144"/>
      <c r="R219" s="145">
        <f>SUM(R220:R221)</f>
        <v>0</v>
      </c>
      <c r="S219" s="144"/>
      <c r="T219" s="146">
        <f>SUM(T220:T221)</f>
        <v>0</v>
      </c>
      <c r="AR219" s="139" t="s">
        <v>158</v>
      </c>
      <c r="AT219" s="147" t="s">
        <v>75</v>
      </c>
      <c r="AU219" s="147" t="s">
        <v>76</v>
      </c>
      <c r="AY219" s="139" t="s">
        <v>151</v>
      </c>
      <c r="BK219" s="148">
        <f>SUM(BK220:BK221)</f>
        <v>0</v>
      </c>
    </row>
    <row r="220" spans="1:65" s="2" customFormat="1" ht="37.9" customHeight="1">
      <c r="A220" s="33"/>
      <c r="B220" s="151"/>
      <c r="C220" s="152" t="s">
        <v>515</v>
      </c>
      <c r="D220" s="152" t="s">
        <v>154</v>
      </c>
      <c r="E220" s="153" t="s">
        <v>4304</v>
      </c>
      <c r="F220" s="154" t="s">
        <v>4305</v>
      </c>
      <c r="G220" s="155" t="s">
        <v>727</v>
      </c>
      <c r="H220" s="156">
        <v>100</v>
      </c>
      <c r="I220" s="157"/>
      <c r="J220" s="158">
        <f>ROUND(I220*H220,2)</f>
        <v>0</v>
      </c>
      <c r="K220" s="159"/>
      <c r="L220" s="34"/>
      <c r="M220" s="160" t="s">
        <v>1</v>
      </c>
      <c r="N220" s="161" t="s">
        <v>42</v>
      </c>
      <c r="O220" s="62"/>
      <c r="P220" s="162">
        <f>O220*H220</f>
        <v>0</v>
      </c>
      <c r="Q220" s="162">
        <v>0</v>
      </c>
      <c r="R220" s="162">
        <f>Q220*H220</f>
        <v>0</v>
      </c>
      <c r="S220" s="162">
        <v>0</v>
      </c>
      <c r="T220" s="163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728</v>
      </c>
      <c r="AT220" s="164" t="s">
        <v>154</v>
      </c>
      <c r="AU220" s="164" t="s">
        <v>84</v>
      </c>
      <c r="AY220" s="18" t="s">
        <v>151</v>
      </c>
      <c r="BE220" s="165">
        <f>IF(N220="základná",J220,0)</f>
        <v>0</v>
      </c>
      <c r="BF220" s="165">
        <f>IF(N220="znížená",J220,0)</f>
        <v>0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8" t="s">
        <v>152</v>
      </c>
      <c r="BK220" s="165">
        <f>ROUND(I220*H220,2)</f>
        <v>0</v>
      </c>
      <c r="BL220" s="18" t="s">
        <v>728</v>
      </c>
      <c r="BM220" s="164" t="s">
        <v>4306</v>
      </c>
    </row>
    <row r="221" spans="1:65" s="14" customFormat="1" ht="22.5">
      <c r="B221" s="174"/>
      <c r="D221" s="167" t="s">
        <v>160</v>
      </c>
      <c r="E221" s="175" t="s">
        <v>1</v>
      </c>
      <c r="F221" s="176" t="s">
        <v>4307</v>
      </c>
      <c r="H221" s="177">
        <v>100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160</v>
      </c>
      <c r="AU221" s="175" t="s">
        <v>84</v>
      </c>
      <c r="AV221" s="14" t="s">
        <v>152</v>
      </c>
      <c r="AW221" s="14" t="s">
        <v>31</v>
      </c>
      <c r="AX221" s="14" t="s">
        <v>84</v>
      </c>
      <c r="AY221" s="175" t="s">
        <v>151</v>
      </c>
    </row>
    <row r="222" spans="1:65" s="12" customFormat="1" ht="25.9" customHeight="1">
      <c r="B222" s="138"/>
      <c r="D222" s="139" t="s">
        <v>75</v>
      </c>
      <c r="E222" s="140" t="s">
        <v>3225</v>
      </c>
      <c r="F222" s="140" t="s">
        <v>3226</v>
      </c>
      <c r="I222" s="141"/>
      <c r="J222" s="142">
        <f>BK222</f>
        <v>0</v>
      </c>
      <c r="L222" s="138"/>
      <c r="M222" s="143"/>
      <c r="N222" s="144"/>
      <c r="O222" s="144"/>
      <c r="P222" s="145">
        <f>P223</f>
        <v>0</v>
      </c>
      <c r="Q222" s="144"/>
      <c r="R222" s="145">
        <f>R223</f>
        <v>0</v>
      </c>
      <c r="S222" s="144"/>
      <c r="T222" s="146">
        <f>T223</f>
        <v>0</v>
      </c>
      <c r="AR222" s="139" t="s">
        <v>185</v>
      </c>
      <c r="AT222" s="147" t="s">
        <v>75</v>
      </c>
      <c r="AU222" s="147" t="s">
        <v>76</v>
      </c>
      <c r="AY222" s="139" t="s">
        <v>151</v>
      </c>
      <c r="BK222" s="148">
        <f>BK223</f>
        <v>0</v>
      </c>
    </row>
    <row r="223" spans="1:65" s="2" customFormat="1" ht="44.25" customHeight="1">
      <c r="A223" s="33"/>
      <c r="B223" s="151"/>
      <c r="C223" s="152" t="s">
        <v>520</v>
      </c>
      <c r="D223" s="152" t="s">
        <v>154</v>
      </c>
      <c r="E223" s="153" t="s">
        <v>3228</v>
      </c>
      <c r="F223" s="154" t="s">
        <v>3229</v>
      </c>
      <c r="G223" s="155" t="s">
        <v>3230</v>
      </c>
      <c r="H223" s="156">
        <v>1</v>
      </c>
      <c r="I223" s="157"/>
      <c r="J223" s="158">
        <f>ROUND(I223*H223,2)</f>
        <v>0</v>
      </c>
      <c r="K223" s="159"/>
      <c r="L223" s="34"/>
      <c r="M223" s="216" t="s">
        <v>1</v>
      </c>
      <c r="N223" s="217" t="s">
        <v>42</v>
      </c>
      <c r="O223" s="218"/>
      <c r="P223" s="219">
        <f>O223*H223</f>
        <v>0</v>
      </c>
      <c r="Q223" s="219">
        <v>0</v>
      </c>
      <c r="R223" s="219">
        <f>Q223*H223</f>
        <v>0</v>
      </c>
      <c r="S223" s="219">
        <v>0</v>
      </c>
      <c r="T223" s="220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3231</v>
      </c>
      <c r="AT223" s="164" t="s">
        <v>154</v>
      </c>
      <c r="AU223" s="164" t="s">
        <v>84</v>
      </c>
      <c r="AY223" s="18" t="s">
        <v>151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8" t="s">
        <v>152</v>
      </c>
      <c r="BK223" s="165">
        <f>ROUND(I223*H223,2)</f>
        <v>0</v>
      </c>
      <c r="BL223" s="18" t="s">
        <v>3231</v>
      </c>
      <c r="BM223" s="164" t="s">
        <v>4308</v>
      </c>
    </row>
    <row r="224" spans="1:65" s="2" customFormat="1" ht="6.95" customHeight="1">
      <c r="A224" s="33"/>
      <c r="B224" s="51"/>
      <c r="C224" s="52"/>
      <c r="D224" s="52"/>
      <c r="E224" s="52"/>
      <c r="F224" s="52"/>
      <c r="G224" s="52"/>
      <c r="H224" s="52"/>
      <c r="I224" s="52"/>
      <c r="J224" s="52"/>
      <c r="K224" s="52"/>
      <c r="L224" s="34"/>
      <c r="M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</row>
  </sheetData>
  <autoFilter ref="C124:K22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BM545"/>
  <sheetViews>
    <sheetView showGridLines="0" topLeftCell="A470" workbookViewId="0">
      <selection activeCell="C492" sqref="C492:J49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85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6" t="s">
        <v>115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ROUND(J132,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ROUND((SUM(BE132:BE544)),  2)</f>
        <v>0</v>
      </c>
      <c r="G33" s="104"/>
      <c r="H33" s="104"/>
      <c r="I33" s="105">
        <v>0.23</v>
      </c>
      <c r="J33" s="103">
        <f>ROUND(((SUM(BE132:BE544))*I33),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ROUND((SUM(BF132:BF544)),  2)</f>
        <v>0</v>
      </c>
      <c r="G34" s="33"/>
      <c r="H34" s="33"/>
      <c r="I34" s="107">
        <v>0.23</v>
      </c>
      <c r="J34" s="106">
        <f>ROUND(((SUM(BF132:BF544))*I34),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ROUND((SUM(BG132:BG544)),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ROUND((SUM(BH132:BH544)),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ROUND((SUM(BI132:BI544)),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6" t="str">
        <f>E9</f>
        <v>01 - SO-01 Búracie práce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J132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2:12" s="9" customFormat="1" ht="24.95" customHeight="1">
      <c r="B97" s="119"/>
      <c r="D97" s="120" t="s">
        <v>121</v>
      </c>
      <c r="E97" s="121"/>
      <c r="F97" s="121"/>
      <c r="G97" s="121"/>
      <c r="H97" s="121"/>
      <c r="I97" s="121"/>
      <c r="J97" s="122">
        <f>J133</f>
        <v>0</v>
      </c>
      <c r="L97" s="119"/>
    </row>
    <row r="98" spans="2:12" s="10" customFormat="1" ht="19.899999999999999" customHeight="1">
      <c r="B98" s="123"/>
      <c r="D98" s="124" t="s">
        <v>122</v>
      </c>
      <c r="E98" s="125"/>
      <c r="F98" s="125"/>
      <c r="G98" s="125"/>
      <c r="H98" s="125"/>
      <c r="I98" s="125"/>
      <c r="J98" s="126">
        <f>J134</f>
        <v>0</v>
      </c>
      <c r="L98" s="123"/>
    </row>
    <row r="99" spans="2:12" s="10" customFormat="1" ht="19.899999999999999" customHeight="1">
      <c r="B99" s="123"/>
      <c r="D99" s="124" t="s">
        <v>123</v>
      </c>
      <c r="E99" s="125"/>
      <c r="F99" s="125"/>
      <c r="G99" s="125"/>
      <c r="H99" s="125"/>
      <c r="I99" s="125"/>
      <c r="J99" s="126">
        <f>J140</f>
        <v>0</v>
      </c>
      <c r="L99" s="123"/>
    </row>
    <row r="100" spans="2:12" s="10" customFormat="1" ht="19.899999999999999" customHeight="1">
      <c r="B100" s="123"/>
      <c r="D100" s="124" t="s">
        <v>124</v>
      </c>
      <c r="E100" s="125"/>
      <c r="F100" s="125"/>
      <c r="G100" s="125"/>
      <c r="H100" s="125"/>
      <c r="I100" s="125"/>
      <c r="J100" s="126">
        <f>J163</f>
        <v>0</v>
      </c>
      <c r="L100" s="123"/>
    </row>
    <row r="101" spans="2:12" s="10" customFormat="1" ht="19.899999999999999" customHeight="1">
      <c r="B101" s="123"/>
      <c r="D101" s="124" t="s">
        <v>125</v>
      </c>
      <c r="E101" s="125"/>
      <c r="F101" s="125"/>
      <c r="G101" s="125"/>
      <c r="H101" s="125"/>
      <c r="I101" s="125"/>
      <c r="J101" s="126">
        <f>J177</f>
        <v>0</v>
      </c>
      <c r="L101" s="123"/>
    </row>
    <row r="102" spans="2:12" s="10" customFormat="1" ht="19.899999999999999" customHeight="1">
      <c r="B102" s="123"/>
      <c r="D102" s="124" t="s">
        <v>126</v>
      </c>
      <c r="E102" s="125"/>
      <c r="F102" s="125"/>
      <c r="G102" s="125"/>
      <c r="H102" s="125"/>
      <c r="I102" s="125"/>
      <c r="J102" s="126">
        <f>J469</f>
        <v>0</v>
      </c>
      <c r="L102" s="123"/>
    </row>
    <row r="103" spans="2:12" s="9" customFormat="1" ht="24.95" customHeight="1">
      <c r="B103" s="119"/>
      <c r="D103" s="120" t="s">
        <v>127</v>
      </c>
      <c r="E103" s="121"/>
      <c r="F103" s="121"/>
      <c r="G103" s="121"/>
      <c r="H103" s="121"/>
      <c r="I103" s="121"/>
      <c r="J103" s="122">
        <f>J471</f>
        <v>0</v>
      </c>
      <c r="L103" s="119"/>
    </row>
    <row r="104" spans="2:12" s="10" customFormat="1" ht="19.899999999999999" customHeight="1">
      <c r="B104" s="123"/>
      <c r="D104" s="124" t="s">
        <v>128</v>
      </c>
      <c r="E104" s="125"/>
      <c r="F104" s="125"/>
      <c r="G104" s="125"/>
      <c r="H104" s="125"/>
      <c r="I104" s="125"/>
      <c r="J104" s="126">
        <f>J472</f>
        <v>0</v>
      </c>
      <c r="L104" s="123"/>
    </row>
    <row r="105" spans="2:12" s="10" customFormat="1" ht="19.899999999999999" customHeight="1">
      <c r="B105" s="123"/>
      <c r="D105" s="124" t="s">
        <v>129</v>
      </c>
      <c r="E105" s="125"/>
      <c r="F105" s="125"/>
      <c r="G105" s="125"/>
      <c r="H105" s="125"/>
      <c r="I105" s="125"/>
      <c r="J105" s="126">
        <f>J483</f>
        <v>0</v>
      </c>
      <c r="L105" s="123"/>
    </row>
    <row r="106" spans="2:12" s="10" customFormat="1" ht="19.899999999999999" customHeight="1">
      <c r="B106" s="123"/>
      <c r="D106" s="124" t="s">
        <v>130</v>
      </c>
      <c r="E106" s="125"/>
      <c r="F106" s="125"/>
      <c r="G106" s="125"/>
      <c r="H106" s="125"/>
      <c r="I106" s="125"/>
      <c r="J106" s="126">
        <f>J491</f>
        <v>0</v>
      </c>
      <c r="L106" s="123"/>
    </row>
    <row r="107" spans="2:12" s="10" customFormat="1" ht="19.899999999999999" customHeight="1">
      <c r="B107" s="123"/>
      <c r="D107" s="124" t="s">
        <v>131</v>
      </c>
      <c r="E107" s="125"/>
      <c r="F107" s="125"/>
      <c r="G107" s="125"/>
      <c r="H107" s="125"/>
      <c r="I107" s="125"/>
      <c r="J107" s="126">
        <f>J495</f>
        <v>0</v>
      </c>
      <c r="L107" s="123"/>
    </row>
    <row r="108" spans="2:12" s="10" customFormat="1" ht="19.899999999999999" customHeight="1">
      <c r="B108" s="123"/>
      <c r="D108" s="124" t="s">
        <v>132</v>
      </c>
      <c r="E108" s="125"/>
      <c r="F108" s="125"/>
      <c r="G108" s="125"/>
      <c r="H108" s="125"/>
      <c r="I108" s="125"/>
      <c r="J108" s="126">
        <f>J507</f>
        <v>0</v>
      </c>
      <c r="L108" s="123"/>
    </row>
    <row r="109" spans="2:12" s="10" customFormat="1" ht="19.899999999999999" customHeight="1">
      <c r="B109" s="123"/>
      <c r="D109" s="124" t="s">
        <v>133</v>
      </c>
      <c r="E109" s="125"/>
      <c r="F109" s="125"/>
      <c r="G109" s="125"/>
      <c r="H109" s="125"/>
      <c r="I109" s="125"/>
      <c r="J109" s="126">
        <f>J530</f>
        <v>0</v>
      </c>
      <c r="L109" s="123"/>
    </row>
    <row r="110" spans="2:12" s="9" customFormat="1" ht="24.95" customHeight="1">
      <c r="B110" s="119"/>
      <c r="D110" s="120" t="s">
        <v>134</v>
      </c>
      <c r="E110" s="121"/>
      <c r="F110" s="121"/>
      <c r="G110" s="121"/>
      <c r="H110" s="121"/>
      <c r="I110" s="121"/>
      <c r="J110" s="122">
        <f>J534</f>
        <v>0</v>
      </c>
      <c r="L110" s="119"/>
    </row>
    <row r="111" spans="2:12" s="10" customFormat="1" ht="19.899999999999999" customHeight="1">
      <c r="B111" s="123"/>
      <c r="D111" s="124" t="s">
        <v>135</v>
      </c>
      <c r="E111" s="125"/>
      <c r="F111" s="125"/>
      <c r="G111" s="125"/>
      <c r="H111" s="125"/>
      <c r="I111" s="125"/>
      <c r="J111" s="126">
        <f>J535</f>
        <v>0</v>
      </c>
      <c r="L111" s="123"/>
    </row>
    <row r="112" spans="2:12" s="9" customFormat="1" ht="24.95" customHeight="1">
      <c r="B112" s="119"/>
      <c r="D112" s="120" t="s">
        <v>136</v>
      </c>
      <c r="E112" s="121"/>
      <c r="F112" s="121"/>
      <c r="G112" s="121"/>
      <c r="H112" s="121"/>
      <c r="I112" s="121"/>
      <c r="J112" s="122">
        <f>J537</f>
        <v>0</v>
      </c>
      <c r="L112" s="119"/>
    </row>
    <row r="113" spans="1:31" s="2" customFormat="1" ht="21.7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6.95" customHeight="1">
      <c r="A114" s="33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8" spans="1:31" s="2" customFormat="1" ht="6.95" customHeight="1">
      <c r="A118" s="33"/>
      <c r="B118" s="53"/>
      <c r="C118" s="54"/>
      <c r="D118" s="54"/>
      <c r="E118" s="54"/>
      <c r="F118" s="54"/>
      <c r="G118" s="54"/>
      <c r="H118" s="54"/>
      <c r="I118" s="54"/>
      <c r="J118" s="54"/>
      <c r="K118" s="54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24.95" customHeight="1">
      <c r="A119" s="33"/>
      <c r="B119" s="34"/>
      <c r="C119" s="22" t="s">
        <v>137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15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26.25" customHeight="1">
      <c r="A122" s="33"/>
      <c r="B122" s="34"/>
      <c r="C122" s="33"/>
      <c r="D122" s="33"/>
      <c r="E122" s="264" t="str">
        <f>E7</f>
        <v>Stredná odborná škola informačných technológií centrum celoživotného a odborného vzdelávania a prípravy pre industry 4.0</v>
      </c>
      <c r="F122" s="265"/>
      <c r="G122" s="265"/>
      <c r="H122" s="265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114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6.5" customHeight="1">
      <c r="A124" s="33"/>
      <c r="B124" s="34"/>
      <c r="C124" s="33"/>
      <c r="D124" s="33"/>
      <c r="E124" s="226" t="str">
        <f>E9</f>
        <v>01 - SO-01 Búracie práce</v>
      </c>
      <c r="F124" s="266"/>
      <c r="G124" s="266"/>
      <c r="H124" s="266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>
      <c r="A126" s="33"/>
      <c r="B126" s="34"/>
      <c r="C126" s="28" t="s">
        <v>19</v>
      </c>
      <c r="D126" s="33"/>
      <c r="E126" s="33"/>
      <c r="F126" s="26" t="str">
        <f>F12</f>
        <v>parc.č.2532/4 Banská Bystrica</v>
      </c>
      <c r="G126" s="33"/>
      <c r="H126" s="33"/>
      <c r="I126" s="28" t="s">
        <v>21</v>
      </c>
      <c r="J126" s="59" t="str">
        <f>IF(J12="","",J12)</f>
        <v>24. 4. 2025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8" t="s">
        <v>23</v>
      </c>
      <c r="D128" s="33"/>
      <c r="E128" s="33"/>
      <c r="F128" s="26" t="str">
        <f>E15</f>
        <v>Banskobystrický samosprávny kraj</v>
      </c>
      <c r="G128" s="33"/>
      <c r="H128" s="33"/>
      <c r="I128" s="28" t="s">
        <v>29</v>
      </c>
      <c r="J128" s="31" t="str">
        <f>E21</f>
        <v>Ing.Marek Mečír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8" t="s">
        <v>27</v>
      </c>
      <c r="D129" s="33"/>
      <c r="E129" s="33"/>
      <c r="F129" s="26" t="str">
        <f>IF(E18="","",E18)</f>
        <v>Vyplň údaj</v>
      </c>
      <c r="G129" s="33"/>
      <c r="H129" s="33"/>
      <c r="I129" s="28" t="s">
        <v>32</v>
      </c>
      <c r="J129" s="31" t="str">
        <f>E24</f>
        <v>Stanislav Hlubina</v>
      </c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0.35" customHeight="1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11" customFormat="1" ht="29.25" customHeight="1">
      <c r="A131" s="127"/>
      <c r="B131" s="128"/>
      <c r="C131" s="129" t="s">
        <v>138</v>
      </c>
      <c r="D131" s="130" t="s">
        <v>61</v>
      </c>
      <c r="E131" s="130" t="s">
        <v>57</v>
      </c>
      <c r="F131" s="130" t="s">
        <v>58</v>
      </c>
      <c r="G131" s="130" t="s">
        <v>139</v>
      </c>
      <c r="H131" s="130" t="s">
        <v>140</v>
      </c>
      <c r="I131" s="130" t="s">
        <v>141</v>
      </c>
      <c r="J131" s="131" t="s">
        <v>118</v>
      </c>
      <c r="K131" s="132" t="s">
        <v>142</v>
      </c>
      <c r="L131" s="133"/>
      <c r="M131" s="66" t="s">
        <v>1</v>
      </c>
      <c r="N131" s="67" t="s">
        <v>40</v>
      </c>
      <c r="O131" s="67" t="s">
        <v>143</v>
      </c>
      <c r="P131" s="67" t="s">
        <v>144</v>
      </c>
      <c r="Q131" s="67" t="s">
        <v>145</v>
      </c>
      <c r="R131" s="67" t="s">
        <v>146</v>
      </c>
      <c r="S131" s="67" t="s">
        <v>147</v>
      </c>
      <c r="T131" s="68" t="s">
        <v>148</v>
      </c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</row>
    <row r="132" spans="1:65" s="2" customFormat="1" ht="22.9" customHeight="1">
      <c r="A132" s="33"/>
      <c r="B132" s="34"/>
      <c r="C132" s="73" t="s">
        <v>119</v>
      </c>
      <c r="D132" s="33"/>
      <c r="E132" s="33"/>
      <c r="F132" s="33"/>
      <c r="G132" s="33"/>
      <c r="H132" s="33"/>
      <c r="I132" s="33"/>
      <c r="J132" s="134">
        <f>BK132</f>
        <v>0</v>
      </c>
      <c r="K132" s="33"/>
      <c r="L132" s="34"/>
      <c r="M132" s="69"/>
      <c r="N132" s="60"/>
      <c r="O132" s="70"/>
      <c r="P132" s="135">
        <f>P133+P471+P534+P537</f>
        <v>0</v>
      </c>
      <c r="Q132" s="70"/>
      <c r="R132" s="135">
        <f>R133+R471+R534+R537</f>
        <v>11.985232740000001</v>
      </c>
      <c r="S132" s="70"/>
      <c r="T132" s="136">
        <f>T133+T471+T534+T537</f>
        <v>586.65154433999999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8" t="s">
        <v>75</v>
      </c>
      <c r="AU132" s="18" t="s">
        <v>120</v>
      </c>
      <c r="BK132" s="137">
        <f>BK133+BK471+BK534+BK537</f>
        <v>0</v>
      </c>
    </row>
    <row r="133" spans="1:65" s="12" customFormat="1" ht="25.9" customHeight="1">
      <c r="B133" s="138"/>
      <c r="D133" s="139" t="s">
        <v>75</v>
      </c>
      <c r="E133" s="140" t="s">
        <v>149</v>
      </c>
      <c r="F133" s="140" t="s">
        <v>150</v>
      </c>
      <c r="I133" s="141"/>
      <c r="J133" s="142">
        <f>BK133</f>
        <v>0</v>
      </c>
      <c r="L133" s="138"/>
      <c r="M133" s="143"/>
      <c r="N133" s="144"/>
      <c r="O133" s="144"/>
      <c r="P133" s="145">
        <f>P134+P140+P163+P177+P469</f>
        <v>0</v>
      </c>
      <c r="Q133" s="144"/>
      <c r="R133" s="145">
        <f>R134+R140+R163+R177+R469</f>
        <v>11.985232740000001</v>
      </c>
      <c r="S133" s="144"/>
      <c r="T133" s="146">
        <f>T134+T140+T163+T177+T469</f>
        <v>574.52251623999996</v>
      </c>
      <c r="AR133" s="139" t="s">
        <v>84</v>
      </c>
      <c r="AT133" s="147" t="s">
        <v>75</v>
      </c>
      <c r="AU133" s="147" t="s">
        <v>76</v>
      </c>
      <c r="AY133" s="139" t="s">
        <v>151</v>
      </c>
      <c r="BK133" s="148">
        <f>BK134+BK140+BK163+BK177+BK469</f>
        <v>0</v>
      </c>
    </row>
    <row r="134" spans="1:65" s="12" customFormat="1" ht="22.9" customHeight="1">
      <c r="B134" s="138"/>
      <c r="D134" s="139" t="s">
        <v>75</v>
      </c>
      <c r="E134" s="149" t="s">
        <v>152</v>
      </c>
      <c r="F134" s="149" t="s">
        <v>153</v>
      </c>
      <c r="I134" s="141"/>
      <c r="J134" s="150">
        <f>BK134</f>
        <v>0</v>
      </c>
      <c r="L134" s="138"/>
      <c r="M134" s="143"/>
      <c r="N134" s="144"/>
      <c r="O134" s="144"/>
      <c r="P134" s="145">
        <f>SUM(P135:P139)</f>
        <v>0</v>
      </c>
      <c r="Q134" s="144"/>
      <c r="R134" s="145">
        <f>SUM(R135:R139)</f>
        <v>0</v>
      </c>
      <c r="S134" s="144"/>
      <c r="T134" s="146">
        <f>SUM(T135:T139)</f>
        <v>0</v>
      </c>
      <c r="AR134" s="139" t="s">
        <v>84</v>
      </c>
      <c r="AT134" s="147" t="s">
        <v>75</v>
      </c>
      <c r="AU134" s="147" t="s">
        <v>84</v>
      </c>
      <c r="AY134" s="139" t="s">
        <v>151</v>
      </c>
      <c r="BK134" s="148">
        <f>SUM(BK135:BK139)</f>
        <v>0</v>
      </c>
    </row>
    <row r="135" spans="1:65" s="2" customFormat="1" ht="21.75" customHeight="1">
      <c r="A135" s="33"/>
      <c r="B135" s="151"/>
      <c r="C135" s="152" t="s">
        <v>84</v>
      </c>
      <c r="D135" s="152" t="s">
        <v>154</v>
      </c>
      <c r="E135" s="153" t="s">
        <v>155</v>
      </c>
      <c r="F135" s="154" t="s">
        <v>156</v>
      </c>
      <c r="G135" s="155" t="s">
        <v>157</v>
      </c>
      <c r="H135" s="156">
        <v>284.77100000000002</v>
      </c>
      <c r="I135" s="157"/>
      <c r="J135" s="158">
        <f>ROUND(I135*H135,2)</f>
        <v>0</v>
      </c>
      <c r="K135" s="159"/>
      <c r="L135" s="34"/>
      <c r="M135" s="160" t="s">
        <v>1</v>
      </c>
      <c r="N135" s="161" t="s">
        <v>42</v>
      </c>
      <c r="O135" s="62"/>
      <c r="P135" s="162">
        <f>O135*H135</f>
        <v>0</v>
      </c>
      <c r="Q135" s="162">
        <v>0</v>
      </c>
      <c r="R135" s="162">
        <f>Q135*H135</f>
        <v>0</v>
      </c>
      <c r="S135" s="162">
        <v>0</v>
      </c>
      <c r="T135" s="163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158</v>
      </c>
      <c r="AT135" s="164" t="s">
        <v>154</v>
      </c>
      <c r="AU135" s="164" t="s">
        <v>152</v>
      </c>
      <c r="AY135" s="18" t="s">
        <v>151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8" t="s">
        <v>152</v>
      </c>
      <c r="BK135" s="165">
        <f>ROUND(I135*H135,2)</f>
        <v>0</v>
      </c>
      <c r="BL135" s="18" t="s">
        <v>158</v>
      </c>
      <c r="BM135" s="164" t="s">
        <v>159</v>
      </c>
    </row>
    <row r="136" spans="1:65" s="13" customFormat="1" ht="11.25">
      <c r="B136" s="166"/>
      <c r="D136" s="167" t="s">
        <v>160</v>
      </c>
      <c r="E136" s="168" t="s">
        <v>1</v>
      </c>
      <c r="F136" s="169" t="s">
        <v>161</v>
      </c>
      <c r="H136" s="168" t="s">
        <v>1</v>
      </c>
      <c r="I136" s="170"/>
      <c r="L136" s="166"/>
      <c r="M136" s="171"/>
      <c r="N136" s="172"/>
      <c r="O136" s="172"/>
      <c r="P136" s="172"/>
      <c r="Q136" s="172"/>
      <c r="R136" s="172"/>
      <c r="S136" s="172"/>
      <c r="T136" s="173"/>
      <c r="AT136" s="168" t="s">
        <v>160</v>
      </c>
      <c r="AU136" s="168" t="s">
        <v>152</v>
      </c>
      <c r="AV136" s="13" t="s">
        <v>84</v>
      </c>
      <c r="AW136" s="13" t="s">
        <v>31</v>
      </c>
      <c r="AX136" s="13" t="s">
        <v>76</v>
      </c>
      <c r="AY136" s="168" t="s">
        <v>151</v>
      </c>
    </row>
    <row r="137" spans="1:65" s="14" customFormat="1" ht="11.25">
      <c r="B137" s="174"/>
      <c r="D137" s="167" t="s">
        <v>160</v>
      </c>
      <c r="E137" s="175" t="s">
        <v>1</v>
      </c>
      <c r="F137" s="176" t="s">
        <v>162</v>
      </c>
      <c r="H137" s="177">
        <v>102.157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160</v>
      </c>
      <c r="AU137" s="175" t="s">
        <v>152</v>
      </c>
      <c r="AV137" s="14" t="s">
        <v>152</v>
      </c>
      <c r="AW137" s="14" t="s">
        <v>31</v>
      </c>
      <c r="AX137" s="14" t="s">
        <v>76</v>
      </c>
      <c r="AY137" s="175" t="s">
        <v>151</v>
      </c>
    </row>
    <row r="138" spans="1:65" s="14" customFormat="1" ht="11.25">
      <c r="B138" s="174"/>
      <c r="D138" s="167" t="s">
        <v>160</v>
      </c>
      <c r="E138" s="175" t="s">
        <v>1</v>
      </c>
      <c r="F138" s="176" t="s">
        <v>163</v>
      </c>
      <c r="H138" s="177">
        <v>182.614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160</v>
      </c>
      <c r="AU138" s="175" t="s">
        <v>152</v>
      </c>
      <c r="AV138" s="14" t="s">
        <v>152</v>
      </c>
      <c r="AW138" s="14" t="s">
        <v>31</v>
      </c>
      <c r="AX138" s="14" t="s">
        <v>76</v>
      </c>
      <c r="AY138" s="175" t="s">
        <v>151</v>
      </c>
    </row>
    <row r="139" spans="1:65" s="15" customFormat="1" ht="11.25">
      <c r="B139" s="182"/>
      <c r="D139" s="167" t="s">
        <v>160</v>
      </c>
      <c r="E139" s="183" t="s">
        <v>1</v>
      </c>
      <c r="F139" s="184" t="s">
        <v>164</v>
      </c>
      <c r="H139" s="185">
        <v>284.77100000000002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83" t="s">
        <v>160</v>
      </c>
      <c r="AU139" s="183" t="s">
        <v>152</v>
      </c>
      <c r="AV139" s="15" t="s">
        <v>158</v>
      </c>
      <c r="AW139" s="15" t="s">
        <v>31</v>
      </c>
      <c r="AX139" s="15" t="s">
        <v>84</v>
      </c>
      <c r="AY139" s="183" t="s">
        <v>151</v>
      </c>
    </row>
    <row r="140" spans="1:65" s="12" customFormat="1" ht="22.9" customHeight="1">
      <c r="B140" s="138"/>
      <c r="D140" s="139" t="s">
        <v>75</v>
      </c>
      <c r="E140" s="149" t="s">
        <v>165</v>
      </c>
      <c r="F140" s="149" t="s">
        <v>166</v>
      </c>
      <c r="I140" s="141"/>
      <c r="J140" s="150">
        <f>BK140</f>
        <v>0</v>
      </c>
      <c r="L140" s="138"/>
      <c r="M140" s="143"/>
      <c r="N140" s="144"/>
      <c r="O140" s="144"/>
      <c r="P140" s="145">
        <f>SUM(P141:P162)</f>
        <v>0</v>
      </c>
      <c r="Q140" s="144"/>
      <c r="R140" s="145">
        <f>SUM(R141:R162)</f>
        <v>9.947514739999999</v>
      </c>
      <c r="S140" s="144"/>
      <c r="T140" s="146">
        <f>SUM(T141:T162)</f>
        <v>0</v>
      </c>
      <c r="AR140" s="139" t="s">
        <v>84</v>
      </c>
      <c r="AT140" s="147" t="s">
        <v>75</v>
      </c>
      <c r="AU140" s="147" t="s">
        <v>84</v>
      </c>
      <c r="AY140" s="139" t="s">
        <v>151</v>
      </c>
      <c r="BK140" s="148">
        <f>SUM(BK141:BK162)</f>
        <v>0</v>
      </c>
    </row>
    <row r="141" spans="1:65" s="2" customFormat="1" ht="37.9" customHeight="1">
      <c r="A141" s="33"/>
      <c r="B141" s="151"/>
      <c r="C141" s="152" t="s">
        <v>152</v>
      </c>
      <c r="D141" s="152" t="s">
        <v>154</v>
      </c>
      <c r="E141" s="153" t="s">
        <v>167</v>
      </c>
      <c r="F141" s="154" t="s">
        <v>168</v>
      </c>
      <c r="G141" s="155" t="s">
        <v>169</v>
      </c>
      <c r="H141" s="156">
        <v>0.59199999999999997</v>
      </c>
      <c r="I141" s="157"/>
      <c r="J141" s="158">
        <f>ROUND(I141*H141,2)</f>
        <v>0</v>
      </c>
      <c r="K141" s="159"/>
      <c r="L141" s="34"/>
      <c r="M141" s="160" t="s">
        <v>1</v>
      </c>
      <c r="N141" s="161" t="s">
        <v>42</v>
      </c>
      <c r="O141" s="62"/>
      <c r="P141" s="162">
        <f>O141*H141</f>
        <v>0</v>
      </c>
      <c r="Q141" s="162">
        <v>1.92736</v>
      </c>
      <c r="R141" s="162">
        <f>Q141*H141</f>
        <v>1.14099712</v>
      </c>
      <c r="S141" s="162">
        <v>0</v>
      </c>
      <c r="T141" s="163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158</v>
      </c>
      <c r="AT141" s="164" t="s">
        <v>154</v>
      </c>
      <c r="AU141" s="164" t="s">
        <v>152</v>
      </c>
      <c r="AY141" s="18" t="s">
        <v>151</v>
      </c>
      <c r="BE141" s="165">
        <f>IF(N141="základná",J141,0)</f>
        <v>0</v>
      </c>
      <c r="BF141" s="165">
        <f>IF(N141="znížená",J141,0)</f>
        <v>0</v>
      </c>
      <c r="BG141" s="165">
        <f>IF(N141="zákl. prenesená",J141,0)</f>
        <v>0</v>
      </c>
      <c r="BH141" s="165">
        <f>IF(N141="zníž. prenesená",J141,0)</f>
        <v>0</v>
      </c>
      <c r="BI141" s="165">
        <f>IF(N141="nulová",J141,0)</f>
        <v>0</v>
      </c>
      <c r="BJ141" s="18" t="s">
        <v>152</v>
      </c>
      <c r="BK141" s="165">
        <f>ROUND(I141*H141,2)</f>
        <v>0</v>
      </c>
      <c r="BL141" s="18" t="s">
        <v>158</v>
      </c>
      <c r="BM141" s="164" t="s">
        <v>170</v>
      </c>
    </row>
    <row r="142" spans="1:65" s="14" customFormat="1" ht="11.25">
      <c r="B142" s="174"/>
      <c r="D142" s="167" t="s">
        <v>160</v>
      </c>
      <c r="E142" s="175" t="s">
        <v>1</v>
      </c>
      <c r="F142" s="176" t="s">
        <v>171</v>
      </c>
      <c r="H142" s="177">
        <v>0.19</v>
      </c>
      <c r="I142" s="178"/>
      <c r="L142" s="174"/>
      <c r="M142" s="179"/>
      <c r="N142" s="180"/>
      <c r="O142" s="180"/>
      <c r="P142" s="180"/>
      <c r="Q142" s="180"/>
      <c r="R142" s="180"/>
      <c r="S142" s="180"/>
      <c r="T142" s="181"/>
      <c r="AT142" s="175" t="s">
        <v>160</v>
      </c>
      <c r="AU142" s="175" t="s">
        <v>152</v>
      </c>
      <c r="AV142" s="14" t="s">
        <v>152</v>
      </c>
      <c r="AW142" s="14" t="s">
        <v>31</v>
      </c>
      <c r="AX142" s="14" t="s">
        <v>76</v>
      </c>
      <c r="AY142" s="175" t="s">
        <v>151</v>
      </c>
    </row>
    <row r="143" spans="1:65" s="14" customFormat="1" ht="22.5">
      <c r="B143" s="174"/>
      <c r="D143" s="167" t="s">
        <v>160</v>
      </c>
      <c r="E143" s="175" t="s">
        <v>1</v>
      </c>
      <c r="F143" s="176" t="s">
        <v>172</v>
      </c>
      <c r="H143" s="177">
        <v>0.40200000000000002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160</v>
      </c>
      <c r="AU143" s="175" t="s">
        <v>152</v>
      </c>
      <c r="AV143" s="14" t="s">
        <v>152</v>
      </c>
      <c r="AW143" s="14" t="s">
        <v>31</v>
      </c>
      <c r="AX143" s="14" t="s">
        <v>76</v>
      </c>
      <c r="AY143" s="175" t="s">
        <v>151</v>
      </c>
    </row>
    <row r="144" spans="1:65" s="15" customFormat="1" ht="11.25">
      <c r="B144" s="182"/>
      <c r="D144" s="167" t="s">
        <v>160</v>
      </c>
      <c r="E144" s="183" t="s">
        <v>1</v>
      </c>
      <c r="F144" s="184" t="s">
        <v>164</v>
      </c>
      <c r="H144" s="185">
        <v>0.59200000000000008</v>
      </c>
      <c r="I144" s="186"/>
      <c r="L144" s="182"/>
      <c r="M144" s="187"/>
      <c r="N144" s="188"/>
      <c r="O144" s="188"/>
      <c r="P144" s="188"/>
      <c r="Q144" s="188"/>
      <c r="R144" s="188"/>
      <c r="S144" s="188"/>
      <c r="T144" s="189"/>
      <c r="AT144" s="183" t="s">
        <v>160</v>
      </c>
      <c r="AU144" s="183" t="s">
        <v>152</v>
      </c>
      <c r="AV144" s="15" t="s">
        <v>158</v>
      </c>
      <c r="AW144" s="15" t="s">
        <v>31</v>
      </c>
      <c r="AX144" s="15" t="s">
        <v>84</v>
      </c>
      <c r="AY144" s="183" t="s">
        <v>151</v>
      </c>
    </row>
    <row r="145" spans="1:65" s="2" customFormat="1" ht="33" customHeight="1">
      <c r="A145" s="33"/>
      <c r="B145" s="151"/>
      <c r="C145" s="152" t="s">
        <v>165</v>
      </c>
      <c r="D145" s="152" t="s">
        <v>154</v>
      </c>
      <c r="E145" s="153" t="s">
        <v>173</v>
      </c>
      <c r="F145" s="154" t="s">
        <v>174</v>
      </c>
      <c r="G145" s="155" t="s">
        <v>169</v>
      </c>
      <c r="H145" s="156">
        <v>2.8839999999999999</v>
      </c>
      <c r="I145" s="157"/>
      <c r="J145" s="158">
        <f>ROUND(I145*H145,2)</f>
        <v>0</v>
      </c>
      <c r="K145" s="159"/>
      <c r="L145" s="34"/>
      <c r="M145" s="160" t="s">
        <v>1</v>
      </c>
      <c r="N145" s="161" t="s">
        <v>42</v>
      </c>
      <c r="O145" s="62"/>
      <c r="P145" s="162">
        <f>O145*H145</f>
        <v>0</v>
      </c>
      <c r="Q145" s="162">
        <v>1.92736</v>
      </c>
      <c r="R145" s="162">
        <f>Q145*H145</f>
        <v>5.5585062399999998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158</v>
      </c>
      <c r="AT145" s="164" t="s">
        <v>154</v>
      </c>
      <c r="AU145" s="164" t="s">
        <v>152</v>
      </c>
      <c r="AY145" s="18" t="s">
        <v>151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152</v>
      </c>
      <c r="BK145" s="165">
        <f>ROUND(I145*H145,2)</f>
        <v>0</v>
      </c>
      <c r="BL145" s="18" t="s">
        <v>158</v>
      </c>
      <c r="BM145" s="164" t="s">
        <v>175</v>
      </c>
    </row>
    <row r="146" spans="1:65" s="14" customFormat="1" ht="22.5">
      <c r="B146" s="174"/>
      <c r="D146" s="167" t="s">
        <v>160</v>
      </c>
      <c r="E146" s="175" t="s">
        <v>1</v>
      </c>
      <c r="F146" s="176" t="s">
        <v>176</v>
      </c>
      <c r="H146" s="177">
        <v>2.8839999999999999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160</v>
      </c>
      <c r="AU146" s="175" t="s">
        <v>152</v>
      </c>
      <c r="AV146" s="14" t="s">
        <v>152</v>
      </c>
      <c r="AW146" s="14" t="s">
        <v>31</v>
      </c>
      <c r="AX146" s="14" t="s">
        <v>84</v>
      </c>
      <c r="AY146" s="175" t="s">
        <v>151</v>
      </c>
    </row>
    <row r="147" spans="1:65" s="2" customFormat="1" ht="24.2" customHeight="1">
      <c r="A147" s="33"/>
      <c r="B147" s="151"/>
      <c r="C147" s="152" t="s">
        <v>158</v>
      </c>
      <c r="D147" s="152" t="s">
        <v>154</v>
      </c>
      <c r="E147" s="153" t="s">
        <v>177</v>
      </c>
      <c r="F147" s="154" t="s">
        <v>178</v>
      </c>
      <c r="G147" s="155" t="s">
        <v>179</v>
      </c>
      <c r="H147" s="156">
        <v>17</v>
      </c>
      <c r="I147" s="157"/>
      <c r="J147" s="158">
        <f>ROUND(I147*H147,2)</f>
        <v>0</v>
      </c>
      <c r="K147" s="159"/>
      <c r="L147" s="34"/>
      <c r="M147" s="160" t="s">
        <v>1</v>
      </c>
      <c r="N147" s="161" t="s">
        <v>42</v>
      </c>
      <c r="O147" s="62"/>
      <c r="P147" s="162">
        <f>O147*H147</f>
        <v>0</v>
      </c>
      <c r="Q147" s="162">
        <v>2.6009999999999998E-2</v>
      </c>
      <c r="R147" s="162">
        <f>Q147*H147</f>
        <v>0.44216999999999995</v>
      </c>
      <c r="S147" s="162">
        <v>0</v>
      </c>
      <c r="T147" s="16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158</v>
      </c>
      <c r="AT147" s="164" t="s">
        <v>154</v>
      </c>
      <c r="AU147" s="164" t="s">
        <v>152</v>
      </c>
      <c r="AY147" s="18" t="s">
        <v>151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152</v>
      </c>
      <c r="BK147" s="165">
        <f>ROUND(I147*H147,2)</f>
        <v>0</v>
      </c>
      <c r="BL147" s="18" t="s">
        <v>158</v>
      </c>
      <c r="BM147" s="164" t="s">
        <v>180</v>
      </c>
    </row>
    <row r="148" spans="1:65" s="14" customFormat="1" ht="11.25">
      <c r="B148" s="174"/>
      <c r="D148" s="167" t="s">
        <v>160</v>
      </c>
      <c r="E148" s="175" t="s">
        <v>1</v>
      </c>
      <c r="F148" s="176" t="s">
        <v>181</v>
      </c>
      <c r="H148" s="177">
        <v>5</v>
      </c>
      <c r="I148" s="178"/>
      <c r="L148" s="174"/>
      <c r="M148" s="179"/>
      <c r="N148" s="180"/>
      <c r="O148" s="180"/>
      <c r="P148" s="180"/>
      <c r="Q148" s="180"/>
      <c r="R148" s="180"/>
      <c r="S148" s="180"/>
      <c r="T148" s="181"/>
      <c r="AT148" s="175" t="s">
        <v>160</v>
      </c>
      <c r="AU148" s="175" t="s">
        <v>152</v>
      </c>
      <c r="AV148" s="14" t="s">
        <v>152</v>
      </c>
      <c r="AW148" s="14" t="s">
        <v>31</v>
      </c>
      <c r="AX148" s="14" t="s">
        <v>76</v>
      </c>
      <c r="AY148" s="175" t="s">
        <v>151</v>
      </c>
    </row>
    <row r="149" spans="1:65" s="14" customFormat="1" ht="11.25">
      <c r="B149" s="174"/>
      <c r="D149" s="167" t="s">
        <v>160</v>
      </c>
      <c r="E149" s="175" t="s">
        <v>1</v>
      </c>
      <c r="F149" s="176" t="s">
        <v>182</v>
      </c>
      <c r="H149" s="177">
        <v>2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160</v>
      </c>
      <c r="AU149" s="175" t="s">
        <v>152</v>
      </c>
      <c r="AV149" s="14" t="s">
        <v>152</v>
      </c>
      <c r="AW149" s="14" t="s">
        <v>31</v>
      </c>
      <c r="AX149" s="14" t="s">
        <v>76</v>
      </c>
      <c r="AY149" s="175" t="s">
        <v>151</v>
      </c>
    </row>
    <row r="150" spans="1:65" s="14" customFormat="1" ht="11.25">
      <c r="B150" s="174"/>
      <c r="D150" s="167" t="s">
        <v>160</v>
      </c>
      <c r="E150" s="175" t="s">
        <v>1</v>
      </c>
      <c r="F150" s="176" t="s">
        <v>183</v>
      </c>
      <c r="H150" s="177">
        <v>2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160</v>
      </c>
      <c r="AU150" s="175" t="s">
        <v>152</v>
      </c>
      <c r="AV150" s="14" t="s">
        <v>152</v>
      </c>
      <c r="AW150" s="14" t="s">
        <v>31</v>
      </c>
      <c r="AX150" s="14" t="s">
        <v>76</v>
      </c>
      <c r="AY150" s="175" t="s">
        <v>151</v>
      </c>
    </row>
    <row r="151" spans="1:65" s="14" customFormat="1" ht="11.25">
      <c r="B151" s="174"/>
      <c r="D151" s="167" t="s">
        <v>160</v>
      </c>
      <c r="E151" s="175" t="s">
        <v>1</v>
      </c>
      <c r="F151" s="176" t="s">
        <v>184</v>
      </c>
      <c r="H151" s="177">
        <v>8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160</v>
      </c>
      <c r="AU151" s="175" t="s">
        <v>152</v>
      </c>
      <c r="AV151" s="14" t="s">
        <v>152</v>
      </c>
      <c r="AW151" s="14" t="s">
        <v>31</v>
      </c>
      <c r="AX151" s="14" t="s">
        <v>76</v>
      </c>
      <c r="AY151" s="175" t="s">
        <v>151</v>
      </c>
    </row>
    <row r="152" spans="1:65" s="15" customFormat="1" ht="11.25">
      <c r="B152" s="182"/>
      <c r="D152" s="167" t="s">
        <v>160</v>
      </c>
      <c r="E152" s="183" t="s">
        <v>1</v>
      </c>
      <c r="F152" s="184" t="s">
        <v>164</v>
      </c>
      <c r="H152" s="185">
        <v>17</v>
      </c>
      <c r="I152" s="186"/>
      <c r="L152" s="182"/>
      <c r="M152" s="187"/>
      <c r="N152" s="188"/>
      <c r="O152" s="188"/>
      <c r="P152" s="188"/>
      <c r="Q152" s="188"/>
      <c r="R152" s="188"/>
      <c r="S152" s="188"/>
      <c r="T152" s="189"/>
      <c r="AT152" s="183" t="s">
        <v>160</v>
      </c>
      <c r="AU152" s="183" t="s">
        <v>152</v>
      </c>
      <c r="AV152" s="15" t="s">
        <v>158</v>
      </c>
      <c r="AW152" s="15" t="s">
        <v>31</v>
      </c>
      <c r="AX152" s="15" t="s">
        <v>84</v>
      </c>
      <c r="AY152" s="183" t="s">
        <v>151</v>
      </c>
    </row>
    <row r="153" spans="1:65" s="2" customFormat="1" ht="16.5" customHeight="1">
      <c r="A153" s="33"/>
      <c r="B153" s="151"/>
      <c r="C153" s="190" t="s">
        <v>185</v>
      </c>
      <c r="D153" s="190" t="s">
        <v>186</v>
      </c>
      <c r="E153" s="191" t="s">
        <v>187</v>
      </c>
      <c r="F153" s="192" t="s">
        <v>188</v>
      </c>
      <c r="G153" s="193" t="s">
        <v>179</v>
      </c>
      <c r="H153" s="194">
        <v>17</v>
      </c>
      <c r="I153" s="195"/>
      <c r="J153" s="196">
        <f>ROUND(I153*H153,2)</f>
        <v>0</v>
      </c>
      <c r="K153" s="197"/>
      <c r="L153" s="198"/>
      <c r="M153" s="199" t="s">
        <v>1</v>
      </c>
      <c r="N153" s="200" t="s">
        <v>42</v>
      </c>
      <c r="O153" s="62"/>
      <c r="P153" s="162">
        <f>O153*H153</f>
        <v>0</v>
      </c>
      <c r="Q153" s="162">
        <v>4.7500000000000001E-2</v>
      </c>
      <c r="R153" s="162">
        <f>Q153*H153</f>
        <v>0.8075</v>
      </c>
      <c r="S153" s="162">
        <v>0</v>
      </c>
      <c r="T153" s="16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189</v>
      </c>
      <c r="AT153" s="164" t="s">
        <v>186</v>
      </c>
      <c r="AU153" s="164" t="s">
        <v>152</v>
      </c>
      <c r="AY153" s="18" t="s">
        <v>151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8" t="s">
        <v>152</v>
      </c>
      <c r="BK153" s="165">
        <f>ROUND(I153*H153,2)</f>
        <v>0</v>
      </c>
      <c r="BL153" s="18" t="s">
        <v>158</v>
      </c>
      <c r="BM153" s="164" t="s">
        <v>190</v>
      </c>
    </row>
    <row r="154" spans="1:65" s="2" customFormat="1" ht="33" customHeight="1">
      <c r="A154" s="33"/>
      <c r="B154" s="151"/>
      <c r="C154" s="152" t="s">
        <v>191</v>
      </c>
      <c r="D154" s="152" t="s">
        <v>154</v>
      </c>
      <c r="E154" s="153" t="s">
        <v>192</v>
      </c>
      <c r="F154" s="154" t="s">
        <v>193</v>
      </c>
      <c r="G154" s="155" t="s">
        <v>179</v>
      </c>
      <c r="H154" s="156">
        <v>7</v>
      </c>
      <c r="I154" s="157"/>
      <c r="J154" s="158">
        <f>ROUND(I154*H154,2)</f>
        <v>0</v>
      </c>
      <c r="K154" s="159"/>
      <c r="L154" s="34"/>
      <c r="M154" s="160" t="s">
        <v>1</v>
      </c>
      <c r="N154" s="161" t="s">
        <v>42</v>
      </c>
      <c r="O154" s="62"/>
      <c r="P154" s="162">
        <f>O154*H154</f>
        <v>0</v>
      </c>
      <c r="Q154" s="162">
        <v>2.6009999999999998E-2</v>
      </c>
      <c r="R154" s="162">
        <f>Q154*H154</f>
        <v>0.18206999999999998</v>
      </c>
      <c r="S154" s="162">
        <v>0</v>
      </c>
      <c r="T154" s="16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158</v>
      </c>
      <c r="AT154" s="164" t="s">
        <v>154</v>
      </c>
      <c r="AU154" s="164" t="s">
        <v>152</v>
      </c>
      <c r="AY154" s="18" t="s">
        <v>151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8" t="s">
        <v>152</v>
      </c>
      <c r="BK154" s="165">
        <f>ROUND(I154*H154,2)</f>
        <v>0</v>
      </c>
      <c r="BL154" s="18" t="s">
        <v>158</v>
      </c>
      <c r="BM154" s="164" t="s">
        <v>194</v>
      </c>
    </row>
    <row r="155" spans="1:65" s="14" customFormat="1" ht="11.25">
      <c r="B155" s="174"/>
      <c r="D155" s="167" t="s">
        <v>160</v>
      </c>
      <c r="E155" s="175" t="s">
        <v>1</v>
      </c>
      <c r="F155" s="176" t="s">
        <v>195</v>
      </c>
      <c r="H155" s="177">
        <v>7</v>
      </c>
      <c r="I155" s="178"/>
      <c r="L155" s="174"/>
      <c r="M155" s="179"/>
      <c r="N155" s="180"/>
      <c r="O155" s="180"/>
      <c r="P155" s="180"/>
      <c r="Q155" s="180"/>
      <c r="R155" s="180"/>
      <c r="S155" s="180"/>
      <c r="T155" s="181"/>
      <c r="AT155" s="175" t="s">
        <v>160</v>
      </c>
      <c r="AU155" s="175" t="s">
        <v>152</v>
      </c>
      <c r="AV155" s="14" t="s">
        <v>152</v>
      </c>
      <c r="AW155" s="14" t="s">
        <v>31</v>
      </c>
      <c r="AX155" s="14" t="s">
        <v>84</v>
      </c>
      <c r="AY155" s="175" t="s">
        <v>151</v>
      </c>
    </row>
    <row r="156" spans="1:65" s="2" customFormat="1" ht="16.5" customHeight="1">
      <c r="A156" s="33"/>
      <c r="B156" s="151"/>
      <c r="C156" s="190" t="s">
        <v>196</v>
      </c>
      <c r="D156" s="190" t="s">
        <v>186</v>
      </c>
      <c r="E156" s="191" t="s">
        <v>197</v>
      </c>
      <c r="F156" s="192" t="s">
        <v>198</v>
      </c>
      <c r="G156" s="193" t="s">
        <v>179</v>
      </c>
      <c r="H156" s="194">
        <v>7</v>
      </c>
      <c r="I156" s="195"/>
      <c r="J156" s="196">
        <f>ROUND(I156*H156,2)</f>
        <v>0</v>
      </c>
      <c r="K156" s="197"/>
      <c r="L156" s="198"/>
      <c r="M156" s="199" t="s">
        <v>1</v>
      </c>
      <c r="N156" s="200" t="s">
        <v>42</v>
      </c>
      <c r="O156" s="62"/>
      <c r="P156" s="162">
        <f>O156*H156</f>
        <v>0</v>
      </c>
      <c r="Q156" s="162">
        <v>8.5500000000000007E-2</v>
      </c>
      <c r="R156" s="162">
        <f>Q156*H156</f>
        <v>0.59850000000000003</v>
      </c>
      <c r="S156" s="162">
        <v>0</v>
      </c>
      <c r="T156" s="16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189</v>
      </c>
      <c r="AT156" s="164" t="s">
        <v>186</v>
      </c>
      <c r="AU156" s="164" t="s">
        <v>152</v>
      </c>
      <c r="AY156" s="18" t="s">
        <v>151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8" t="s">
        <v>152</v>
      </c>
      <c r="BK156" s="165">
        <f>ROUND(I156*H156,2)</f>
        <v>0</v>
      </c>
      <c r="BL156" s="18" t="s">
        <v>158</v>
      </c>
      <c r="BM156" s="164" t="s">
        <v>199</v>
      </c>
    </row>
    <row r="157" spans="1:65" s="2" customFormat="1" ht="33" customHeight="1">
      <c r="A157" s="33"/>
      <c r="B157" s="151"/>
      <c r="C157" s="152" t="s">
        <v>189</v>
      </c>
      <c r="D157" s="152" t="s">
        <v>154</v>
      </c>
      <c r="E157" s="153" t="s">
        <v>200</v>
      </c>
      <c r="F157" s="154" t="s">
        <v>201</v>
      </c>
      <c r="G157" s="155" t="s">
        <v>179</v>
      </c>
      <c r="H157" s="156">
        <v>7</v>
      </c>
      <c r="I157" s="157"/>
      <c r="J157" s="158">
        <f>ROUND(I157*H157,2)</f>
        <v>0</v>
      </c>
      <c r="K157" s="159"/>
      <c r="L157" s="34"/>
      <c r="M157" s="160" t="s">
        <v>1</v>
      </c>
      <c r="N157" s="161" t="s">
        <v>42</v>
      </c>
      <c r="O157" s="62"/>
      <c r="P157" s="162">
        <f>O157*H157</f>
        <v>0</v>
      </c>
      <c r="Q157" s="162">
        <v>3.0009999999999998E-2</v>
      </c>
      <c r="R157" s="162">
        <f>Q157*H157</f>
        <v>0.21006999999999998</v>
      </c>
      <c r="S157" s="162">
        <v>0</v>
      </c>
      <c r="T157" s="16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158</v>
      </c>
      <c r="AT157" s="164" t="s">
        <v>154</v>
      </c>
      <c r="AU157" s="164" t="s">
        <v>152</v>
      </c>
      <c r="AY157" s="18" t="s">
        <v>151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8" t="s">
        <v>152</v>
      </c>
      <c r="BK157" s="165">
        <f>ROUND(I157*H157,2)</f>
        <v>0</v>
      </c>
      <c r="BL157" s="18" t="s">
        <v>158</v>
      </c>
      <c r="BM157" s="164" t="s">
        <v>202</v>
      </c>
    </row>
    <row r="158" spans="1:65" s="14" customFormat="1" ht="11.25">
      <c r="B158" s="174"/>
      <c r="D158" s="167" t="s">
        <v>160</v>
      </c>
      <c r="E158" s="175" t="s">
        <v>1</v>
      </c>
      <c r="F158" s="176" t="s">
        <v>203</v>
      </c>
      <c r="H158" s="177">
        <v>7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160</v>
      </c>
      <c r="AU158" s="175" t="s">
        <v>152</v>
      </c>
      <c r="AV158" s="14" t="s">
        <v>152</v>
      </c>
      <c r="AW158" s="14" t="s">
        <v>31</v>
      </c>
      <c r="AX158" s="14" t="s">
        <v>84</v>
      </c>
      <c r="AY158" s="175" t="s">
        <v>151</v>
      </c>
    </row>
    <row r="159" spans="1:65" s="2" customFormat="1" ht="16.5" customHeight="1">
      <c r="A159" s="33"/>
      <c r="B159" s="151"/>
      <c r="C159" s="190" t="s">
        <v>204</v>
      </c>
      <c r="D159" s="190" t="s">
        <v>186</v>
      </c>
      <c r="E159" s="191" t="s">
        <v>205</v>
      </c>
      <c r="F159" s="192" t="s">
        <v>206</v>
      </c>
      <c r="G159" s="193" t="s">
        <v>179</v>
      </c>
      <c r="H159" s="194">
        <v>7</v>
      </c>
      <c r="I159" s="195"/>
      <c r="J159" s="196">
        <f>ROUND(I159*H159,2)</f>
        <v>0</v>
      </c>
      <c r="K159" s="197"/>
      <c r="L159" s="198"/>
      <c r="M159" s="199" t="s">
        <v>1</v>
      </c>
      <c r="N159" s="200" t="s">
        <v>42</v>
      </c>
      <c r="O159" s="62"/>
      <c r="P159" s="162">
        <f>O159*H159</f>
        <v>0</v>
      </c>
      <c r="Q159" s="162">
        <v>0.1045</v>
      </c>
      <c r="R159" s="162">
        <f>Q159*H159</f>
        <v>0.73149999999999993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189</v>
      </c>
      <c r="AT159" s="164" t="s">
        <v>186</v>
      </c>
      <c r="AU159" s="164" t="s">
        <v>152</v>
      </c>
      <c r="AY159" s="18" t="s">
        <v>151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152</v>
      </c>
      <c r="BK159" s="165">
        <f>ROUND(I159*H159,2)</f>
        <v>0</v>
      </c>
      <c r="BL159" s="18" t="s">
        <v>158</v>
      </c>
      <c r="BM159" s="164" t="s">
        <v>207</v>
      </c>
    </row>
    <row r="160" spans="1:65" s="2" customFormat="1" ht="24.2" customHeight="1">
      <c r="A160" s="33"/>
      <c r="B160" s="151"/>
      <c r="C160" s="152" t="s">
        <v>110</v>
      </c>
      <c r="D160" s="152" t="s">
        <v>154</v>
      </c>
      <c r="E160" s="153" t="s">
        <v>208</v>
      </c>
      <c r="F160" s="154" t="s">
        <v>209</v>
      </c>
      <c r="G160" s="155" t="s">
        <v>157</v>
      </c>
      <c r="H160" s="156">
        <v>0.55300000000000005</v>
      </c>
      <c r="I160" s="157"/>
      <c r="J160" s="158">
        <f>ROUND(I160*H160,2)</f>
        <v>0</v>
      </c>
      <c r="K160" s="159"/>
      <c r="L160" s="34"/>
      <c r="M160" s="160" t="s">
        <v>1</v>
      </c>
      <c r="N160" s="161" t="s">
        <v>42</v>
      </c>
      <c r="O160" s="62"/>
      <c r="P160" s="162">
        <f>O160*H160</f>
        <v>0</v>
      </c>
      <c r="Q160" s="162">
        <v>0.49946000000000002</v>
      </c>
      <c r="R160" s="162">
        <f>Q160*H160</f>
        <v>0.27620138000000005</v>
      </c>
      <c r="S160" s="162">
        <v>0</v>
      </c>
      <c r="T160" s="16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158</v>
      </c>
      <c r="AT160" s="164" t="s">
        <v>154</v>
      </c>
      <c r="AU160" s="164" t="s">
        <v>152</v>
      </c>
      <c r="AY160" s="18" t="s">
        <v>151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152</v>
      </c>
      <c r="BK160" s="165">
        <f>ROUND(I160*H160,2)</f>
        <v>0</v>
      </c>
      <c r="BL160" s="18" t="s">
        <v>158</v>
      </c>
      <c r="BM160" s="164" t="s">
        <v>210</v>
      </c>
    </row>
    <row r="161" spans="1:65" s="13" customFormat="1" ht="11.25">
      <c r="B161" s="166"/>
      <c r="D161" s="167" t="s">
        <v>160</v>
      </c>
      <c r="E161" s="168" t="s">
        <v>1</v>
      </c>
      <c r="F161" s="169" t="s">
        <v>211</v>
      </c>
      <c r="H161" s="168" t="s">
        <v>1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68" t="s">
        <v>160</v>
      </c>
      <c r="AU161" s="168" t="s">
        <v>152</v>
      </c>
      <c r="AV161" s="13" t="s">
        <v>84</v>
      </c>
      <c r="AW161" s="13" t="s">
        <v>31</v>
      </c>
      <c r="AX161" s="13" t="s">
        <v>76</v>
      </c>
      <c r="AY161" s="168" t="s">
        <v>151</v>
      </c>
    </row>
    <row r="162" spans="1:65" s="14" customFormat="1" ht="11.25">
      <c r="B162" s="174"/>
      <c r="D162" s="167" t="s">
        <v>160</v>
      </c>
      <c r="E162" s="175" t="s">
        <v>1</v>
      </c>
      <c r="F162" s="176" t="s">
        <v>212</v>
      </c>
      <c r="H162" s="177">
        <v>0.55300000000000005</v>
      </c>
      <c r="I162" s="178"/>
      <c r="L162" s="174"/>
      <c r="M162" s="179"/>
      <c r="N162" s="180"/>
      <c r="O162" s="180"/>
      <c r="P162" s="180"/>
      <c r="Q162" s="180"/>
      <c r="R162" s="180"/>
      <c r="S162" s="180"/>
      <c r="T162" s="181"/>
      <c r="AT162" s="175" t="s">
        <v>160</v>
      </c>
      <c r="AU162" s="175" t="s">
        <v>152</v>
      </c>
      <c r="AV162" s="14" t="s">
        <v>152</v>
      </c>
      <c r="AW162" s="14" t="s">
        <v>31</v>
      </c>
      <c r="AX162" s="14" t="s">
        <v>84</v>
      </c>
      <c r="AY162" s="175" t="s">
        <v>151</v>
      </c>
    </row>
    <row r="163" spans="1:65" s="12" customFormat="1" ht="22.9" customHeight="1">
      <c r="B163" s="138"/>
      <c r="D163" s="139" t="s">
        <v>75</v>
      </c>
      <c r="E163" s="149" t="s">
        <v>191</v>
      </c>
      <c r="F163" s="149" t="s">
        <v>213</v>
      </c>
      <c r="I163" s="141"/>
      <c r="J163" s="150">
        <f>BK163</f>
        <v>0</v>
      </c>
      <c r="L163" s="138"/>
      <c r="M163" s="143"/>
      <c r="N163" s="144"/>
      <c r="O163" s="144"/>
      <c r="P163" s="145">
        <f>SUM(P164:P176)</f>
        <v>0</v>
      </c>
      <c r="Q163" s="144"/>
      <c r="R163" s="145">
        <f>SUM(R164:R176)</f>
        <v>1.8977350000000002</v>
      </c>
      <c r="S163" s="144"/>
      <c r="T163" s="146">
        <f>SUM(T164:T176)</f>
        <v>0</v>
      </c>
      <c r="AR163" s="139" t="s">
        <v>84</v>
      </c>
      <c r="AT163" s="147" t="s">
        <v>75</v>
      </c>
      <c r="AU163" s="147" t="s">
        <v>84</v>
      </c>
      <c r="AY163" s="139" t="s">
        <v>151</v>
      </c>
      <c r="BK163" s="148">
        <f>SUM(BK164:BK176)</f>
        <v>0</v>
      </c>
    </row>
    <row r="164" spans="1:65" s="2" customFormat="1" ht="24.2" customHeight="1">
      <c r="A164" s="33"/>
      <c r="B164" s="151"/>
      <c r="C164" s="152" t="s">
        <v>214</v>
      </c>
      <c r="D164" s="152" t="s">
        <v>154</v>
      </c>
      <c r="E164" s="153" t="s">
        <v>215</v>
      </c>
      <c r="F164" s="154" t="s">
        <v>216</v>
      </c>
      <c r="G164" s="155" t="s">
        <v>157</v>
      </c>
      <c r="H164" s="156">
        <v>108.44199999999999</v>
      </c>
      <c r="I164" s="157"/>
      <c r="J164" s="158">
        <f>ROUND(I164*H164,2)</f>
        <v>0</v>
      </c>
      <c r="K164" s="159"/>
      <c r="L164" s="34"/>
      <c r="M164" s="160" t="s">
        <v>1</v>
      </c>
      <c r="N164" s="161" t="s">
        <v>42</v>
      </c>
      <c r="O164" s="62"/>
      <c r="P164" s="162">
        <f>O164*H164</f>
        <v>0</v>
      </c>
      <c r="Q164" s="162">
        <v>5.0000000000000001E-4</v>
      </c>
      <c r="R164" s="162">
        <f>Q164*H164</f>
        <v>5.4220999999999998E-2</v>
      </c>
      <c r="S164" s="162">
        <v>0</v>
      </c>
      <c r="T164" s="16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158</v>
      </c>
      <c r="AT164" s="164" t="s">
        <v>154</v>
      </c>
      <c r="AU164" s="164" t="s">
        <v>152</v>
      </c>
      <c r="AY164" s="18" t="s">
        <v>151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8" t="s">
        <v>152</v>
      </c>
      <c r="BK164" s="165">
        <f>ROUND(I164*H164,2)</f>
        <v>0</v>
      </c>
      <c r="BL164" s="18" t="s">
        <v>158</v>
      </c>
      <c r="BM164" s="164" t="s">
        <v>217</v>
      </c>
    </row>
    <row r="165" spans="1:65" s="2" customFormat="1" ht="33" customHeight="1">
      <c r="A165" s="33"/>
      <c r="B165" s="151"/>
      <c r="C165" s="152" t="s">
        <v>218</v>
      </c>
      <c r="D165" s="152" t="s">
        <v>154</v>
      </c>
      <c r="E165" s="153" t="s">
        <v>219</v>
      </c>
      <c r="F165" s="154" t="s">
        <v>220</v>
      </c>
      <c r="G165" s="155" t="s">
        <v>157</v>
      </c>
      <c r="H165" s="156">
        <v>108.44199999999999</v>
      </c>
      <c r="I165" s="157"/>
      <c r="J165" s="158">
        <f>ROUND(I165*H165,2)</f>
        <v>0</v>
      </c>
      <c r="K165" s="159"/>
      <c r="L165" s="34"/>
      <c r="M165" s="160" t="s">
        <v>1</v>
      </c>
      <c r="N165" s="161" t="s">
        <v>42</v>
      </c>
      <c r="O165" s="62"/>
      <c r="P165" s="162">
        <f>O165*H165</f>
        <v>0</v>
      </c>
      <c r="Q165" s="162">
        <v>1.7000000000000001E-2</v>
      </c>
      <c r="R165" s="162">
        <f>Q165*H165</f>
        <v>1.8435140000000001</v>
      </c>
      <c r="S165" s="162">
        <v>0</v>
      </c>
      <c r="T165" s="16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158</v>
      </c>
      <c r="AT165" s="164" t="s">
        <v>154</v>
      </c>
      <c r="AU165" s="164" t="s">
        <v>152</v>
      </c>
      <c r="AY165" s="18" t="s">
        <v>151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8" t="s">
        <v>152</v>
      </c>
      <c r="BK165" s="165">
        <f>ROUND(I165*H165,2)</f>
        <v>0</v>
      </c>
      <c r="BL165" s="18" t="s">
        <v>158</v>
      </c>
      <c r="BM165" s="164" t="s">
        <v>221</v>
      </c>
    </row>
    <row r="166" spans="1:65" s="13" customFormat="1" ht="11.25">
      <c r="B166" s="166"/>
      <c r="D166" s="167" t="s">
        <v>160</v>
      </c>
      <c r="E166" s="168" t="s">
        <v>1</v>
      </c>
      <c r="F166" s="169" t="s">
        <v>222</v>
      </c>
      <c r="H166" s="168" t="s">
        <v>1</v>
      </c>
      <c r="I166" s="170"/>
      <c r="L166" s="166"/>
      <c r="M166" s="171"/>
      <c r="N166" s="172"/>
      <c r="O166" s="172"/>
      <c r="P166" s="172"/>
      <c r="Q166" s="172"/>
      <c r="R166" s="172"/>
      <c r="S166" s="172"/>
      <c r="T166" s="173"/>
      <c r="AT166" s="168" t="s">
        <v>160</v>
      </c>
      <c r="AU166" s="168" t="s">
        <v>152</v>
      </c>
      <c r="AV166" s="13" t="s">
        <v>84</v>
      </c>
      <c r="AW166" s="13" t="s">
        <v>31</v>
      </c>
      <c r="AX166" s="13" t="s">
        <v>76</v>
      </c>
      <c r="AY166" s="168" t="s">
        <v>151</v>
      </c>
    </row>
    <row r="167" spans="1:65" s="13" customFormat="1" ht="11.25">
      <c r="B167" s="166"/>
      <c r="D167" s="167" t="s">
        <v>160</v>
      </c>
      <c r="E167" s="168" t="s">
        <v>1</v>
      </c>
      <c r="F167" s="169" t="s">
        <v>223</v>
      </c>
      <c r="H167" s="168" t="s">
        <v>1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68" t="s">
        <v>160</v>
      </c>
      <c r="AU167" s="168" t="s">
        <v>152</v>
      </c>
      <c r="AV167" s="13" t="s">
        <v>84</v>
      </c>
      <c r="AW167" s="13" t="s">
        <v>31</v>
      </c>
      <c r="AX167" s="13" t="s">
        <v>76</v>
      </c>
      <c r="AY167" s="168" t="s">
        <v>151</v>
      </c>
    </row>
    <row r="168" spans="1:65" s="14" customFormat="1" ht="11.25">
      <c r="B168" s="174"/>
      <c r="D168" s="167" t="s">
        <v>160</v>
      </c>
      <c r="E168" s="175" t="s">
        <v>1</v>
      </c>
      <c r="F168" s="176" t="s">
        <v>224</v>
      </c>
      <c r="H168" s="177">
        <v>27.375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160</v>
      </c>
      <c r="AU168" s="175" t="s">
        <v>152</v>
      </c>
      <c r="AV168" s="14" t="s">
        <v>152</v>
      </c>
      <c r="AW168" s="14" t="s">
        <v>31</v>
      </c>
      <c r="AX168" s="14" t="s">
        <v>76</v>
      </c>
      <c r="AY168" s="175" t="s">
        <v>151</v>
      </c>
    </row>
    <row r="169" spans="1:65" s="14" customFormat="1" ht="11.25">
      <c r="B169" s="174"/>
      <c r="D169" s="167" t="s">
        <v>160</v>
      </c>
      <c r="E169" s="175" t="s">
        <v>1</v>
      </c>
      <c r="F169" s="176" t="s">
        <v>225</v>
      </c>
      <c r="H169" s="177">
        <v>9.3450000000000006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160</v>
      </c>
      <c r="AU169" s="175" t="s">
        <v>152</v>
      </c>
      <c r="AV169" s="14" t="s">
        <v>152</v>
      </c>
      <c r="AW169" s="14" t="s">
        <v>31</v>
      </c>
      <c r="AX169" s="14" t="s">
        <v>76</v>
      </c>
      <c r="AY169" s="175" t="s">
        <v>151</v>
      </c>
    </row>
    <row r="170" spans="1:65" s="14" customFormat="1" ht="11.25">
      <c r="B170" s="174"/>
      <c r="D170" s="167" t="s">
        <v>160</v>
      </c>
      <c r="E170" s="175" t="s">
        <v>1</v>
      </c>
      <c r="F170" s="176" t="s">
        <v>226</v>
      </c>
      <c r="H170" s="177">
        <v>8.5180000000000007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160</v>
      </c>
      <c r="AU170" s="175" t="s">
        <v>152</v>
      </c>
      <c r="AV170" s="14" t="s">
        <v>152</v>
      </c>
      <c r="AW170" s="14" t="s">
        <v>31</v>
      </c>
      <c r="AX170" s="14" t="s">
        <v>76</v>
      </c>
      <c r="AY170" s="175" t="s">
        <v>151</v>
      </c>
    </row>
    <row r="171" spans="1:65" s="14" customFormat="1" ht="11.25">
      <c r="B171" s="174"/>
      <c r="D171" s="167" t="s">
        <v>160</v>
      </c>
      <c r="E171" s="175" t="s">
        <v>1</v>
      </c>
      <c r="F171" s="176" t="s">
        <v>227</v>
      </c>
      <c r="H171" s="177">
        <v>17.122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160</v>
      </c>
      <c r="AU171" s="175" t="s">
        <v>152</v>
      </c>
      <c r="AV171" s="14" t="s">
        <v>152</v>
      </c>
      <c r="AW171" s="14" t="s">
        <v>31</v>
      </c>
      <c r="AX171" s="14" t="s">
        <v>76</v>
      </c>
      <c r="AY171" s="175" t="s">
        <v>151</v>
      </c>
    </row>
    <row r="172" spans="1:65" s="13" customFormat="1" ht="11.25">
      <c r="B172" s="166"/>
      <c r="D172" s="167" t="s">
        <v>160</v>
      </c>
      <c r="E172" s="168" t="s">
        <v>1</v>
      </c>
      <c r="F172" s="169" t="s">
        <v>228</v>
      </c>
      <c r="H172" s="168" t="s">
        <v>1</v>
      </c>
      <c r="I172" s="170"/>
      <c r="L172" s="166"/>
      <c r="M172" s="171"/>
      <c r="N172" s="172"/>
      <c r="O172" s="172"/>
      <c r="P172" s="172"/>
      <c r="Q172" s="172"/>
      <c r="R172" s="172"/>
      <c r="S172" s="172"/>
      <c r="T172" s="173"/>
      <c r="AT172" s="168" t="s">
        <v>160</v>
      </c>
      <c r="AU172" s="168" t="s">
        <v>152</v>
      </c>
      <c r="AV172" s="13" t="s">
        <v>84</v>
      </c>
      <c r="AW172" s="13" t="s">
        <v>31</v>
      </c>
      <c r="AX172" s="13" t="s">
        <v>76</v>
      </c>
      <c r="AY172" s="168" t="s">
        <v>151</v>
      </c>
    </row>
    <row r="173" spans="1:65" s="14" customFormat="1" ht="11.25">
      <c r="B173" s="174"/>
      <c r="D173" s="167" t="s">
        <v>160</v>
      </c>
      <c r="E173" s="175" t="s">
        <v>1</v>
      </c>
      <c r="F173" s="176" t="s">
        <v>229</v>
      </c>
      <c r="H173" s="177">
        <v>21.239000000000001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160</v>
      </c>
      <c r="AU173" s="175" t="s">
        <v>152</v>
      </c>
      <c r="AV173" s="14" t="s">
        <v>152</v>
      </c>
      <c r="AW173" s="14" t="s">
        <v>31</v>
      </c>
      <c r="AX173" s="14" t="s">
        <v>76</v>
      </c>
      <c r="AY173" s="175" t="s">
        <v>151</v>
      </c>
    </row>
    <row r="174" spans="1:65" s="14" customFormat="1" ht="11.25">
      <c r="B174" s="174"/>
      <c r="D174" s="167" t="s">
        <v>160</v>
      </c>
      <c r="E174" s="175" t="s">
        <v>1</v>
      </c>
      <c r="F174" s="176" t="s">
        <v>230</v>
      </c>
      <c r="H174" s="177">
        <v>9.1479999999999997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160</v>
      </c>
      <c r="AU174" s="175" t="s">
        <v>152</v>
      </c>
      <c r="AV174" s="14" t="s">
        <v>152</v>
      </c>
      <c r="AW174" s="14" t="s">
        <v>31</v>
      </c>
      <c r="AX174" s="14" t="s">
        <v>76</v>
      </c>
      <c r="AY174" s="175" t="s">
        <v>151</v>
      </c>
    </row>
    <row r="175" spans="1:65" s="14" customFormat="1" ht="11.25">
      <c r="B175" s="174"/>
      <c r="D175" s="167" t="s">
        <v>160</v>
      </c>
      <c r="E175" s="175" t="s">
        <v>1</v>
      </c>
      <c r="F175" s="176" t="s">
        <v>231</v>
      </c>
      <c r="H175" s="177">
        <v>15.695</v>
      </c>
      <c r="I175" s="178"/>
      <c r="L175" s="174"/>
      <c r="M175" s="179"/>
      <c r="N175" s="180"/>
      <c r="O175" s="180"/>
      <c r="P175" s="180"/>
      <c r="Q175" s="180"/>
      <c r="R175" s="180"/>
      <c r="S175" s="180"/>
      <c r="T175" s="181"/>
      <c r="AT175" s="175" t="s">
        <v>160</v>
      </c>
      <c r="AU175" s="175" t="s">
        <v>152</v>
      </c>
      <c r="AV175" s="14" t="s">
        <v>152</v>
      </c>
      <c r="AW175" s="14" t="s">
        <v>31</v>
      </c>
      <c r="AX175" s="14" t="s">
        <v>76</v>
      </c>
      <c r="AY175" s="175" t="s">
        <v>151</v>
      </c>
    </row>
    <row r="176" spans="1:65" s="15" customFormat="1" ht="11.25">
      <c r="B176" s="182"/>
      <c r="D176" s="167" t="s">
        <v>160</v>
      </c>
      <c r="E176" s="183" t="s">
        <v>1</v>
      </c>
      <c r="F176" s="184" t="s">
        <v>164</v>
      </c>
      <c r="H176" s="185">
        <v>108.44200000000001</v>
      </c>
      <c r="I176" s="186"/>
      <c r="L176" s="182"/>
      <c r="M176" s="187"/>
      <c r="N176" s="188"/>
      <c r="O176" s="188"/>
      <c r="P176" s="188"/>
      <c r="Q176" s="188"/>
      <c r="R176" s="188"/>
      <c r="S176" s="188"/>
      <c r="T176" s="189"/>
      <c r="AT176" s="183" t="s">
        <v>160</v>
      </c>
      <c r="AU176" s="183" t="s">
        <v>152</v>
      </c>
      <c r="AV176" s="15" t="s">
        <v>158</v>
      </c>
      <c r="AW176" s="15" t="s">
        <v>31</v>
      </c>
      <c r="AX176" s="15" t="s">
        <v>84</v>
      </c>
      <c r="AY176" s="183" t="s">
        <v>151</v>
      </c>
    </row>
    <row r="177" spans="1:65" s="12" customFormat="1" ht="22.9" customHeight="1">
      <c r="B177" s="138"/>
      <c r="D177" s="139" t="s">
        <v>75</v>
      </c>
      <c r="E177" s="149" t="s">
        <v>204</v>
      </c>
      <c r="F177" s="149" t="s">
        <v>232</v>
      </c>
      <c r="I177" s="141"/>
      <c r="J177" s="150">
        <f>BK177</f>
        <v>0</v>
      </c>
      <c r="L177" s="138"/>
      <c r="M177" s="143"/>
      <c r="N177" s="144"/>
      <c r="O177" s="144"/>
      <c r="P177" s="145">
        <f>SUM(P178:P468)</f>
        <v>0</v>
      </c>
      <c r="Q177" s="144"/>
      <c r="R177" s="145">
        <f>SUM(R178:R468)</f>
        <v>0.139983</v>
      </c>
      <c r="S177" s="144"/>
      <c r="T177" s="146">
        <f>SUM(T178:T468)</f>
        <v>574.52251623999996</v>
      </c>
      <c r="AR177" s="139" t="s">
        <v>84</v>
      </c>
      <c r="AT177" s="147" t="s">
        <v>75</v>
      </c>
      <c r="AU177" s="147" t="s">
        <v>84</v>
      </c>
      <c r="AY177" s="139" t="s">
        <v>151</v>
      </c>
      <c r="BK177" s="148">
        <f>SUM(BK178:BK468)</f>
        <v>0</v>
      </c>
    </row>
    <row r="178" spans="1:65" s="2" customFormat="1" ht="24.2" customHeight="1">
      <c r="A178" s="33"/>
      <c r="B178" s="151"/>
      <c r="C178" s="152" t="s">
        <v>233</v>
      </c>
      <c r="D178" s="152" t="s">
        <v>154</v>
      </c>
      <c r="E178" s="153" t="s">
        <v>234</v>
      </c>
      <c r="F178" s="154" t="s">
        <v>235</v>
      </c>
      <c r="G178" s="155" t="s">
        <v>157</v>
      </c>
      <c r="H178" s="156">
        <v>722.94299999999998</v>
      </c>
      <c r="I178" s="157"/>
      <c r="J178" s="158">
        <f>ROUND(I178*H178,2)</f>
        <v>0</v>
      </c>
      <c r="K178" s="159"/>
      <c r="L178" s="34"/>
      <c r="M178" s="160" t="s">
        <v>1</v>
      </c>
      <c r="N178" s="161" t="s">
        <v>42</v>
      </c>
      <c r="O178" s="62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158</v>
      </c>
      <c r="AT178" s="164" t="s">
        <v>154</v>
      </c>
      <c r="AU178" s="164" t="s">
        <v>152</v>
      </c>
      <c r="AY178" s="18" t="s">
        <v>151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8" t="s">
        <v>152</v>
      </c>
      <c r="BK178" s="165">
        <f>ROUND(I178*H178,2)</f>
        <v>0</v>
      </c>
      <c r="BL178" s="18" t="s">
        <v>158</v>
      </c>
      <c r="BM178" s="164" t="s">
        <v>236</v>
      </c>
    </row>
    <row r="179" spans="1:65" s="13" customFormat="1" ht="11.25">
      <c r="B179" s="166"/>
      <c r="D179" s="167" t="s">
        <v>160</v>
      </c>
      <c r="E179" s="168" t="s">
        <v>1</v>
      </c>
      <c r="F179" s="169" t="s">
        <v>223</v>
      </c>
      <c r="H179" s="168" t="s">
        <v>1</v>
      </c>
      <c r="I179" s="170"/>
      <c r="L179" s="166"/>
      <c r="M179" s="171"/>
      <c r="N179" s="172"/>
      <c r="O179" s="172"/>
      <c r="P179" s="172"/>
      <c r="Q179" s="172"/>
      <c r="R179" s="172"/>
      <c r="S179" s="172"/>
      <c r="T179" s="173"/>
      <c r="AT179" s="168" t="s">
        <v>160</v>
      </c>
      <c r="AU179" s="168" t="s">
        <v>152</v>
      </c>
      <c r="AV179" s="13" t="s">
        <v>84</v>
      </c>
      <c r="AW179" s="13" t="s">
        <v>31</v>
      </c>
      <c r="AX179" s="13" t="s">
        <v>76</v>
      </c>
      <c r="AY179" s="168" t="s">
        <v>151</v>
      </c>
    </row>
    <row r="180" spans="1:65" s="14" customFormat="1" ht="11.25">
      <c r="B180" s="174"/>
      <c r="D180" s="167" t="s">
        <v>160</v>
      </c>
      <c r="E180" s="175" t="s">
        <v>1</v>
      </c>
      <c r="F180" s="176" t="s">
        <v>237</v>
      </c>
      <c r="H180" s="177">
        <v>182.501</v>
      </c>
      <c r="I180" s="178"/>
      <c r="L180" s="174"/>
      <c r="M180" s="179"/>
      <c r="N180" s="180"/>
      <c r="O180" s="180"/>
      <c r="P180" s="180"/>
      <c r="Q180" s="180"/>
      <c r="R180" s="180"/>
      <c r="S180" s="180"/>
      <c r="T180" s="181"/>
      <c r="AT180" s="175" t="s">
        <v>160</v>
      </c>
      <c r="AU180" s="175" t="s">
        <v>152</v>
      </c>
      <c r="AV180" s="14" t="s">
        <v>152</v>
      </c>
      <c r="AW180" s="14" t="s">
        <v>31</v>
      </c>
      <c r="AX180" s="14" t="s">
        <v>76</v>
      </c>
      <c r="AY180" s="175" t="s">
        <v>151</v>
      </c>
    </row>
    <row r="181" spans="1:65" s="14" customFormat="1" ht="11.25">
      <c r="B181" s="174"/>
      <c r="D181" s="167" t="s">
        <v>160</v>
      </c>
      <c r="E181" s="175" t="s">
        <v>1</v>
      </c>
      <c r="F181" s="176" t="s">
        <v>238</v>
      </c>
      <c r="H181" s="177">
        <v>62.301000000000002</v>
      </c>
      <c r="I181" s="178"/>
      <c r="L181" s="174"/>
      <c r="M181" s="179"/>
      <c r="N181" s="180"/>
      <c r="O181" s="180"/>
      <c r="P181" s="180"/>
      <c r="Q181" s="180"/>
      <c r="R181" s="180"/>
      <c r="S181" s="180"/>
      <c r="T181" s="181"/>
      <c r="AT181" s="175" t="s">
        <v>160</v>
      </c>
      <c r="AU181" s="175" t="s">
        <v>152</v>
      </c>
      <c r="AV181" s="14" t="s">
        <v>152</v>
      </c>
      <c r="AW181" s="14" t="s">
        <v>31</v>
      </c>
      <c r="AX181" s="14" t="s">
        <v>76</v>
      </c>
      <c r="AY181" s="175" t="s">
        <v>151</v>
      </c>
    </row>
    <row r="182" spans="1:65" s="14" customFormat="1" ht="11.25">
      <c r="B182" s="174"/>
      <c r="D182" s="167" t="s">
        <v>160</v>
      </c>
      <c r="E182" s="175" t="s">
        <v>1</v>
      </c>
      <c r="F182" s="176" t="s">
        <v>239</v>
      </c>
      <c r="H182" s="177">
        <v>56.789000000000001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160</v>
      </c>
      <c r="AU182" s="175" t="s">
        <v>152</v>
      </c>
      <c r="AV182" s="14" t="s">
        <v>152</v>
      </c>
      <c r="AW182" s="14" t="s">
        <v>31</v>
      </c>
      <c r="AX182" s="14" t="s">
        <v>76</v>
      </c>
      <c r="AY182" s="175" t="s">
        <v>151</v>
      </c>
    </row>
    <row r="183" spans="1:65" s="14" customFormat="1" ht="11.25">
      <c r="B183" s="174"/>
      <c r="D183" s="167" t="s">
        <v>160</v>
      </c>
      <c r="E183" s="175" t="s">
        <v>1</v>
      </c>
      <c r="F183" s="176" t="s">
        <v>240</v>
      </c>
      <c r="H183" s="177">
        <v>114.14400000000001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160</v>
      </c>
      <c r="AU183" s="175" t="s">
        <v>152</v>
      </c>
      <c r="AV183" s="14" t="s">
        <v>152</v>
      </c>
      <c r="AW183" s="14" t="s">
        <v>31</v>
      </c>
      <c r="AX183" s="14" t="s">
        <v>76</v>
      </c>
      <c r="AY183" s="175" t="s">
        <v>151</v>
      </c>
    </row>
    <row r="184" spans="1:65" s="13" customFormat="1" ht="11.25">
      <c r="B184" s="166"/>
      <c r="D184" s="167" t="s">
        <v>160</v>
      </c>
      <c r="E184" s="168" t="s">
        <v>1</v>
      </c>
      <c r="F184" s="169" t="s">
        <v>228</v>
      </c>
      <c r="H184" s="168" t="s">
        <v>1</v>
      </c>
      <c r="I184" s="170"/>
      <c r="L184" s="166"/>
      <c r="M184" s="171"/>
      <c r="N184" s="172"/>
      <c r="O184" s="172"/>
      <c r="P184" s="172"/>
      <c r="Q184" s="172"/>
      <c r="R184" s="172"/>
      <c r="S184" s="172"/>
      <c r="T184" s="173"/>
      <c r="AT184" s="168" t="s">
        <v>160</v>
      </c>
      <c r="AU184" s="168" t="s">
        <v>152</v>
      </c>
      <c r="AV184" s="13" t="s">
        <v>84</v>
      </c>
      <c r="AW184" s="13" t="s">
        <v>31</v>
      </c>
      <c r="AX184" s="13" t="s">
        <v>76</v>
      </c>
      <c r="AY184" s="168" t="s">
        <v>151</v>
      </c>
    </row>
    <row r="185" spans="1:65" s="14" customFormat="1" ht="11.25">
      <c r="B185" s="174"/>
      <c r="D185" s="167" t="s">
        <v>160</v>
      </c>
      <c r="E185" s="175" t="s">
        <v>1</v>
      </c>
      <c r="F185" s="176" t="s">
        <v>241</v>
      </c>
      <c r="H185" s="177">
        <v>141.59200000000001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160</v>
      </c>
      <c r="AU185" s="175" t="s">
        <v>152</v>
      </c>
      <c r="AV185" s="14" t="s">
        <v>152</v>
      </c>
      <c r="AW185" s="14" t="s">
        <v>31</v>
      </c>
      <c r="AX185" s="14" t="s">
        <v>76</v>
      </c>
      <c r="AY185" s="175" t="s">
        <v>151</v>
      </c>
    </row>
    <row r="186" spans="1:65" s="14" customFormat="1" ht="11.25">
      <c r="B186" s="174"/>
      <c r="D186" s="167" t="s">
        <v>160</v>
      </c>
      <c r="E186" s="175" t="s">
        <v>1</v>
      </c>
      <c r="F186" s="176" t="s">
        <v>242</v>
      </c>
      <c r="H186" s="177">
        <v>60.984000000000002</v>
      </c>
      <c r="I186" s="178"/>
      <c r="L186" s="174"/>
      <c r="M186" s="179"/>
      <c r="N186" s="180"/>
      <c r="O186" s="180"/>
      <c r="P186" s="180"/>
      <c r="Q186" s="180"/>
      <c r="R186" s="180"/>
      <c r="S186" s="180"/>
      <c r="T186" s="181"/>
      <c r="AT186" s="175" t="s">
        <v>160</v>
      </c>
      <c r="AU186" s="175" t="s">
        <v>152</v>
      </c>
      <c r="AV186" s="14" t="s">
        <v>152</v>
      </c>
      <c r="AW186" s="14" t="s">
        <v>31</v>
      </c>
      <c r="AX186" s="14" t="s">
        <v>76</v>
      </c>
      <c r="AY186" s="175" t="s">
        <v>151</v>
      </c>
    </row>
    <row r="187" spans="1:65" s="14" customFormat="1" ht="11.25">
      <c r="B187" s="174"/>
      <c r="D187" s="167" t="s">
        <v>160</v>
      </c>
      <c r="E187" s="175" t="s">
        <v>1</v>
      </c>
      <c r="F187" s="176" t="s">
        <v>243</v>
      </c>
      <c r="H187" s="177">
        <v>104.63200000000001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160</v>
      </c>
      <c r="AU187" s="175" t="s">
        <v>152</v>
      </c>
      <c r="AV187" s="14" t="s">
        <v>152</v>
      </c>
      <c r="AW187" s="14" t="s">
        <v>31</v>
      </c>
      <c r="AX187" s="14" t="s">
        <v>76</v>
      </c>
      <c r="AY187" s="175" t="s">
        <v>151</v>
      </c>
    </row>
    <row r="188" spans="1:65" s="15" customFormat="1" ht="11.25">
      <c r="B188" s="182"/>
      <c r="D188" s="167" t="s">
        <v>160</v>
      </c>
      <c r="E188" s="183" t="s">
        <v>1</v>
      </c>
      <c r="F188" s="184" t="s">
        <v>164</v>
      </c>
      <c r="H188" s="185">
        <v>722.94299999999998</v>
      </c>
      <c r="I188" s="186"/>
      <c r="L188" s="182"/>
      <c r="M188" s="187"/>
      <c r="N188" s="188"/>
      <c r="O188" s="188"/>
      <c r="P188" s="188"/>
      <c r="Q188" s="188"/>
      <c r="R188" s="188"/>
      <c r="S188" s="188"/>
      <c r="T188" s="189"/>
      <c r="AT188" s="183" t="s">
        <v>160</v>
      </c>
      <c r="AU188" s="183" t="s">
        <v>152</v>
      </c>
      <c r="AV188" s="15" t="s">
        <v>158</v>
      </c>
      <c r="AW188" s="15" t="s">
        <v>31</v>
      </c>
      <c r="AX188" s="15" t="s">
        <v>84</v>
      </c>
      <c r="AY188" s="183" t="s">
        <v>151</v>
      </c>
    </row>
    <row r="189" spans="1:65" s="2" customFormat="1" ht="24.2" customHeight="1">
      <c r="A189" s="33"/>
      <c r="B189" s="151"/>
      <c r="C189" s="152" t="s">
        <v>244</v>
      </c>
      <c r="D189" s="152" t="s">
        <v>154</v>
      </c>
      <c r="E189" s="153" t="s">
        <v>245</v>
      </c>
      <c r="F189" s="154" t="s">
        <v>246</v>
      </c>
      <c r="G189" s="155" t="s">
        <v>157</v>
      </c>
      <c r="H189" s="156">
        <v>407.28699999999998</v>
      </c>
      <c r="I189" s="157"/>
      <c r="J189" s="158">
        <f>ROUND(I189*H189,2)</f>
        <v>0</v>
      </c>
      <c r="K189" s="159"/>
      <c r="L189" s="34"/>
      <c r="M189" s="160" t="s">
        <v>1</v>
      </c>
      <c r="N189" s="161" t="s">
        <v>42</v>
      </c>
      <c r="O189" s="62"/>
      <c r="P189" s="162">
        <f>O189*H189</f>
        <v>0</v>
      </c>
      <c r="Q189" s="162">
        <v>0</v>
      </c>
      <c r="R189" s="162">
        <f>Q189*H189</f>
        <v>0</v>
      </c>
      <c r="S189" s="162">
        <v>0</v>
      </c>
      <c r="T189" s="16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158</v>
      </c>
      <c r="AT189" s="164" t="s">
        <v>154</v>
      </c>
      <c r="AU189" s="164" t="s">
        <v>152</v>
      </c>
      <c r="AY189" s="18" t="s">
        <v>151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152</v>
      </c>
      <c r="BK189" s="165">
        <f>ROUND(I189*H189,2)</f>
        <v>0</v>
      </c>
      <c r="BL189" s="18" t="s">
        <v>158</v>
      </c>
      <c r="BM189" s="164" t="s">
        <v>247</v>
      </c>
    </row>
    <row r="190" spans="1:65" s="13" customFormat="1" ht="11.25">
      <c r="B190" s="166"/>
      <c r="D190" s="167" t="s">
        <v>160</v>
      </c>
      <c r="E190" s="168" t="s">
        <v>1</v>
      </c>
      <c r="F190" s="169" t="s">
        <v>248</v>
      </c>
      <c r="H190" s="168" t="s">
        <v>1</v>
      </c>
      <c r="I190" s="170"/>
      <c r="L190" s="166"/>
      <c r="M190" s="171"/>
      <c r="N190" s="172"/>
      <c r="O190" s="172"/>
      <c r="P190" s="172"/>
      <c r="Q190" s="172"/>
      <c r="R190" s="172"/>
      <c r="S190" s="172"/>
      <c r="T190" s="173"/>
      <c r="AT190" s="168" t="s">
        <v>160</v>
      </c>
      <c r="AU190" s="168" t="s">
        <v>152</v>
      </c>
      <c r="AV190" s="13" t="s">
        <v>84</v>
      </c>
      <c r="AW190" s="13" t="s">
        <v>31</v>
      </c>
      <c r="AX190" s="13" t="s">
        <v>76</v>
      </c>
      <c r="AY190" s="168" t="s">
        <v>151</v>
      </c>
    </row>
    <row r="191" spans="1:65" s="13" customFormat="1" ht="11.25">
      <c r="B191" s="166"/>
      <c r="D191" s="167" t="s">
        <v>160</v>
      </c>
      <c r="E191" s="168" t="s">
        <v>1</v>
      </c>
      <c r="F191" s="169" t="s">
        <v>249</v>
      </c>
      <c r="H191" s="168" t="s">
        <v>1</v>
      </c>
      <c r="I191" s="170"/>
      <c r="L191" s="166"/>
      <c r="M191" s="171"/>
      <c r="N191" s="172"/>
      <c r="O191" s="172"/>
      <c r="P191" s="172"/>
      <c r="Q191" s="172"/>
      <c r="R191" s="172"/>
      <c r="S191" s="172"/>
      <c r="T191" s="173"/>
      <c r="AT191" s="168" t="s">
        <v>160</v>
      </c>
      <c r="AU191" s="168" t="s">
        <v>152</v>
      </c>
      <c r="AV191" s="13" t="s">
        <v>84</v>
      </c>
      <c r="AW191" s="13" t="s">
        <v>31</v>
      </c>
      <c r="AX191" s="13" t="s">
        <v>76</v>
      </c>
      <c r="AY191" s="168" t="s">
        <v>151</v>
      </c>
    </row>
    <row r="192" spans="1:65" s="14" customFormat="1" ht="11.25">
      <c r="B192" s="174"/>
      <c r="D192" s="167" t="s">
        <v>160</v>
      </c>
      <c r="E192" s="175" t="s">
        <v>1</v>
      </c>
      <c r="F192" s="176" t="s">
        <v>250</v>
      </c>
      <c r="H192" s="177">
        <v>67.290999999999997</v>
      </c>
      <c r="I192" s="178"/>
      <c r="L192" s="174"/>
      <c r="M192" s="179"/>
      <c r="N192" s="180"/>
      <c r="O192" s="180"/>
      <c r="P192" s="180"/>
      <c r="Q192" s="180"/>
      <c r="R192" s="180"/>
      <c r="S192" s="180"/>
      <c r="T192" s="181"/>
      <c r="AT192" s="175" t="s">
        <v>160</v>
      </c>
      <c r="AU192" s="175" t="s">
        <v>152</v>
      </c>
      <c r="AV192" s="14" t="s">
        <v>152</v>
      </c>
      <c r="AW192" s="14" t="s">
        <v>31</v>
      </c>
      <c r="AX192" s="14" t="s">
        <v>76</v>
      </c>
      <c r="AY192" s="175" t="s">
        <v>151</v>
      </c>
    </row>
    <row r="193" spans="1:65" s="14" customFormat="1" ht="11.25">
      <c r="B193" s="174"/>
      <c r="D193" s="167" t="s">
        <v>160</v>
      </c>
      <c r="E193" s="175" t="s">
        <v>1</v>
      </c>
      <c r="F193" s="176" t="s">
        <v>251</v>
      </c>
      <c r="H193" s="177">
        <v>108.55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160</v>
      </c>
      <c r="AU193" s="175" t="s">
        <v>152</v>
      </c>
      <c r="AV193" s="14" t="s">
        <v>152</v>
      </c>
      <c r="AW193" s="14" t="s">
        <v>31</v>
      </c>
      <c r="AX193" s="14" t="s">
        <v>76</v>
      </c>
      <c r="AY193" s="175" t="s">
        <v>151</v>
      </c>
    </row>
    <row r="194" spans="1:65" s="14" customFormat="1" ht="11.25">
      <c r="B194" s="174"/>
      <c r="D194" s="167" t="s">
        <v>160</v>
      </c>
      <c r="E194" s="175" t="s">
        <v>1</v>
      </c>
      <c r="F194" s="176" t="s">
        <v>252</v>
      </c>
      <c r="H194" s="177">
        <v>30</v>
      </c>
      <c r="I194" s="178"/>
      <c r="L194" s="174"/>
      <c r="M194" s="179"/>
      <c r="N194" s="180"/>
      <c r="O194" s="180"/>
      <c r="P194" s="180"/>
      <c r="Q194" s="180"/>
      <c r="R194" s="180"/>
      <c r="S194" s="180"/>
      <c r="T194" s="181"/>
      <c r="AT194" s="175" t="s">
        <v>160</v>
      </c>
      <c r="AU194" s="175" t="s">
        <v>152</v>
      </c>
      <c r="AV194" s="14" t="s">
        <v>152</v>
      </c>
      <c r="AW194" s="14" t="s">
        <v>31</v>
      </c>
      <c r="AX194" s="14" t="s">
        <v>76</v>
      </c>
      <c r="AY194" s="175" t="s">
        <v>151</v>
      </c>
    </row>
    <row r="195" spans="1:65" s="13" customFormat="1" ht="11.25">
      <c r="B195" s="166"/>
      <c r="D195" s="167" t="s">
        <v>160</v>
      </c>
      <c r="E195" s="168" t="s">
        <v>1</v>
      </c>
      <c r="F195" s="169" t="s">
        <v>253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160</v>
      </c>
      <c r="AU195" s="168" t="s">
        <v>152</v>
      </c>
      <c r="AV195" s="13" t="s">
        <v>84</v>
      </c>
      <c r="AW195" s="13" t="s">
        <v>31</v>
      </c>
      <c r="AX195" s="13" t="s">
        <v>76</v>
      </c>
      <c r="AY195" s="168" t="s">
        <v>151</v>
      </c>
    </row>
    <row r="196" spans="1:65" s="14" customFormat="1" ht="11.25">
      <c r="B196" s="174"/>
      <c r="D196" s="167" t="s">
        <v>160</v>
      </c>
      <c r="E196" s="175" t="s">
        <v>1</v>
      </c>
      <c r="F196" s="176" t="s">
        <v>254</v>
      </c>
      <c r="H196" s="177">
        <v>188.88800000000001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160</v>
      </c>
      <c r="AU196" s="175" t="s">
        <v>152</v>
      </c>
      <c r="AV196" s="14" t="s">
        <v>152</v>
      </c>
      <c r="AW196" s="14" t="s">
        <v>31</v>
      </c>
      <c r="AX196" s="14" t="s">
        <v>76</v>
      </c>
      <c r="AY196" s="175" t="s">
        <v>151</v>
      </c>
    </row>
    <row r="197" spans="1:65" s="14" customFormat="1" ht="11.25">
      <c r="B197" s="174"/>
      <c r="D197" s="167" t="s">
        <v>160</v>
      </c>
      <c r="E197" s="175" t="s">
        <v>1</v>
      </c>
      <c r="F197" s="176" t="s">
        <v>255</v>
      </c>
      <c r="H197" s="177">
        <v>12.558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160</v>
      </c>
      <c r="AU197" s="175" t="s">
        <v>152</v>
      </c>
      <c r="AV197" s="14" t="s">
        <v>152</v>
      </c>
      <c r="AW197" s="14" t="s">
        <v>31</v>
      </c>
      <c r="AX197" s="14" t="s">
        <v>76</v>
      </c>
      <c r="AY197" s="175" t="s">
        <v>151</v>
      </c>
    </row>
    <row r="198" spans="1:65" s="15" customFormat="1" ht="11.25">
      <c r="B198" s="182"/>
      <c r="D198" s="167" t="s">
        <v>160</v>
      </c>
      <c r="E198" s="183" t="s">
        <v>1</v>
      </c>
      <c r="F198" s="184" t="s">
        <v>164</v>
      </c>
      <c r="H198" s="185">
        <v>407.28700000000003</v>
      </c>
      <c r="I198" s="186"/>
      <c r="L198" s="182"/>
      <c r="M198" s="187"/>
      <c r="N198" s="188"/>
      <c r="O198" s="188"/>
      <c r="P198" s="188"/>
      <c r="Q198" s="188"/>
      <c r="R198" s="188"/>
      <c r="S198" s="188"/>
      <c r="T198" s="189"/>
      <c r="AT198" s="183" t="s">
        <v>160</v>
      </c>
      <c r="AU198" s="183" t="s">
        <v>152</v>
      </c>
      <c r="AV198" s="15" t="s">
        <v>158</v>
      </c>
      <c r="AW198" s="15" t="s">
        <v>31</v>
      </c>
      <c r="AX198" s="15" t="s">
        <v>84</v>
      </c>
      <c r="AY198" s="183" t="s">
        <v>151</v>
      </c>
    </row>
    <row r="199" spans="1:65" s="2" customFormat="1" ht="37.9" customHeight="1">
      <c r="A199" s="33"/>
      <c r="B199" s="151"/>
      <c r="C199" s="152" t="s">
        <v>256</v>
      </c>
      <c r="D199" s="152" t="s">
        <v>154</v>
      </c>
      <c r="E199" s="153" t="s">
        <v>257</v>
      </c>
      <c r="F199" s="154" t="s">
        <v>258</v>
      </c>
      <c r="G199" s="155" t="s">
        <v>169</v>
      </c>
      <c r="H199" s="156">
        <v>1.4490000000000001</v>
      </c>
      <c r="I199" s="157"/>
      <c r="J199" s="158">
        <f>ROUND(I199*H199,2)</f>
        <v>0</v>
      </c>
      <c r="K199" s="159"/>
      <c r="L199" s="34"/>
      <c r="M199" s="160" t="s">
        <v>1</v>
      </c>
      <c r="N199" s="161" t="s">
        <v>42</v>
      </c>
      <c r="O199" s="62"/>
      <c r="P199" s="162">
        <f>O199*H199</f>
        <v>0</v>
      </c>
      <c r="Q199" s="162">
        <v>0</v>
      </c>
      <c r="R199" s="162">
        <f>Q199*H199</f>
        <v>0</v>
      </c>
      <c r="S199" s="162">
        <v>2.2000000000000002</v>
      </c>
      <c r="T199" s="163">
        <f>S199*H199</f>
        <v>3.1878000000000002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158</v>
      </c>
      <c r="AT199" s="164" t="s">
        <v>154</v>
      </c>
      <c r="AU199" s="164" t="s">
        <v>152</v>
      </c>
      <c r="AY199" s="18" t="s">
        <v>151</v>
      </c>
      <c r="BE199" s="165">
        <f>IF(N199="základná",J199,0)</f>
        <v>0</v>
      </c>
      <c r="BF199" s="165">
        <f>IF(N199="znížená",J199,0)</f>
        <v>0</v>
      </c>
      <c r="BG199" s="165">
        <f>IF(N199="zákl. prenesená",J199,0)</f>
        <v>0</v>
      </c>
      <c r="BH199" s="165">
        <f>IF(N199="zníž. prenesená",J199,0)</f>
        <v>0</v>
      </c>
      <c r="BI199" s="165">
        <f>IF(N199="nulová",J199,0)</f>
        <v>0</v>
      </c>
      <c r="BJ199" s="18" t="s">
        <v>152</v>
      </c>
      <c r="BK199" s="165">
        <f>ROUND(I199*H199,2)</f>
        <v>0</v>
      </c>
      <c r="BL199" s="18" t="s">
        <v>158</v>
      </c>
      <c r="BM199" s="164" t="s">
        <v>259</v>
      </c>
    </row>
    <row r="200" spans="1:65" s="13" customFormat="1" ht="11.25">
      <c r="B200" s="166"/>
      <c r="D200" s="167" t="s">
        <v>160</v>
      </c>
      <c r="E200" s="168" t="s">
        <v>1</v>
      </c>
      <c r="F200" s="169" t="s">
        <v>260</v>
      </c>
      <c r="H200" s="168" t="s">
        <v>1</v>
      </c>
      <c r="I200" s="170"/>
      <c r="L200" s="166"/>
      <c r="M200" s="171"/>
      <c r="N200" s="172"/>
      <c r="O200" s="172"/>
      <c r="P200" s="172"/>
      <c r="Q200" s="172"/>
      <c r="R200" s="172"/>
      <c r="S200" s="172"/>
      <c r="T200" s="173"/>
      <c r="AT200" s="168" t="s">
        <v>160</v>
      </c>
      <c r="AU200" s="168" t="s">
        <v>152</v>
      </c>
      <c r="AV200" s="13" t="s">
        <v>84</v>
      </c>
      <c r="AW200" s="13" t="s">
        <v>31</v>
      </c>
      <c r="AX200" s="13" t="s">
        <v>76</v>
      </c>
      <c r="AY200" s="168" t="s">
        <v>151</v>
      </c>
    </row>
    <row r="201" spans="1:65" s="14" customFormat="1" ht="11.25">
      <c r="B201" s="174"/>
      <c r="D201" s="167" t="s">
        <v>160</v>
      </c>
      <c r="E201" s="175" t="s">
        <v>1</v>
      </c>
      <c r="F201" s="176" t="s">
        <v>261</v>
      </c>
      <c r="H201" s="177">
        <v>1.4490000000000001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160</v>
      </c>
      <c r="AU201" s="175" t="s">
        <v>152</v>
      </c>
      <c r="AV201" s="14" t="s">
        <v>152</v>
      </c>
      <c r="AW201" s="14" t="s">
        <v>31</v>
      </c>
      <c r="AX201" s="14" t="s">
        <v>76</v>
      </c>
      <c r="AY201" s="175" t="s">
        <v>151</v>
      </c>
    </row>
    <row r="202" spans="1:65" s="15" customFormat="1" ht="11.25">
      <c r="B202" s="182"/>
      <c r="D202" s="167" t="s">
        <v>160</v>
      </c>
      <c r="E202" s="183" t="s">
        <v>1</v>
      </c>
      <c r="F202" s="184" t="s">
        <v>164</v>
      </c>
      <c r="H202" s="185">
        <v>1.4490000000000001</v>
      </c>
      <c r="I202" s="186"/>
      <c r="L202" s="182"/>
      <c r="M202" s="187"/>
      <c r="N202" s="188"/>
      <c r="O202" s="188"/>
      <c r="P202" s="188"/>
      <c r="Q202" s="188"/>
      <c r="R202" s="188"/>
      <c r="S202" s="188"/>
      <c r="T202" s="189"/>
      <c r="AT202" s="183" t="s">
        <v>160</v>
      </c>
      <c r="AU202" s="183" t="s">
        <v>152</v>
      </c>
      <c r="AV202" s="15" t="s">
        <v>158</v>
      </c>
      <c r="AW202" s="15" t="s">
        <v>31</v>
      </c>
      <c r="AX202" s="15" t="s">
        <v>84</v>
      </c>
      <c r="AY202" s="183" t="s">
        <v>151</v>
      </c>
    </row>
    <row r="203" spans="1:65" s="2" customFormat="1" ht="37.9" customHeight="1">
      <c r="A203" s="33"/>
      <c r="B203" s="151"/>
      <c r="C203" s="152" t="s">
        <v>262</v>
      </c>
      <c r="D203" s="152" t="s">
        <v>154</v>
      </c>
      <c r="E203" s="153" t="s">
        <v>263</v>
      </c>
      <c r="F203" s="154" t="s">
        <v>264</v>
      </c>
      <c r="G203" s="155" t="s">
        <v>157</v>
      </c>
      <c r="H203" s="156">
        <v>17.779</v>
      </c>
      <c r="I203" s="157"/>
      <c r="J203" s="158">
        <f>ROUND(I203*H203,2)</f>
        <v>0</v>
      </c>
      <c r="K203" s="159"/>
      <c r="L203" s="34"/>
      <c r="M203" s="160" t="s">
        <v>1</v>
      </c>
      <c r="N203" s="161" t="s">
        <v>42</v>
      </c>
      <c r="O203" s="62"/>
      <c r="P203" s="162">
        <f>O203*H203</f>
        <v>0</v>
      </c>
      <c r="Q203" s="162">
        <v>0</v>
      </c>
      <c r="R203" s="162">
        <f>Q203*H203</f>
        <v>0</v>
      </c>
      <c r="S203" s="162">
        <v>0.19600000000000001</v>
      </c>
      <c r="T203" s="163">
        <f>S203*H203</f>
        <v>3.4846840000000001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158</v>
      </c>
      <c r="AT203" s="164" t="s">
        <v>154</v>
      </c>
      <c r="AU203" s="164" t="s">
        <v>152</v>
      </c>
      <c r="AY203" s="18" t="s">
        <v>151</v>
      </c>
      <c r="BE203" s="165">
        <f>IF(N203="základná",J203,0)</f>
        <v>0</v>
      </c>
      <c r="BF203" s="165">
        <f>IF(N203="znížená",J203,0)</f>
        <v>0</v>
      </c>
      <c r="BG203" s="165">
        <f>IF(N203="zákl. prenesená",J203,0)</f>
        <v>0</v>
      </c>
      <c r="BH203" s="165">
        <f>IF(N203="zníž. prenesená",J203,0)</f>
        <v>0</v>
      </c>
      <c r="BI203" s="165">
        <f>IF(N203="nulová",J203,0)</f>
        <v>0</v>
      </c>
      <c r="BJ203" s="18" t="s">
        <v>152</v>
      </c>
      <c r="BK203" s="165">
        <f>ROUND(I203*H203,2)</f>
        <v>0</v>
      </c>
      <c r="BL203" s="18" t="s">
        <v>158</v>
      </c>
      <c r="BM203" s="164" t="s">
        <v>265</v>
      </c>
    </row>
    <row r="204" spans="1:65" s="13" customFormat="1" ht="11.25">
      <c r="B204" s="166"/>
      <c r="D204" s="167" t="s">
        <v>160</v>
      </c>
      <c r="E204" s="168" t="s">
        <v>1</v>
      </c>
      <c r="F204" s="169" t="s">
        <v>266</v>
      </c>
      <c r="H204" s="168" t="s">
        <v>1</v>
      </c>
      <c r="I204" s="170"/>
      <c r="L204" s="166"/>
      <c r="M204" s="171"/>
      <c r="N204" s="172"/>
      <c r="O204" s="172"/>
      <c r="P204" s="172"/>
      <c r="Q204" s="172"/>
      <c r="R204" s="172"/>
      <c r="S204" s="172"/>
      <c r="T204" s="173"/>
      <c r="AT204" s="168" t="s">
        <v>160</v>
      </c>
      <c r="AU204" s="168" t="s">
        <v>152</v>
      </c>
      <c r="AV204" s="13" t="s">
        <v>84</v>
      </c>
      <c r="AW204" s="13" t="s">
        <v>31</v>
      </c>
      <c r="AX204" s="13" t="s">
        <v>76</v>
      </c>
      <c r="AY204" s="168" t="s">
        <v>151</v>
      </c>
    </row>
    <row r="205" spans="1:65" s="14" customFormat="1" ht="11.25">
      <c r="B205" s="174"/>
      <c r="D205" s="167" t="s">
        <v>160</v>
      </c>
      <c r="E205" s="175" t="s">
        <v>1</v>
      </c>
      <c r="F205" s="176" t="s">
        <v>267</v>
      </c>
      <c r="H205" s="177">
        <v>17.779</v>
      </c>
      <c r="I205" s="178"/>
      <c r="L205" s="174"/>
      <c r="M205" s="179"/>
      <c r="N205" s="180"/>
      <c r="O205" s="180"/>
      <c r="P205" s="180"/>
      <c r="Q205" s="180"/>
      <c r="R205" s="180"/>
      <c r="S205" s="180"/>
      <c r="T205" s="181"/>
      <c r="AT205" s="175" t="s">
        <v>160</v>
      </c>
      <c r="AU205" s="175" t="s">
        <v>152</v>
      </c>
      <c r="AV205" s="14" t="s">
        <v>152</v>
      </c>
      <c r="AW205" s="14" t="s">
        <v>31</v>
      </c>
      <c r="AX205" s="14" t="s">
        <v>76</v>
      </c>
      <c r="AY205" s="175" t="s">
        <v>151</v>
      </c>
    </row>
    <row r="206" spans="1:65" s="15" customFormat="1" ht="11.25">
      <c r="B206" s="182"/>
      <c r="D206" s="167" t="s">
        <v>160</v>
      </c>
      <c r="E206" s="183" t="s">
        <v>1</v>
      </c>
      <c r="F206" s="184" t="s">
        <v>164</v>
      </c>
      <c r="H206" s="185">
        <v>17.779</v>
      </c>
      <c r="I206" s="186"/>
      <c r="L206" s="182"/>
      <c r="M206" s="187"/>
      <c r="N206" s="188"/>
      <c r="O206" s="188"/>
      <c r="P206" s="188"/>
      <c r="Q206" s="188"/>
      <c r="R206" s="188"/>
      <c r="S206" s="188"/>
      <c r="T206" s="189"/>
      <c r="AT206" s="183" t="s">
        <v>160</v>
      </c>
      <c r="AU206" s="183" t="s">
        <v>152</v>
      </c>
      <c r="AV206" s="15" t="s">
        <v>158</v>
      </c>
      <c r="AW206" s="15" t="s">
        <v>31</v>
      </c>
      <c r="AX206" s="15" t="s">
        <v>84</v>
      </c>
      <c r="AY206" s="183" t="s">
        <v>151</v>
      </c>
    </row>
    <row r="207" spans="1:65" s="2" customFormat="1" ht="44.25" customHeight="1">
      <c r="A207" s="33"/>
      <c r="B207" s="151"/>
      <c r="C207" s="152" t="s">
        <v>268</v>
      </c>
      <c r="D207" s="152" t="s">
        <v>154</v>
      </c>
      <c r="E207" s="153" t="s">
        <v>269</v>
      </c>
      <c r="F207" s="154" t="s">
        <v>270</v>
      </c>
      <c r="G207" s="155" t="s">
        <v>169</v>
      </c>
      <c r="H207" s="156">
        <v>67.725999999999999</v>
      </c>
      <c r="I207" s="157"/>
      <c r="J207" s="158">
        <f>ROUND(I207*H207,2)</f>
        <v>0</v>
      </c>
      <c r="K207" s="159"/>
      <c r="L207" s="34"/>
      <c r="M207" s="160" t="s">
        <v>1</v>
      </c>
      <c r="N207" s="161" t="s">
        <v>42</v>
      </c>
      <c r="O207" s="62"/>
      <c r="P207" s="162">
        <f>O207*H207</f>
        <v>0</v>
      </c>
      <c r="Q207" s="162">
        <v>0</v>
      </c>
      <c r="R207" s="162">
        <f>Q207*H207</f>
        <v>0</v>
      </c>
      <c r="S207" s="162">
        <v>1.905</v>
      </c>
      <c r="T207" s="163">
        <f>S207*H207</f>
        <v>129.01803000000001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158</v>
      </c>
      <c r="AT207" s="164" t="s">
        <v>154</v>
      </c>
      <c r="AU207" s="164" t="s">
        <v>152</v>
      </c>
      <c r="AY207" s="18" t="s">
        <v>151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8" t="s">
        <v>152</v>
      </c>
      <c r="BK207" s="165">
        <f>ROUND(I207*H207,2)</f>
        <v>0</v>
      </c>
      <c r="BL207" s="18" t="s">
        <v>158</v>
      </c>
      <c r="BM207" s="164" t="s">
        <v>271</v>
      </c>
    </row>
    <row r="208" spans="1:65" s="13" customFormat="1" ht="11.25">
      <c r="B208" s="166"/>
      <c r="D208" s="167" t="s">
        <v>160</v>
      </c>
      <c r="E208" s="168" t="s">
        <v>1</v>
      </c>
      <c r="F208" s="169" t="s">
        <v>272</v>
      </c>
      <c r="H208" s="168" t="s">
        <v>1</v>
      </c>
      <c r="I208" s="170"/>
      <c r="L208" s="166"/>
      <c r="M208" s="171"/>
      <c r="N208" s="172"/>
      <c r="O208" s="172"/>
      <c r="P208" s="172"/>
      <c r="Q208" s="172"/>
      <c r="R208" s="172"/>
      <c r="S208" s="172"/>
      <c r="T208" s="173"/>
      <c r="AT208" s="168" t="s">
        <v>160</v>
      </c>
      <c r="AU208" s="168" t="s">
        <v>152</v>
      </c>
      <c r="AV208" s="13" t="s">
        <v>84</v>
      </c>
      <c r="AW208" s="13" t="s">
        <v>31</v>
      </c>
      <c r="AX208" s="13" t="s">
        <v>76</v>
      </c>
      <c r="AY208" s="168" t="s">
        <v>151</v>
      </c>
    </row>
    <row r="209" spans="2:51" s="14" customFormat="1" ht="11.25">
      <c r="B209" s="174"/>
      <c r="D209" s="167" t="s">
        <v>160</v>
      </c>
      <c r="E209" s="175" t="s">
        <v>1</v>
      </c>
      <c r="F209" s="176" t="s">
        <v>273</v>
      </c>
      <c r="H209" s="177">
        <v>2.9289999999999998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160</v>
      </c>
      <c r="AU209" s="175" t="s">
        <v>152</v>
      </c>
      <c r="AV209" s="14" t="s">
        <v>152</v>
      </c>
      <c r="AW209" s="14" t="s">
        <v>31</v>
      </c>
      <c r="AX209" s="14" t="s">
        <v>76</v>
      </c>
      <c r="AY209" s="175" t="s">
        <v>151</v>
      </c>
    </row>
    <row r="210" spans="2:51" s="13" customFormat="1" ht="11.25">
      <c r="B210" s="166"/>
      <c r="D210" s="167" t="s">
        <v>160</v>
      </c>
      <c r="E210" s="168" t="s">
        <v>1</v>
      </c>
      <c r="F210" s="169" t="s">
        <v>266</v>
      </c>
      <c r="H210" s="168" t="s">
        <v>1</v>
      </c>
      <c r="I210" s="170"/>
      <c r="L210" s="166"/>
      <c r="M210" s="171"/>
      <c r="N210" s="172"/>
      <c r="O210" s="172"/>
      <c r="P210" s="172"/>
      <c r="Q210" s="172"/>
      <c r="R210" s="172"/>
      <c r="S210" s="172"/>
      <c r="T210" s="173"/>
      <c r="AT210" s="168" t="s">
        <v>160</v>
      </c>
      <c r="AU210" s="168" t="s">
        <v>152</v>
      </c>
      <c r="AV210" s="13" t="s">
        <v>84</v>
      </c>
      <c r="AW210" s="13" t="s">
        <v>31</v>
      </c>
      <c r="AX210" s="13" t="s">
        <v>76</v>
      </c>
      <c r="AY210" s="168" t="s">
        <v>151</v>
      </c>
    </row>
    <row r="211" spans="2:51" s="14" customFormat="1" ht="11.25">
      <c r="B211" s="174"/>
      <c r="D211" s="167" t="s">
        <v>160</v>
      </c>
      <c r="E211" s="175" t="s">
        <v>1</v>
      </c>
      <c r="F211" s="176" t="s">
        <v>274</v>
      </c>
      <c r="H211" s="177">
        <v>3.5009999999999999</v>
      </c>
      <c r="I211" s="178"/>
      <c r="L211" s="174"/>
      <c r="M211" s="179"/>
      <c r="N211" s="180"/>
      <c r="O211" s="180"/>
      <c r="P211" s="180"/>
      <c r="Q211" s="180"/>
      <c r="R211" s="180"/>
      <c r="S211" s="180"/>
      <c r="T211" s="181"/>
      <c r="AT211" s="175" t="s">
        <v>160</v>
      </c>
      <c r="AU211" s="175" t="s">
        <v>152</v>
      </c>
      <c r="AV211" s="14" t="s">
        <v>152</v>
      </c>
      <c r="AW211" s="14" t="s">
        <v>31</v>
      </c>
      <c r="AX211" s="14" t="s">
        <v>76</v>
      </c>
      <c r="AY211" s="175" t="s">
        <v>151</v>
      </c>
    </row>
    <row r="212" spans="2:51" s="14" customFormat="1" ht="11.25">
      <c r="B212" s="174"/>
      <c r="D212" s="167" t="s">
        <v>160</v>
      </c>
      <c r="E212" s="175" t="s">
        <v>1</v>
      </c>
      <c r="F212" s="176" t="s">
        <v>275</v>
      </c>
      <c r="H212" s="177">
        <v>2.972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160</v>
      </c>
      <c r="AU212" s="175" t="s">
        <v>152</v>
      </c>
      <c r="AV212" s="14" t="s">
        <v>152</v>
      </c>
      <c r="AW212" s="14" t="s">
        <v>31</v>
      </c>
      <c r="AX212" s="14" t="s">
        <v>76</v>
      </c>
      <c r="AY212" s="175" t="s">
        <v>151</v>
      </c>
    </row>
    <row r="213" spans="2:51" s="13" customFormat="1" ht="11.25">
      <c r="B213" s="166"/>
      <c r="D213" s="167" t="s">
        <v>160</v>
      </c>
      <c r="E213" s="168" t="s">
        <v>1</v>
      </c>
      <c r="F213" s="169" t="s">
        <v>276</v>
      </c>
      <c r="H213" s="168" t="s">
        <v>1</v>
      </c>
      <c r="I213" s="170"/>
      <c r="L213" s="166"/>
      <c r="M213" s="171"/>
      <c r="N213" s="172"/>
      <c r="O213" s="172"/>
      <c r="P213" s="172"/>
      <c r="Q213" s="172"/>
      <c r="R213" s="172"/>
      <c r="S213" s="172"/>
      <c r="T213" s="173"/>
      <c r="AT213" s="168" t="s">
        <v>160</v>
      </c>
      <c r="AU213" s="168" t="s">
        <v>152</v>
      </c>
      <c r="AV213" s="13" t="s">
        <v>84</v>
      </c>
      <c r="AW213" s="13" t="s">
        <v>31</v>
      </c>
      <c r="AX213" s="13" t="s">
        <v>76</v>
      </c>
      <c r="AY213" s="168" t="s">
        <v>151</v>
      </c>
    </row>
    <row r="214" spans="2:51" s="14" customFormat="1" ht="11.25">
      <c r="B214" s="174"/>
      <c r="D214" s="167" t="s">
        <v>160</v>
      </c>
      <c r="E214" s="175" t="s">
        <v>1</v>
      </c>
      <c r="F214" s="176" t="s">
        <v>277</v>
      </c>
      <c r="H214" s="177">
        <v>3.45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160</v>
      </c>
      <c r="AU214" s="175" t="s">
        <v>152</v>
      </c>
      <c r="AV214" s="14" t="s">
        <v>152</v>
      </c>
      <c r="AW214" s="14" t="s">
        <v>31</v>
      </c>
      <c r="AX214" s="14" t="s">
        <v>76</v>
      </c>
      <c r="AY214" s="175" t="s">
        <v>151</v>
      </c>
    </row>
    <row r="215" spans="2:51" s="14" customFormat="1" ht="11.25">
      <c r="B215" s="174"/>
      <c r="D215" s="167" t="s">
        <v>160</v>
      </c>
      <c r="E215" s="175" t="s">
        <v>1</v>
      </c>
      <c r="F215" s="176" t="s">
        <v>278</v>
      </c>
      <c r="H215" s="177">
        <v>1.883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160</v>
      </c>
      <c r="AU215" s="175" t="s">
        <v>152</v>
      </c>
      <c r="AV215" s="14" t="s">
        <v>152</v>
      </c>
      <c r="AW215" s="14" t="s">
        <v>31</v>
      </c>
      <c r="AX215" s="14" t="s">
        <v>76</v>
      </c>
      <c r="AY215" s="175" t="s">
        <v>151</v>
      </c>
    </row>
    <row r="216" spans="2:51" s="16" customFormat="1" ht="11.25">
      <c r="B216" s="201"/>
      <c r="D216" s="167" t="s">
        <v>160</v>
      </c>
      <c r="E216" s="202" t="s">
        <v>1</v>
      </c>
      <c r="F216" s="203" t="s">
        <v>279</v>
      </c>
      <c r="H216" s="204">
        <v>14.734999999999999</v>
      </c>
      <c r="I216" s="205"/>
      <c r="L216" s="201"/>
      <c r="M216" s="206"/>
      <c r="N216" s="207"/>
      <c r="O216" s="207"/>
      <c r="P216" s="207"/>
      <c r="Q216" s="207"/>
      <c r="R216" s="207"/>
      <c r="S216" s="207"/>
      <c r="T216" s="208"/>
      <c r="AT216" s="202" t="s">
        <v>160</v>
      </c>
      <c r="AU216" s="202" t="s">
        <v>152</v>
      </c>
      <c r="AV216" s="16" t="s">
        <v>165</v>
      </c>
      <c r="AW216" s="16" t="s">
        <v>31</v>
      </c>
      <c r="AX216" s="16" t="s">
        <v>76</v>
      </c>
      <c r="AY216" s="202" t="s">
        <v>151</v>
      </c>
    </row>
    <row r="217" spans="2:51" s="13" customFormat="1" ht="11.25">
      <c r="B217" s="166"/>
      <c r="D217" s="167" t="s">
        <v>160</v>
      </c>
      <c r="E217" s="168" t="s">
        <v>1</v>
      </c>
      <c r="F217" s="169" t="s">
        <v>280</v>
      </c>
      <c r="H217" s="168" t="s">
        <v>1</v>
      </c>
      <c r="I217" s="170"/>
      <c r="L217" s="166"/>
      <c r="M217" s="171"/>
      <c r="N217" s="172"/>
      <c r="O217" s="172"/>
      <c r="P217" s="172"/>
      <c r="Q217" s="172"/>
      <c r="R217" s="172"/>
      <c r="S217" s="172"/>
      <c r="T217" s="173"/>
      <c r="AT217" s="168" t="s">
        <v>160</v>
      </c>
      <c r="AU217" s="168" t="s">
        <v>152</v>
      </c>
      <c r="AV217" s="13" t="s">
        <v>84</v>
      </c>
      <c r="AW217" s="13" t="s">
        <v>31</v>
      </c>
      <c r="AX217" s="13" t="s">
        <v>76</v>
      </c>
      <c r="AY217" s="168" t="s">
        <v>151</v>
      </c>
    </row>
    <row r="218" spans="2:51" s="14" customFormat="1" ht="11.25">
      <c r="B218" s="174"/>
      <c r="D218" s="167" t="s">
        <v>160</v>
      </c>
      <c r="E218" s="175" t="s">
        <v>1</v>
      </c>
      <c r="F218" s="176" t="s">
        <v>281</v>
      </c>
      <c r="H218" s="177">
        <v>2.7749999999999999</v>
      </c>
      <c r="I218" s="178"/>
      <c r="L218" s="174"/>
      <c r="M218" s="179"/>
      <c r="N218" s="180"/>
      <c r="O218" s="180"/>
      <c r="P218" s="180"/>
      <c r="Q218" s="180"/>
      <c r="R218" s="180"/>
      <c r="S218" s="180"/>
      <c r="T218" s="181"/>
      <c r="AT218" s="175" t="s">
        <v>160</v>
      </c>
      <c r="AU218" s="175" t="s">
        <v>152</v>
      </c>
      <c r="AV218" s="14" t="s">
        <v>152</v>
      </c>
      <c r="AW218" s="14" t="s">
        <v>31</v>
      </c>
      <c r="AX218" s="14" t="s">
        <v>76</v>
      </c>
      <c r="AY218" s="175" t="s">
        <v>151</v>
      </c>
    </row>
    <row r="219" spans="2:51" s="14" customFormat="1" ht="11.25">
      <c r="B219" s="174"/>
      <c r="D219" s="167" t="s">
        <v>160</v>
      </c>
      <c r="E219" s="175" t="s">
        <v>1</v>
      </c>
      <c r="F219" s="176" t="s">
        <v>282</v>
      </c>
      <c r="H219" s="177">
        <v>0.72099999999999997</v>
      </c>
      <c r="I219" s="178"/>
      <c r="L219" s="174"/>
      <c r="M219" s="179"/>
      <c r="N219" s="180"/>
      <c r="O219" s="180"/>
      <c r="P219" s="180"/>
      <c r="Q219" s="180"/>
      <c r="R219" s="180"/>
      <c r="S219" s="180"/>
      <c r="T219" s="181"/>
      <c r="AT219" s="175" t="s">
        <v>160</v>
      </c>
      <c r="AU219" s="175" t="s">
        <v>152</v>
      </c>
      <c r="AV219" s="14" t="s">
        <v>152</v>
      </c>
      <c r="AW219" s="14" t="s">
        <v>31</v>
      </c>
      <c r="AX219" s="14" t="s">
        <v>76</v>
      </c>
      <c r="AY219" s="175" t="s">
        <v>151</v>
      </c>
    </row>
    <row r="220" spans="2:51" s="14" customFormat="1" ht="11.25">
      <c r="B220" s="174"/>
      <c r="D220" s="167" t="s">
        <v>160</v>
      </c>
      <c r="E220" s="175" t="s">
        <v>1</v>
      </c>
      <c r="F220" s="176" t="s">
        <v>283</v>
      </c>
      <c r="H220" s="177">
        <v>3.6989999999999998</v>
      </c>
      <c r="I220" s="178"/>
      <c r="L220" s="174"/>
      <c r="M220" s="179"/>
      <c r="N220" s="180"/>
      <c r="O220" s="180"/>
      <c r="P220" s="180"/>
      <c r="Q220" s="180"/>
      <c r="R220" s="180"/>
      <c r="S220" s="180"/>
      <c r="T220" s="181"/>
      <c r="AT220" s="175" t="s">
        <v>160</v>
      </c>
      <c r="AU220" s="175" t="s">
        <v>152</v>
      </c>
      <c r="AV220" s="14" t="s">
        <v>152</v>
      </c>
      <c r="AW220" s="14" t="s">
        <v>31</v>
      </c>
      <c r="AX220" s="14" t="s">
        <v>76</v>
      </c>
      <c r="AY220" s="175" t="s">
        <v>151</v>
      </c>
    </row>
    <row r="221" spans="2:51" s="14" customFormat="1" ht="11.25">
      <c r="B221" s="174"/>
      <c r="D221" s="167" t="s">
        <v>160</v>
      </c>
      <c r="E221" s="175" t="s">
        <v>1</v>
      </c>
      <c r="F221" s="176" t="s">
        <v>284</v>
      </c>
      <c r="H221" s="177">
        <v>5.1669999999999998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160</v>
      </c>
      <c r="AU221" s="175" t="s">
        <v>152</v>
      </c>
      <c r="AV221" s="14" t="s">
        <v>152</v>
      </c>
      <c r="AW221" s="14" t="s">
        <v>31</v>
      </c>
      <c r="AX221" s="14" t="s">
        <v>76</v>
      </c>
      <c r="AY221" s="175" t="s">
        <v>151</v>
      </c>
    </row>
    <row r="222" spans="2:51" s="14" customFormat="1" ht="11.25">
      <c r="B222" s="174"/>
      <c r="D222" s="167" t="s">
        <v>160</v>
      </c>
      <c r="E222" s="175" t="s">
        <v>1</v>
      </c>
      <c r="F222" s="176" t="s">
        <v>285</v>
      </c>
      <c r="H222" s="177">
        <v>1.8049999999999999</v>
      </c>
      <c r="I222" s="178"/>
      <c r="L222" s="174"/>
      <c r="M222" s="179"/>
      <c r="N222" s="180"/>
      <c r="O222" s="180"/>
      <c r="P222" s="180"/>
      <c r="Q222" s="180"/>
      <c r="R222" s="180"/>
      <c r="S222" s="180"/>
      <c r="T222" s="181"/>
      <c r="AT222" s="175" t="s">
        <v>160</v>
      </c>
      <c r="AU222" s="175" t="s">
        <v>152</v>
      </c>
      <c r="AV222" s="14" t="s">
        <v>152</v>
      </c>
      <c r="AW222" s="14" t="s">
        <v>31</v>
      </c>
      <c r="AX222" s="14" t="s">
        <v>76</v>
      </c>
      <c r="AY222" s="175" t="s">
        <v>151</v>
      </c>
    </row>
    <row r="223" spans="2:51" s="13" customFormat="1" ht="11.25">
      <c r="B223" s="166"/>
      <c r="D223" s="167" t="s">
        <v>160</v>
      </c>
      <c r="E223" s="168" t="s">
        <v>1</v>
      </c>
      <c r="F223" s="169" t="s">
        <v>286</v>
      </c>
      <c r="H223" s="168" t="s">
        <v>1</v>
      </c>
      <c r="I223" s="170"/>
      <c r="L223" s="166"/>
      <c r="M223" s="171"/>
      <c r="N223" s="172"/>
      <c r="O223" s="172"/>
      <c r="P223" s="172"/>
      <c r="Q223" s="172"/>
      <c r="R223" s="172"/>
      <c r="S223" s="172"/>
      <c r="T223" s="173"/>
      <c r="AT223" s="168" t="s">
        <v>160</v>
      </c>
      <c r="AU223" s="168" t="s">
        <v>152</v>
      </c>
      <c r="AV223" s="13" t="s">
        <v>84</v>
      </c>
      <c r="AW223" s="13" t="s">
        <v>31</v>
      </c>
      <c r="AX223" s="13" t="s">
        <v>76</v>
      </c>
      <c r="AY223" s="168" t="s">
        <v>151</v>
      </c>
    </row>
    <row r="224" spans="2:51" s="14" customFormat="1" ht="11.25">
      <c r="B224" s="174"/>
      <c r="D224" s="167" t="s">
        <v>160</v>
      </c>
      <c r="E224" s="175" t="s">
        <v>1</v>
      </c>
      <c r="F224" s="176" t="s">
        <v>287</v>
      </c>
      <c r="H224" s="177">
        <v>1.238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160</v>
      </c>
      <c r="AU224" s="175" t="s">
        <v>152</v>
      </c>
      <c r="AV224" s="14" t="s">
        <v>152</v>
      </c>
      <c r="AW224" s="14" t="s">
        <v>31</v>
      </c>
      <c r="AX224" s="14" t="s">
        <v>76</v>
      </c>
      <c r="AY224" s="175" t="s">
        <v>151</v>
      </c>
    </row>
    <row r="225" spans="2:51" s="13" customFormat="1" ht="11.25">
      <c r="B225" s="166"/>
      <c r="D225" s="167" t="s">
        <v>160</v>
      </c>
      <c r="E225" s="168" t="s">
        <v>1</v>
      </c>
      <c r="F225" s="169" t="s">
        <v>288</v>
      </c>
      <c r="H225" s="168" t="s">
        <v>1</v>
      </c>
      <c r="I225" s="170"/>
      <c r="L225" s="166"/>
      <c r="M225" s="171"/>
      <c r="N225" s="172"/>
      <c r="O225" s="172"/>
      <c r="P225" s="172"/>
      <c r="Q225" s="172"/>
      <c r="R225" s="172"/>
      <c r="S225" s="172"/>
      <c r="T225" s="173"/>
      <c r="AT225" s="168" t="s">
        <v>160</v>
      </c>
      <c r="AU225" s="168" t="s">
        <v>152</v>
      </c>
      <c r="AV225" s="13" t="s">
        <v>84</v>
      </c>
      <c r="AW225" s="13" t="s">
        <v>31</v>
      </c>
      <c r="AX225" s="13" t="s">
        <v>76</v>
      </c>
      <c r="AY225" s="168" t="s">
        <v>151</v>
      </c>
    </row>
    <row r="226" spans="2:51" s="14" customFormat="1" ht="11.25">
      <c r="B226" s="174"/>
      <c r="D226" s="167" t="s">
        <v>160</v>
      </c>
      <c r="E226" s="175" t="s">
        <v>1</v>
      </c>
      <c r="F226" s="176" t="s">
        <v>289</v>
      </c>
      <c r="H226" s="177">
        <v>5.4829999999999997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160</v>
      </c>
      <c r="AU226" s="175" t="s">
        <v>152</v>
      </c>
      <c r="AV226" s="14" t="s">
        <v>152</v>
      </c>
      <c r="AW226" s="14" t="s">
        <v>31</v>
      </c>
      <c r="AX226" s="14" t="s">
        <v>76</v>
      </c>
      <c r="AY226" s="175" t="s">
        <v>151</v>
      </c>
    </row>
    <row r="227" spans="2:51" s="14" customFormat="1" ht="11.25">
      <c r="B227" s="174"/>
      <c r="D227" s="167" t="s">
        <v>160</v>
      </c>
      <c r="E227" s="175" t="s">
        <v>1</v>
      </c>
      <c r="F227" s="176" t="s">
        <v>290</v>
      </c>
      <c r="H227" s="177">
        <v>5.9969999999999999</v>
      </c>
      <c r="I227" s="178"/>
      <c r="L227" s="174"/>
      <c r="M227" s="179"/>
      <c r="N227" s="180"/>
      <c r="O227" s="180"/>
      <c r="P227" s="180"/>
      <c r="Q227" s="180"/>
      <c r="R227" s="180"/>
      <c r="S227" s="180"/>
      <c r="T227" s="181"/>
      <c r="AT227" s="175" t="s">
        <v>160</v>
      </c>
      <c r="AU227" s="175" t="s">
        <v>152</v>
      </c>
      <c r="AV227" s="14" t="s">
        <v>152</v>
      </c>
      <c r="AW227" s="14" t="s">
        <v>31</v>
      </c>
      <c r="AX227" s="14" t="s">
        <v>76</v>
      </c>
      <c r="AY227" s="175" t="s">
        <v>151</v>
      </c>
    </row>
    <row r="228" spans="2:51" s="14" customFormat="1" ht="11.25">
      <c r="B228" s="174"/>
      <c r="D228" s="167" t="s">
        <v>160</v>
      </c>
      <c r="E228" s="175" t="s">
        <v>1</v>
      </c>
      <c r="F228" s="176" t="s">
        <v>291</v>
      </c>
      <c r="H228" s="177">
        <v>4.5170000000000003</v>
      </c>
      <c r="I228" s="178"/>
      <c r="L228" s="174"/>
      <c r="M228" s="179"/>
      <c r="N228" s="180"/>
      <c r="O228" s="180"/>
      <c r="P228" s="180"/>
      <c r="Q228" s="180"/>
      <c r="R228" s="180"/>
      <c r="S228" s="180"/>
      <c r="T228" s="181"/>
      <c r="AT228" s="175" t="s">
        <v>160</v>
      </c>
      <c r="AU228" s="175" t="s">
        <v>152</v>
      </c>
      <c r="AV228" s="14" t="s">
        <v>152</v>
      </c>
      <c r="AW228" s="14" t="s">
        <v>31</v>
      </c>
      <c r="AX228" s="14" t="s">
        <v>76</v>
      </c>
      <c r="AY228" s="175" t="s">
        <v>151</v>
      </c>
    </row>
    <row r="229" spans="2:51" s="14" customFormat="1" ht="11.25">
      <c r="B229" s="174"/>
      <c r="D229" s="167" t="s">
        <v>160</v>
      </c>
      <c r="E229" s="175" t="s">
        <v>1</v>
      </c>
      <c r="F229" s="176" t="s">
        <v>292</v>
      </c>
      <c r="H229" s="177">
        <v>4.8490000000000002</v>
      </c>
      <c r="I229" s="178"/>
      <c r="L229" s="174"/>
      <c r="M229" s="179"/>
      <c r="N229" s="180"/>
      <c r="O229" s="180"/>
      <c r="P229" s="180"/>
      <c r="Q229" s="180"/>
      <c r="R229" s="180"/>
      <c r="S229" s="180"/>
      <c r="T229" s="181"/>
      <c r="AT229" s="175" t="s">
        <v>160</v>
      </c>
      <c r="AU229" s="175" t="s">
        <v>152</v>
      </c>
      <c r="AV229" s="14" t="s">
        <v>152</v>
      </c>
      <c r="AW229" s="14" t="s">
        <v>31</v>
      </c>
      <c r="AX229" s="14" t="s">
        <v>76</v>
      </c>
      <c r="AY229" s="175" t="s">
        <v>151</v>
      </c>
    </row>
    <row r="230" spans="2:51" s="14" customFormat="1" ht="11.25">
      <c r="B230" s="174"/>
      <c r="D230" s="167" t="s">
        <v>160</v>
      </c>
      <c r="E230" s="175" t="s">
        <v>1</v>
      </c>
      <c r="F230" s="176" t="s">
        <v>293</v>
      </c>
      <c r="H230" s="177">
        <v>0.65200000000000002</v>
      </c>
      <c r="I230" s="178"/>
      <c r="L230" s="174"/>
      <c r="M230" s="179"/>
      <c r="N230" s="180"/>
      <c r="O230" s="180"/>
      <c r="P230" s="180"/>
      <c r="Q230" s="180"/>
      <c r="R230" s="180"/>
      <c r="S230" s="180"/>
      <c r="T230" s="181"/>
      <c r="AT230" s="175" t="s">
        <v>160</v>
      </c>
      <c r="AU230" s="175" t="s">
        <v>152</v>
      </c>
      <c r="AV230" s="14" t="s">
        <v>152</v>
      </c>
      <c r="AW230" s="14" t="s">
        <v>31</v>
      </c>
      <c r="AX230" s="14" t="s">
        <v>76</v>
      </c>
      <c r="AY230" s="175" t="s">
        <v>151</v>
      </c>
    </row>
    <row r="231" spans="2:51" s="13" customFormat="1" ht="11.25">
      <c r="B231" s="166"/>
      <c r="D231" s="167" t="s">
        <v>160</v>
      </c>
      <c r="E231" s="168" t="s">
        <v>1</v>
      </c>
      <c r="F231" s="169" t="s">
        <v>294</v>
      </c>
      <c r="H231" s="168" t="s">
        <v>1</v>
      </c>
      <c r="I231" s="170"/>
      <c r="L231" s="166"/>
      <c r="M231" s="171"/>
      <c r="N231" s="172"/>
      <c r="O231" s="172"/>
      <c r="P231" s="172"/>
      <c r="Q231" s="172"/>
      <c r="R231" s="172"/>
      <c r="S231" s="172"/>
      <c r="T231" s="173"/>
      <c r="AT231" s="168" t="s">
        <v>160</v>
      </c>
      <c r="AU231" s="168" t="s">
        <v>152</v>
      </c>
      <c r="AV231" s="13" t="s">
        <v>84</v>
      </c>
      <c r="AW231" s="13" t="s">
        <v>31</v>
      </c>
      <c r="AX231" s="13" t="s">
        <v>76</v>
      </c>
      <c r="AY231" s="168" t="s">
        <v>151</v>
      </c>
    </row>
    <row r="232" spans="2:51" s="14" customFormat="1" ht="11.25">
      <c r="B232" s="174"/>
      <c r="D232" s="167" t="s">
        <v>160</v>
      </c>
      <c r="E232" s="175" t="s">
        <v>1</v>
      </c>
      <c r="F232" s="176" t="s">
        <v>295</v>
      </c>
      <c r="H232" s="177">
        <v>6.31</v>
      </c>
      <c r="I232" s="178"/>
      <c r="L232" s="174"/>
      <c r="M232" s="179"/>
      <c r="N232" s="180"/>
      <c r="O232" s="180"/>
      <c r="P232" s="180"/>
      <c r="Q232" s="180"/>
      <c r="R232" s="180"/>
      <c r="S232" s="180"/>
      <c r="T232" s="181"/>
      <c r="AT232" s="175" t="s">
        <v>160</v>
      </c>
      <c r="AU232" s="175" t="s">
        <v>152</v>
      </c>
      <c r="AV232" s="14" t="s">
        <v>152</v>
      </c>
      <c r="AW232" s="14" t="s">
        <v>31</v>
      </c>
      <c r="AX232" s="14" t="s">
        <v>76</v>
      </c>
      <c r="AY232" s="175" t="s">
        <v>151</v>
      </c>
    </row>
    <row r="233" spans="2:51" s="14" customFormat="1" ht="11.25">
      <c r="B233" s="174"/>
      <c r="D233" s="167" t="s">
        <v>160</v>
      </c>
      <c r="E233" s="175" t="s">
        <v>1</v>
      </c>
      <c r="F233" s="176" t="s">
        <v>296</v>
      </c>
      <c r="H233" s="177">
        <v>2.8679999999999999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160</v>
      </c>
      <c r="AU233" s="175" t="s">
        <v>152</v>
      </c>
      <c r="AV233" s="14" t="s">
        <v>152</v>
      </c>
      <c r="AW233" s="14" t="s">
        <v>31</v>
      </c>
      <c r="AX233" s="14" t="s">
        <v>76</v>
      </c>
      <c r="AY233" s="175" t="s">
        <v>151</v>
      </c>
    </row>
    <row r="234" spans="2:51" s="14" customFormat="1" ht="11.25">
      <c r="B234" s="174"/>
      <c r="D234" s="167" t="s">
        <v>160</v>
      </c>
      <c r="E234" s="175" t="s">
        <v>1</v>
      </c>
      <c r="F234" s="176" t="s">
        <v>297</v>
      </c>
      <c r="H234" s="177">
        <v>1.075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75" t="s">
        <v>160</v>
      </c>
      <c r="AU234" s="175" t="s">
        <v>152</v>
      </c>
      <c r="AV234" s="14" t="s">
        <v>152</v>
      </c>
      <c r="AW234" s="14" t="s">
        <v>31</v>
      </c>
      <c r="AX234" s="14" t="s">
        <v>76</v>
      </c>
      <c r="AY234" s="175" t="s">
        <v>151</v>
      </c>
    </row>
    <row r="235" spans="2:51" s="13" customFormat="1" ht="11.25">
      <c r="B235" s="166"/>
      <c r="D235" s="167" t="s">
        <v>160</v>
      </c>
      <c r="E235" s="168" t="s">
        <v>1</v>
      </c>
      <c r="F235" s="169" t="s">
        <v>298</v>
      </c>
      <c r="H235" s="168" t="s">
        <v>1</v>
      </c>
      <c r="I235" s="170"/>
      <c r="L235" s="166"/>
      <c r="M235" s="171"/>
      <c r="N235" s="172"/>
      <c r="O235" s="172"/>
      <c r="P235" s="172"/>
      <c r="Q235" s="172"/>
      <c r="R235" s="172"/>
      <c r="S235" s="172"/>
      <c r="T235" s="173"/>
      <c r="AT235" s="168" t="s">
        <v>160</v>
      </c>
      <c r="AU235" s="168" t="s">
        <v>152</v>
      </c>
      <c r="AV235" s="13" t="s">
        <v>84</v>
      </c>
      <c r="AW235" s="13" t="s">
        <v>31</v>
      </c>
      <c r="AX235" s="13" t="s">
        <v>76</v>
      </c>
      <c r="AY235" s="168" t="s">
        <v>151</v>
      </c>
    </row>
    <row r="236" spans="2:51" s="14" customFormat="1" ht="11.25">
      <c r="B236" s="174"/>
      <c r="D236" s="167" t="s">
        <v>160</v>
      </c>
      <c r="E236" s="175" t="s">
        <v>1</v>
      </c>
      <c r="F236" s="176" t="s">
        <v>299</v>
      </c>
      <c r="H236" s="177">
        <v>3.4950000000000001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160</v>
      </c>
      <c r="AU236" s="175" t="s">
        <v>152</v>
      </c>
      <c r="AV236" s="14" t="s">
        <v>152</v>
      </c>
      <c r="AW236" s="14" t="s">
        <v>31</v>
      </c>
      <c r="AX236" s="14" t="s">
        <v>76</v>
      </c>
      <c r="AY236" s="175" t="s">
        <v>151</v>
      </c>
    </row>
    <row r="237" spans="2:51" s="14" customFormat="1" ht="11.25">
      <c r="B237" s="174"/>
      <c r="D237" s="167" t="s">
        <v>160</v>
      </c>
      <c r="E237" s="175" t="s">
        <v>1</v>
      </c>
      <c r="F237" s="176" t="s">
        <v>300</v>
      </c>
      <c r="H237" s="177">
        <v>2.3690000000000002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160</v>
      </c>
      <c r="AU237" s="175" t="s">
        <v>152</v>
      </c>
      <c r="AV237" s="14" t="s">
        <v>152</v>
      </c>
      <c r="AW237" s="14" t="s">
        <v>31</v>
      </c>
      <c r="AX237" s="14" t="s">
        <v>76</v>
      </c>
      <c r="AY237" s="175" t="s">
        <v>151</v>
      </c>
    </row>
    <row r="238" spans="2:51" s="13" customFormat="1" ht="11.25">
      <c r="B238" s="166"/>
      <c r="D238" s="167" t="s">
        <v>160</v>
      </c>
      <c r="E238" s="168" t="s">
        <v>1</v>
      </c>
      <c r="F238" s="169" t="s">
        <v>301</v>
      </c>
      <c r="H238" s="168" t="s">
        <v>1</v>
      </c>
      <c r="I238" s="170"/>
      <c r="L238" s="166"/>
      <c r="M238" s="171"/>
      <c r="N238" s="172"/>
      <c r="O238" s="172"/>
      <c r="P238" s="172"/>
      <c r="Q238" s="172"/>
      <c r="R238" s="172"/>
      <c r="S238" s="172"/>
      <c r="T238" s="173"/>
      <c r="AT238" s="168" t="s">
        <v>160</v>
      </c>
      <c r="AU238" s="168" t="s">
        <v>152</v>
      </c>
      <c r="AV238" s="13" t="s">
        <v>84</v>
      </c>
      <c r="AW238" s="13" t="s">
        <v>31</v>
      </c>
      <c r="AX238" s="13" t="s">
        <v>76</v>
      </c>
      <c r="AY238" s="168" t="s">
        <v>151</v>
      </c>
    </row>
    <row r="239" spans="2:51" s="14" customFormat="1" ht="11.25">
      <c r="B239" s="174"/>
      <c r="D239" s="167" t="s">
        <v>160</v>
      </c>
      <c r="E239" s="175" t="s">
        <v>1</v>
      </c>
      <c r="F239" s="176" t="s">
        <v>302</v>
      </c>
      <c r="H239" s="177">
        <v>1.373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160</v>
      </c>
      <c r="AU239" s="175" t="s">
        <v>152</v>
      </c>
      <c r="AV239" s="14" t="s">
        <v>152</v>
      </c>
      <c r="AW239" s="14" t="s">
        <v>31</v>
      </c>
      <c r="AX239" s="14" t="s">
        <v>76</v>
      </c>
      <c r="AY239" s="175" t="s">
        <v>151</v>
      </c>
    </row>
    <row r="240" spans="2:51" s="13" customFormat="1" ht="11.25">
      <c r="B240" s="166"/>
      <c r="D240" s="167" t="s">
        <v>160</v>
      </c>
      <c r="E240" s="168" t="s">
        <v>1</v>
      </c>
      <c r="F240" s="169" t="s">
        <v>303</v>
      </c>
      <c r="H240" s="168" t="s">
        <v>1</v>
      </c>
      <c r="I240" s="170"/>
      <c r="L240" s="166"/>
      <c r="M240" s="171"/>
      <c r="N240" s="172"/>
      <c r="O240" s="172"/>
      <c r="P240" s="172"/>
      <c r="Q240" s="172"/>
      <c r="R240" s="172"/>
      <c r="S240" s="172"/>
      <c r="T240" s="173"/>
      <c r="AT240" s="168" t="s">
        <v>160</v>
      </c>
      <c r="AU240" s="168" t="s">
        <v>152</v>
      </c>
      <c r="AV240" s="13" t="s">
        <v>84</v>
      </c>
      <c r="AW240" s="13" t="s">
        <v>31</v>
      </c>
      <c r="AX240" s="13" t="s">
        <v>76</v>
      </c>
      <c r="AY240" s="168" t="s">
        <v>151</v>
      </c>
    </row>
    <row r="241" spans="1:65" s="14" customFormat="1" ht="11.25">
      <c r="B241" s="174"/>
      <c r="D241" s="167" t="s">
        <v>160</v>
      </c>
      <c r="E241" s="175" t="s">
        <v>1</v>
      </c>
      <c r="F241" s="176" t="s">
        <v>304</v>
      </c>
      <c r="H241" s="177">
        <v>8.32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160</v>
      </c>
      <c r="AU241" s="175" t="s">
        <v>152</v>
      </c>
      <c r="AV241" s="14" t="s">
        <v>152</v>
      </c>
      <c r="AW241" s="14" t="s">
        <v>31</v>
      </c>
      <c r="AX241" s="14" t="s">
        <v>76</v>
      </c>
      <c r="AY241" s="175" t="s">
        <v>151</v>
      </c>
    </row>
    <row r="242" spans="1:65" s="13" customFormat="1" ht="11.25">
      <c r="B242" s="166"/>
      <c r="D242" s="167" t="s">
        <v>160</v>
      </c>
      <c r="E242" s="168" t="s">
        <v>1</v>
      </c>
      <c r="F242" s="169" t="s">
        <v>305</v>
      </c>
      <c r="H242" s="168" t="s">
        <v>1</v>
      </c>
      <c r="I242" s="170"/>
      <c r="L242" s="166"/>
      <c r="M242" s="171"/>
      <c r="N242" s="172"/>
      <c r="O242" s="172"/>
      <c r="P242" s="172"/>
      <c r="Q242" s="172"/>
      <c r="R242" s="172"/>
      <c r="S242" s="172"/>
      <c r="T242" s="173"/>
      <c r="AT242" s="168" t="s">
        <v>160</v>
      </c>
      <c r="AU242" s="168" t="s">
        <v>152</v>
      </c>
      <c r="AV242" s="13" t="s">
        <v>84</v>
      </c>
      <c r="AW242" s="13" t="s">
        <v>31</v>
      </c>
      <c r="AX242" s="13" t="s">
        <v>76</v>
      </c>
      <c r="AY242" s="168" t="s">
        <v>151</v>
      </c>
    </row>
    <row r="243" spans="1:65" s="14" customFormat="1" ht="11.25">
      <c r="B243" s="174"/>
      <c r="D243" s="167" t="s">
        <v>160</v>
      </c>
      <c r="E243" s="175" t="s">
        <v>1</v>
      </c>
      <c r="F243" s="176" t="s">
        <v>306</v>
      </c>
      <c r="H243" s="177">
        <v>0.73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160</v>
      </c>
      <c r="AU243" s="175" t="s">
        <v>152</v>
      </c>
      <c r="AV243" s="14" t="s">
        <v>152</v>
      </c>
      <c r="AW243" s="14" t="s">
        <v>31</v>
      </c>
      <c r="AX243" s="14" t="s">
        <v>76</v>
      </c>
      <c r="AY243" s="175" t="s">
        <v>151</v>
      </c>
    </row>
    <row r="244" spans="1:65" s="14" customFormat="1" ht="11.25">
      <c r="B244" s="174"/>
      <c r="D244" s="167" t="s">
        <v>160</v>
      </c>
      <c r="E244" s="175" t="s">
        <v>1</v>
      </c>
      <c r="F244" s="176" t="s">
        <v>307</v>
      </c>
      <c r="H244" s="177">
        <v>1.5</v>
      </c>
      <c r="I244" s="178"/>
      <c r="L244" s="174"/>
      <c r="M244" s="179"/>
      <c r="N244" s="180"/>
      <c r="O244" s="180"/>
      <c r="P244" s="180"/>
      <c r="Q244" s="180"/>
      <c r="R244" s="180"/>
      <c r="S244" s="180"/>
      <c r="T244" s="181"/>
      <c r="AT244" s="175" t="s">
        <v>160</v>
      </c>
      <c r="AU244" s="175" t="s">
        <v>152</v>
      </c>
      <c r="AV244" s="14" t="s">
        <v>152</v>
      </c>
      <c r="AW244" s="14" t="s">
        <v>31</v>
      </c>
      <c r="AX244" s="14" t="s">
        <v>76</v>
      </c>
      <c r="AY244" s="175" t="s">
        <v>151</v>
      </c>
    </row>
    <row r="245" spans="1:65" s="14" customFormat="1" ht="11.25">
      <c r="B245" s="174"/>
      <c r="D245" s="167" t="s">
        <v>160</v>
      </c>
      <c r="E245" s="175" t="s">
        <v>1</v>
      </c>
      <c r="F245" s="176" t="s">
        <v>308</v>
      </c>
      <c r="H245" s="177">
        <v>-11.952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160</v>
      </c>
      <c r="AU245" s="175" t="s">
        <v>152</v>
      </c>
      <c r="AV245" s="14" t="s">
        <v>152</v>
      </c>
      <c r="AW245" s="14" t="s">
        <v>31</v>
      </c>
      <c r="AX245" s="14" t="s">
        <v>76</v>
      </c>
      <c r="AY245" s="175" t="s">
        <v>151</v>
      </c>
    </row>
    <row r="246" spans="1:65" s="16" customFormat="1" ht="11.25">
      <c r="B246" s="201"/>
      <c r="D246" s="167" t="s">
        <v>160</v>
      </c>
      <c r="E246" s="202" t="s">
        <v>1</v>
      </c>
      <c r="F246" s="203" t="s">
        <v>279</v>
      </c>
      <c r="H246" s="204">
        <v>52.991</v>
      </c>
      <c r="I246" s="205"/>
      <c r="L246" s="201"/>
      <c r="M246" s="206"/>
      <c r="N246" s="207"/>
      <c r="O246" s="207"/>
      <c r="P246" s="207"/>
      <c r="Q246" s="207"/>
      <c r="R246" s="207"/>
      <c r="S246" s="207"/>
      <c r="T246" s="208"/>
      <c r="AT246" s="202" t="s">
        <v>160</v>
      </c>
      <c r="AU246" s="202" t="s">
        <v>152</v>
      </c>
      <c r="AV246" s="16" t="s">
        <v>165</v>
      </c>
      <c r="AW246" s="16" t="s">
        <v>31</v>
      </c>
      <c r="AX246" s="16" t="s">
        <v>76</v>
      </c>
      <c r="AY246" s="202" t="s">
        <v>151</v>
      </c>
    </row>
    <row r="247" spans="1:65" s="15" customFormat="1" ht="11.25">
      <c r="B247" s="182"/>
      <c r="D247" s="167" t="s">
        <v>160</v>
      </c>
      <c r="E247" s="183" t="s">
        <v>1</v>
      </c>
      <c r="F247" s="184" t="s">
        <v>164</v>
      </c>
      <c r="H247" s="185">
        <v>67.726000000000013</v>
      </c>
      <c r="I247" s="186"/>
      <c r="L247" s="182"/>
      <c r="M247" s="187"/>
      <c r="N247" s="188"/>
      <c r="O247" s="188"/>
      <c r="P247" s="188"/>
      <c r="Q247" s="188"/>
      <c r="R247" s="188"/>
      <c r="S247" s="188"/>
      <c r="T247" s="189"/>
      <c r="AT247" s="183" t="s">
        <v>160</v>
      </c>
      <c r="AU247" s="183" t="s">
        <v>152</v>
      </c>
      <c r="AV247" s="15" t="s">
        <v>158</v>
      </c>
      <c r="AW247" s="15" t="s">
        <v>31</v>
      </c>
      <c r="AX247" s="15" t="s">
        <v>84</v>
      </c>
      <c r="AY247" s="183" t="s">
        <v>151</v>
      </c>
    </row>
    <row r="248" spans="1:65" s="2" customFormat="1" ht="33" customHeight="1">
      <c r="A248" s="33"/>
      <c r="B248" s="151"/>
      <c r="C248" s="152" t="s">
        <v>309</v>
      </c>
      <c r="D248" s="152" t="s">
        <v>154</v>
      </c>
      <c r="E248" s="153" t="s">
        <v>310</v>
      </c>
      <c r="F248" s="154" t="s">
        <v>311</v>
      </c>
      <c r="G248" s="155" t="s">
        <v>169</v>
      </c>
      <c r="H248" s="156">
        <v>12.864000000000001</v>
      </c>
      <c r="I248" s="157"/>
      <c r="J248" s="158">
        <f>ROUND(I248*H248,2)</f>
        <v>0</v>
      </c>
      <c r="K248" s="159"/>
      <c r="L248" s="34"/>
      <c r="M248" s="160" t="s">
        <v>1</v>
      </c>
      <c r="N248" s="161" t="s">
        <v>42</v>
      </c>
      <c r="O248" s="62"/>
      <c r="P248" s="162">
        <f>O248*H248</f>
        <v>0</v>
      </c>
      <c r="Q248" s="162">
        <v>0</v>
      </c>
      <c r="R248" s="162">
        <f>Q248*H248</f>
        <v>0</v>
      </c>
      <c r="S248" s="162">
        <v>2.4</v>
      </c>
      <c r="T248" s="163">
        <f>S248*H248</f>
        <v>30.8736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158</v>
      </c>
      <c r="AT248" s="164" t="s">
        <v>154</v>
      </c>
      <c r="AU248" s="164" t="s">
        <v>152</v>
      </c>
      <c r="AY248" s="18" t="s">
        <v>151</v>
      </c>
      <c r="BE248" s="165">
        <f>IF(N248="základná",J248,0)</f>
        <v>0</v>
      </c>
      <c r="BF248" s="165">
        <f>IF(N248="znížená",J248,0)</f>
        <v>0</v>
      </c>
      <c r="BG248" s="165">
        <f>IF(N248="zákl. prenesená",J248,0)</f>
        <v>0</v>
      </c>
      <c r="BH248" s="165">
        <f>IF(N248="zníž. prenesená",J248,0)</f>
        <v>0</v>
      </c>
      <c r="BI248" s="165">
        <f>IF(N248="nulová",J248,0)</f>
        <v>0</v>
      </c>
      <c r="BJ248" s="18" t="s">
        <v>152</v>
      </c>
      <c r="BK248" s="165">
        <f>ROUND(I248*H248,2)</f>
        <v>0</v>
      </c>
      <c r="BL248" s="18" t="s">
        <v>158</v>
      </c>
      <c r="BM248" s="164" t="s">
        <v>312</v>
      </c>
    </row>
    <row r="249" spans="1:65" s="13" customFormat="1" ht="11.25">
      <c r="B249" s="166"/>
      <c r="D249" s="167" t="s">
        <v>160</v>
      </c>
      <c r="E249" s="168" t="s">
        <v>1</v>
      </c>
      <c r="F249" s="169" t="s">
        <v>313</v>
      </c>
      <c r="H249" s="168" t="s">
        <v>1</v>
      </c>
      <c r="I249" s="170"/>
      <c r="L249" s="166"/>
      <c r="M249" s="171"/>
      <c r="N249" s="172"/>
      <c r="O249" s="172"/>
      <c r="P249" s="172"/>
      <c r="Q249" s="172"/>
      <c r="R249" s="172"/>
      <c r="S249" s="172"/>
      <c r="T249" s="173"/>
      <c r="AT249" s="168" t="s">
        <v>160</v>
      </c>
      <c r="AU249" s="168" t="s">
        <v>152</v>
      </c>
      <c r="AV249" s="13" t="s">
        <v>84</v>
      </c>
      <c r="AW249" s="13" t="s">
        <v>31</v>
      </c>
      <c r="AX249" s="13" t="s">
        <v>76</v>
      </c>
      <c r="AY249" s="168" t="s">
        <v>151</v>
      </c>
    </row>
    <row r="250" spans="1:65" s="14" customFormat="1" ht="11.25">
      <c r="B250" s="174"/>
      <c r="D250" s="167" t="s">
        <v>160</v>
      </c>
      <c r="E250" s="175" t="s">
        <v>1</v>
      </c>
      <c r="F250" s="176" t="s">
        <v>314</v>
      </c>
      <c r="H250" s="177">
        <v>0.91200000000000003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160</v>
      </c>
      <c r="AU250" s="175" t="s">
        <v>152</v>
      </c>
      <c r="AV250" s="14" t="s">
        <v>152</v>
      </c>
      <c r="AW250" s="14" t="s">
        <v>31</v>
      </c>
      <c r="AX250" s="14" t="s">
        <v>76</v>
      </c>
      <c r="AY250" s="175" t="s">
        <v>151</v>
      </c>
    </row>
    <row r="251" spans="1:65" s="13" customFormat="1" ht="11.25">
      <c r="B251" s="166"/>
      <c r="D251" s="167" t="s">
        <v>160</v>
      </c>
      <c r="E251" s="168" t="s">
        <v>1</v>
      </c>
      <c r="F251" s="169" t="s">
        <v>315</v>
      </c>
      <c r="H251" s="168" t="s">
        <v>1</v>
      </c>
      <c r="I251" s="170"/>
      <c r="L251" s="166"/>
      <c r="M251" s="171"/>
      <c r="N251" s="172"/>
      <c r="O251" s="172"/>
      <c r="P251" s="172"/>
      <c r="Q251" s="172"/>
      <c r="R251" s="172"/>
      <c r="S251" s="172"/>
      <c r="T251" s="173"/>
      <c r="AT251" s="168" t="s">
        <v>160</v>
      </c>
      <c r="AU251" s="168" t="s">
        <v>152</v>
      </c>
      <c r="AV251" s="13" t="s">
        <v>84</v>
      </c>
      <c r="AW251" s="13" t="s">
        <v>31</v>
      </c>
      <c r="AX251" s="13" t="s">
        <v>76</v>
      </c>
      <c r="AY251" s="168" t="s">
        <v>151</v>
      </c>
    </row>
    <row r="252" spans="1:65" s="14" customFormat="1" ht="11.25">
      <c r="B252" s="174"/>
      <c r="D252" s="167" t="s">
        <v>160</v>
      </c>
      <c r="E252" s="175" t="s">
        <v>1</v>
      </c>
      <c r="F252" s="176" t="s">
        <v>316</v>
      </c>
      <c r="H252" s="177">
        <v>11.952</v>
      </c>
      <c r="I252" s="178"/>
      <c r="L252" s="174"/>
      <c r="M252" s="179"/>
      <c r="N252" s="180"/>
      <c r="O252" s="180"/>
      <c r="P252" s="180"/>
      <c r="Q252" s="180"/>
      <c r="R252" s="180"/>
      <c r="S252" s="180"/>
      <c r="T252" s="181"/>
      <c r="AT252" s="175" t="s">
        <v>160</v>
      </c>
      <c r="AU252" s="175" t="s">
        <v>152</v>
      </c>
      <c r="AV252" s="14" t="s">
        <v>152</v>
      </c>
      <c r="AW252" s="14" t="s">
        <v>31</v>
      </c>
      <c r="AX252" s="14" t="s">
        <v>76</v>
      </c>
      <c r="AY252" s="175" t="s">
        <v>151</v>
      </c>
    </row>
    <row r="253" spans="1:65" s="15" customFormat="1" ht="11.25">
      <c r="B253" s="182"/>
      <c r="D253" s="167" t="s">
        <v>160</v>
      </c>
      <c r="E253" s="183" t="s">
        <v>1</v>
      </c>
      <c r="F253" s="184" t="s">
        <v>164</v>
      </c>
      <c r="H253" s="185">
        <v>12.864000000000001</v>
      </c>
      <c r="I253" s="186"/>
      <c r="L253" s="182"/>
      <c r="M253" s="187"/>
      <c r="N253" s="188"/>
      <c r="O253" s="188"/>
      <c r="P253" s="188"/>
      <c r="Q253" s="188"/>
      <c r="R253" s="188"/>
      <c r="S253" s="188"/>
      <c r="T253" s="189"/>
      <c r="AT253" s="183" t="s">
        <v>160</v>
      </c>
      <c r="AU253" s="183" t="s">
        <v>152</v>
      </c>
      <c r="AV253" s="15" t="s">
        <v>158</v>
      </c>
      <c r="AW253" s="15" t="s">
        <v>31</v>
      </c>
      <c r="AX253" s="15" t="s">
        <v>84</v>
      </c>
      <c r="AY253" s="183" t="s">
        <v>151</v>
      </c>
    </row>
    <row r="254" spans="1:65" s="2" customFormat="1" ht="37.9" customHeight="1">
      <c r="A254" s="33"/>
      <c r="B254" s="151"/>
      <c r="C254" s="152" t="s">
        <v>317</v>
      </c>
      <c r="D254" s="152" t="s">
        <v>154</v>
      </c>
      <c r="E254" s="153" t="s">
        <v>318</v>
      </c>
      <c r="F254" s="154" t="s">
        <v>319</v>
      </c>
      <c r="G254" s="155" t="s">
        <v>169</v>
      </c>
      <c r="H254" s="156">
        <v>2.3690000000000002</v>
      </c>
      <c r="I254" s="157"/>
      <c r="J254" s="158">
        <f>ROUND(I254*H254,2)</f>
        <v>0</v>
      </c>
      <c r="K254" s="159"/>
      <c r="L254" s="34"/>
      <c r="M254" s="160" t="s">
        <v>1</v>
      </c>
      <c r="N254" s="161" t="s">
        <v>42</v>
      </c>
      <c r="O254" s="62"/>
      <c r="P254" s="162">
        <f>O254*H254</f>
        <v>0</v>
      </c>
      <c r="Q254" s="162">
        <v>0</v>
      </c>
      <c r="R254" s="162">
        <f>Q254*H254</f>
        <v>0</v>
      </c>
      <c r="S254" s="162">
        <v>1.6</v>
      </c>
      <c r="T254" s="163">
        <f>S254*H254</f>
        <v>3.7904000000000004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158</v>
      </c>
      <c r="AT254" s="164" t="s">
        <v>154</v>
      </c>
      <c r="AU254" s="164" t="s">
        <v>152</v>
      </c>
      <c r="AY254" s="18" t="s">
        <v>151</v>
      </c>
      <c r="BE254" s="165">
        <f>IF(N254="základná",J254,0)</f>
        <v>0</v>
      </c>
      <c r="BF254" s="165">
        <f>IF(N254="znížená",J254,0)</f>
        <v>0</v>
      </c>
      <c r="BG254" s="165">
        <f>IF(N254="zákl. prenesená",J254,0)</f>
        <v>0</v>
      </c>
      <c r="BH254" s="165">
        <f>IF(N254="zníž. prenesená",J254,0)</f>
        <v>0</v>
      </c>
      <c r="BI254" s="165">
        <f>IF(N254="nulová",J254,0)</f>
        <v>0</v>
      </c>
      <c r="BJ254" s="18" t="s">
        <v>152</v>
      </c>
      <c r="BK254" s="165">
        <f>ROUND(I254*H254,2)</f>
        <v>0</v>
      </c>
      <c r="BL254" s="18" t="s">
        <v>158</v>
      </c>
      <c r="BM254" s="164" t="s">
        <v>320</v>
      </c>
    </row>
    <row r="255" spans="1:65" s="13" customFormat="1" ht="11.25">
      <c r="B255" s="166"/>
      <c r="D255" s="167" t="s">
        <v>160</v>
      </c>
      <c r="E255" s="168" t="s">
        <v>1</v>
      </c>
      <c r="F255" s="169" t="s">
        <v>321</v>
      </c>
      <c r="H255" s="168" t="s">
        <v>1</v>
      </c>
      <c r="I255" s="170"/>
      <c r="L255" s="166"/>
      <c r="M255" s="171"/>
      <c r="N255" s="172"/>
      <c r="O255" s="172"/>
      <c r="P255" s="172"/>
      <c r="Q255" s="172"/>
      <c r="R255" s="172"/>
      <c r="S255" s="172"/>
      <c r="T255" s="173"/>
      <c r="AT255" s="168" t="s">
        <v>160</v>
      </c>
      <c r="AU255" s="168" t="s">
        <v>152</v>
      </c>
      <c r="AV255" s="13" t="s">
        <v>84</v>
      </c>
      <c r="AW255" s="13" t="s">
        <v>31</v>
      </c>
      <c r="AX255" s="13" t="s">
        <v>76</v>
      </c>
      <c r="AY255" s="168" t="s">
        <v>151</v>
      </c>
    </row>
    <row r="256" spans="1:65" s="14" customFormat="1" ht="11.25">
      <c r="B256" s="174"/>
      <c r="D256" s="167" t="s">
        <v>160</v>
      </c>
      <c r="E256" s="175" t="s">
        <v>1</v>
      </c>
      <c r="F256" s="176" t="s">
        <v>322</v>
      </c>
      <c r="H256" s="177">
        <v>2.3690000000000002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160</v>
      </c>
      <c r="AU256" s="175" t="s">
        <v>152</v>
      </c>
      <c r="AV256" s="14" t="s">
        <v>152</v>
      </c>
      <c r="AW256" s="14" t="s">
        <v>31</v>
      </c>
      <c r="AX256" s="14" t="s">
        <v>76</v>
      </c>
      <c r="AY256" s="175" t="s">
        <v>151</v>
      </c>
    </row>
    <row r="257" spans="1:65" s="15" customFormat="1" ht="11.25">
      <c r="B257" s="182"/>
      <c r="D257" s="167" t="s">
        <v>160</v>
      </c>
      <c r="E257" s="183" t="s">
        <v>1</v>
      </c>
      <c r="F257" s="184" t="s">
        <v>164</v>
      </c>
      <c r="H257" s="185">
        <v>2.3690000000000002</v>
      </c>
      <c r="I257" s="186"/>
      <c r="L257" s="182"/>
      <c r="M257" s="187"/>
      <c r="N257" s="188"/>
      <c r="O257" s="188"/>
      <c r="P257" s="188"/>
      <c r="Q257" s="188"/>
      <c r="R257" s="188"/>
      <c r="S257" s="188"/>
      <c r="T257" s="189"/>
      <c r="AT257" s="183" t="s">
        <v>160</v>
      </c>
      <c r="AU257" s="183" t="s">
        <v>152</v>
      </c>
      <c r="AV257" s="15" t="s">
        <v>158</v>
      </c>
      <c r="AW257" s="15" t="s">
        <v>31</v>
      </c>
      <c r="AX257" s="15" t="s">
        <v>84</v>
      </c>
      <c r="AY257" s="183" t="s">
        <v>151</v>
      </c>
    </row>
    <row r="258" spans="1:65" s="2" customFormat="1" ht="37.9" customHeight="1">
      <c r="A258" s="33"/>
      <c r="B258" s="151"/>
      <c r="C258" s="152" t="s">
        <v>323</v>
      </c>
      <c r="D258" s="152" t="s">
        <v>154</v>
      </c>
      <c r="E258" s="153" t="s">
        <v>324</v>
      </c>
      <c r="F258" s="154" t="s">
        <v>325</v>
      </c>
      <c r="G258" s="155" t="s">
        <v>169</v>
      </c>
      <c r="H258" s="156">
        <v>60.128</v>
      </c>
      <c r="I258" s="157"/>
      <c r="J258" s="158">
        <f>ROUND(I258*H258,2)</f>
        <v>0</v>
      </c>
      <c r="K258" s="159"/>
      <c r="L258" s="34"/>
      <c r="M258" s="160" t="s">
        <v>1</v>
      </c>
      <c r="N258" s="161" t="s">
        <v>42</v>
      </c>
      <c r="O258" s="62"/>
      <c r="P258" s="162">
        <f>O258*H258</f>
        <v>0</v>
      </c>
      <c r="Q258" s="162">
        <v>0</v>
      </c>
      <c r="R258" s="162">
        <f>Q258*H258</f>
        <v>0</v>
      </c>
      <c r="S258" s="162">
        <v>1.6</v>
      </c>
      <c r="T258" s="163">
        <f>S258*H258</f>
        <v>96.204800000000006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158</v>
      </c>
      <c r="AT258" s="164" t="s">
        <v>154</v>
      </c>
      <c r="AU258" s="164" t="s">
        <v>152</v>
      </c>
      <c r="AY258" s="18" t="s">
        <v>151</v>
      </c>
      <c r="BE258" s="165">
        <f>IF(N258="základná",J258,0)</f>
        <v>0</v>
      </c>
      <c r="BF258" s="165">
        <f>IF(N258="znížená",J258,0)</f>
        <v>0</v>
      </c>
      <c r="BG258" s="165">
        <f>IF(N258="zákl. prenesená",J258,0)</f>
        <v>0</v>
      </c>
      <c r="BH258" s="165">
        <f>IF(N258="zníž. prenesená",J258,0)</f>
        <v>0</v>
      </c>
      <c r="BI258" s="165">
        <f>IF(N258="nulová",J258,0)</f>
        <v>0</v>
      </c>
      <c r="BJ258" s="18" t="s">
        <v>152</v>
      </c>
      <c r="BK258" s="165">
        <f>ROUND(I258*H258,2)</f>
        <v>0</v>
      </c>
      <c r="BL258" s="18" t="s">
        <v>158</v>
      </c>
      <c r="BM258" s="164" t="s">
        <v>326</v>
      </c>
    </row>
    <row r="259" spans="1:65" s="13" customFormat="1" ht="11.25">
      <c r="B259" s="166"/>
      <c r="D259" s="167" t="s">
        <v>160</v>
      </c>
      <c r="E259" s="168" t="s">
        <v>1</v>
      </c>
      <c r="F259" s="169" t="s">
        <v>327</v>
      </c>
      <c r="H259" s="168" t="s">
        <v>1</v>
      </c>
      <c r="I259" s="170"/>
      <c r="L259" s="166"/>
      <c r="M259" s="171"/>
      <c r="N259" s="172"/>
      <c r="O259" s="172"/>
      <c r="P259" s="172"/>
      <c r="Q259" s="172"/>
      <c r="R259" s="172"/>
      <c r="S259" s="172"/>
      <c r="T259" s="173"/>
      <c r="AT259" s="168" t="s">
        <v>160</v>
      </c>
      <c r="AU259" s="168" t="s">
        <v>152</v>
      </c>
      <c r="AV259" s="13" t="s">
        <v>84</v>
      </c>
      <c r="AW259" s="13" t="s">
        <v>31</v>
      </c>
      <c r="AX259" s="13" t="s">
        <v>76</v>
      </c>
      <c r="AY259" s="168" t="s">
        <v>151</v>
      </c>
    </row>
    <row r="260" spans="1:65" s="14" customFormat="1" ht="11.25">
      <c r="B260" s="174"/>
      <c r="D260" s="167" t="s">
        <v>160</v>
      </c>
      <c r="E260" s="175" t="s">
        <v>1</v>
      </c>
      <c r="F260" s="176" t="s">
        <v>328</v>
      </c>
      <c r="H260" s="177">
        <v>0.60699999999999998</v>
      </c>
      <c r="I260" s="178"/>
      <c r="L260" s="174"/>
      <c r="M260" s="179"/>
      <c r="N260" s="180"/>
      <c r="O260" s="180"/>
      <c r="P260" s="180"/>
      <c r="Q260" s="180"/>
      <c r="R260" s="180"/>
      <c r="S260" s="180"/>
      <c r="T260" s="181"/>
      <c r="AT260" s="175" t="s">
        <v>160</v>
      </c>
      <c r="AU260" s="175" t="s">
        <v>152</v>
      </c>
      <c r="AV260" s="14" t="s">
        <v>152</v>
      </c>
      <c r="AW260" s="14" t="s">
        <v>31</v>
      </c>
      <c r="AX260" s="14" t="s">
        <v>76</v>
      </c>
      <c r="AY260" s="175" t="s">
        <v>151</v>
      </c>
    </row>
    <row r="261" spans="1:65" s="14" customFormat="1" ht="11.25">
      <c r="B261" s="174"/>
      <c r="D261" s="167" t="s">
        <v>160</v>
      </c>
      <c r="E261" s="175" t="s">
        <v>1</v>
      </c>
      <c r="F261" s="176" t="s">
        <v>329</v>
      </c>
      <c r="H261" s="177">
        <v>9.2119999999999997</v>
      </c>
      <c r="I261" s="178"/>
      <c r="L261" s="174"/>
      <c r="M261" s="179"/>
      <c r="N261" s="180"/>
      <c r="O261" s="180"/>
      <c r="P261" s="180"/>
      <c r="Q261" s="180"/>
      <c r="R261" s="180"/>
      <c r="S261" s="180"/>
      <c r="T261" s="181"/>
      <c r="AT261" s="175" t="s">
        <v>160</v>
      </c>
      <c r="AU261" s="175" t="s">
        <v>152</v>
      </c>
      <c r="AV261" s="14" t="s">
        <v>152</v>
      </c>
      <c r="AW261" s="14" t="s">
        <v>31</v>
      </c>
      <c r="AX261" s="14" t="s">
        <v>76</v>
      </c>
      <c r="AY261" s="175" t="s">
        <v>151</v>
      </c>
    </row>
    <row r="262" spans="1:65" s="14" customFormat="1" ht="11.25">
      <c r="B262" s="174"/>
      <c r="D262" s="167" t="s">
        <v>160</v>
      </c>
      <c r="E262" s="175" t="s">
        <v>1</v>
      </c>
      <c r="F262" s="176" t="s">
        <v>330</v>
      </c>
      <c r="H262" s="177">
        <v>25.440999999999999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160</v>
      </c>
      <c r="AU262" s="175" t="s">
        <v>152</v>
      </c>
      <c r="AV262" s="14" t="s">
        <v>152</v>
      </c>
      <c r="AW262" s="14" t="s">
        <v>31</v>
      </c>
      <c r="AX262" s="14" t="s">
        <v>76</v>
      </c>
      <c r="AY262" s="175" t="s">
        <v>151</v>
      </c>
    </row>
    <row r="263" spans="1:65" s="14" customFormat="1" ht="11.25">
      <c r="B263" s="174"/>
      <c r="D263" s="167" t="s">
        <v>160</v>
      </c>
      <c r="E263" s="175" t="s">
        <v>1</v>
      </c>
      <c r="F263" s="176" t="s">
        <v>331</v>
      </c>
      <c r="H263" s="177">
        <v>16.047000000000001</v>
      </c>
      <c r="I263" s="178"/>
      <c r="L263" s="174"/>
      <c r="M263" s="179"/>
      <c r="N263" s="180"/>
      <c r="O263" s="180"/>
      <c r="P263" s="180"/>
      <c r="Q263" s="180"/>
      <c r="R263" s="180"/>
      <c r="S263" s="180"/>
      <c r="T263" s="181"/>
      <c r="AT263" s="175" t="s">
        <v>160</v>
      </c>
      <c r="AU263" s="175" t="s">
        <v>152</v>
      </c>
      <c r="AV263" s="14" t="s">
        <v>152</v>
      </c>
      <c r="AW263" s="14" t="s">
        <v>31</v>
      </c>
      <c r="AX263" s="14" t="s">
        <v>76</v>
      </c>
      <c r="AY263" s="175" t="s">
        <v>151</v>
      </c>
    </row>
    <row r="264" spans="1:65" s="14" customFormat="1" ht="11.25">
      <c r="B264" s="174"/>
      <c r="D264" s="167" t="s">
        <v>160</v>
      </c>
      <c r="E264" s="175" t="s">
        <v>1</v>
      </c>
      <c r="F264" s="176" t="s">
        <v>332</v>
      </c>
      <c r="H264" s="177">
        <v>8.8209999999999997</v>
      </c>
      <c r="I264" s="178"/>
      <c r="L264" s="174"/>
      <c r="M264" s="179"/>
      <c r="N264" s="180"/>
      <c r="O264" s="180"/>
      <c r="P264" s="180"/>
      <c r="Q264" s="180"/>
      <c r="R264" s="180"/>
      <c r="S264" s="180"/>
      <c r="T264" s="181"/>
      <c r="AT264" s="175" t="s">
        <v>160</v>
      </c>
      <c r="AU264" s="175" t="s">
        <v>152</v>
      </c>
      <c r="AV264" s="14" t="s">
        <v>152</v>
      </c>
      <c r="AW264" s="14" t="s">
        <v>31</v>
      </c>
      <c r="AX264" s="14" t="s">
        <v>76</v>
      </c>
      <c r="AY264" s="175" t="s">
        <v>151</v>
      </c>
    </row>
    <row r="265" spans="1:65" s="15" customFormat="1" ht="11.25">
      <c r="B265" s="182"/>
      <c r="D265" s="167" t="s">
        <v>160</v>
      </c>
      <c r="E265" s="183" t="s">
        <v>1</v>
      </c>
      <c r="F265" s="184" t="s">
        <v>164</v>
      </c>
      <c r="H265" s="185">
        <v>60.128</v>
      </c>
      <c r="I265" s="186"/>
      <c r="L265" s="182"/>
      <c r="M265" s="187"/>
      <c r="N265" s="188"/>
      <c r="O265" s="188"/>
      <c r="P265" s="188"/>
      <c r="Q265" s="188"/>
      <c r="R265" s="188"/>
      <c r="S265" s="188"/>
      <c r="T265" s="189"/>
      <c r="AT265" s="183" t="s">
        <v>160</v>
      </c>
      <c r="AU265" s="183" t="s">
        <v>152</v>
      </c>
      <c r="AV265" s="15" t="s">
        <v>158</v>
      </c>
      <c r="AW265" s="15" t="s">
        <v>31</v>
      </c>
      <c r="AX265" s="15" t="s">
        <v>84</v>
      </c>
      <c r="AY265" s="183" t="s">
        <v>151</v>
      </c>
    </row>
    <row r="266" spans="1:65" s="2" customFormat="1" ht="37.9" customHeight="1">
      <c r="A266" s="33"/>
      <c r="B266" s="151"/>
      <c r="C266" s="152" t="s">
        <v>333</v>
      </c>
      <c r="D266" s="152" t="s">
        <v>154</v>
      </c>
      <c r="E266" s="153" t="s">
        <v>334</v>
      </c>
      <c r="F266" s="154" t="s">
        <v>335</v>
      </c>
      <c r="G266" s="155" t="s">
        <v>169</v>
      </c>
      <c r="H266" s="156">
        <v>90.111000000000004</v>
      </c>
      <c r="I266" s="157"/>
      <c r="J266" s="158">
        <f>ROUND(I266*H266,2)</f>
        <v>0</v>
      </c>
      <c r="K266" s="159"/>
      <c r="L266" s="34"/>
      <c r="M266" s="160" t="s">
        <v>1</v>
      </c>
      <c r="N266" s="161" t="s">
        <v>42</v>
      </c>
      <c r="O266" s="62"/>
      <c r="P266" s="162">
        <f>O266*H266</f>
        <v>0</v>
      </c>
      <c r="Q266" s="162">
        <v>0</v>
      </c>
      <c r="R266" s="162">
        <f>Q266*H266</f>
        <v>0</v>
      </c>
      <c r="S266" s="162">
        <v>2.2000000000000002</v>
      </c>
      <c r="T266" s="163">
        <f>S266*H266</f>
        <v>198.24420000000003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158</v>
      </c>
      <c r="AT266" s="164" t="s">
        <v>154</v>
      </c>
      <c r="AU266" s="164" t="s">
        <v>152</v>
      </c>
      <c r="AY266" s="18" t="s">
        <v>151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8" t="s">
        <v>152</v>
      </c>
      <c r="BK266" s="165">
        <f>ROUND(I266*H266,2)</f>
        <v>0</v>
      </c>
      <c r="BL266" s="18" t="s">
        <v>158</v>
      </c>
      <c r="BM266" s="164" t="s">
        <v>336</v>
      </c>
    </row>
    <row r="267" spans="1:65" s="13" customFormat="1" ht="11.25">
      <c r="B267" s="166"/>
      <c r="D267" s="167" t="s">
        <v>160</v>
      </c>
      <c r="E267" s="168" t="s">
        <v>1</v>
      </c>
      <c r="F267" s="169" t="s">
        <v>337</v>
      </c>
      <c r="H267" s="168" t="s">
        <v>1</v>
      </c>
      <c r="I267" s="170"/>
      <c r="L267" s="166"/>
      <c r="M267" s="171"/>
      <c r="N267" s="172"/>
      <c r="O267" s="172"/>
      <c r="P267" s="172"/>
      <c r="Q267" s="172"/>
      <c r="R267" s="172"/>
      <c r="S267" s="172"/>
      <c r="T267" s="173"/>
      <c r="AT267" s="168" t="s">
        <v>160</v>
      </c>
      <c r="AU267" s="168" t="s">
        <v>152</v>
      </c>
      <c r="AV267" s="13" t="s">
        <v>84</v>
      </c>
      <c r="AW267" s="13" t="s">
        <v>31</v>
      </c>
      <c r="AX267" s="13" t="s">
        <v>76</v>
      </c>
      <c r="AY267" s="168" t="s">
        <v>151</v>
      </c>
    </row>
    <row r="268" spans="1:65" s="14" customFormat="1" ht="11.25">
      <c r="B268" s="174"/>
      <c r="D268" s="167" t="s">
        <v>160</v>
      </c>
      <c r="E268" s="175" t="s">
        <v>1</v>
      </c>
      <c r="F268" s="176" t="s">
        <v>338</v>
      </c>
      <c r="H268" s="177">
        <v>7.4909999999999997</v>
      </c>
      <c r="I268" s="178"/>
      <c r="L268" s="174"/>
      <c r="M268" s="179"/>
      <c r="N268" s="180"/>
      <c r="O268" s="180"/>
      <c r="P268" s="180"/>
      <c r="Q268" s="180"/>
      <c r="R268" s="180"/>
      <c r="S268" s="180"/>
      <c r="T268" s="181"/>
      <c r="AT268" s="175" t="s">
        <v>160</v>
      </c>
      <c r="AU268" s="175" t="s">
        <v>152</v>
      </c>
      <c r="AV268" s="14" t="s">
        <v>152</v>
      </c>
      <c r="AW268" s="14" t="s">
        <v>31</v>
      </c>
      <c r="AX268" s="14" t="s">
        <v>76</v>
      </c>
      <c r="AY268" s="175" t="s">
        <v>151</v>
      </c>
    </row>
    <row r="269" spans="1:65" s="13" customFormat="1" ht="22.5">
      <c r="B269" s="166"/>
      <c r="D269" s="167" t="s">
        <v>160</v>
      </c>
      <c r="E269" s="168" t="s">
        <v>1</v>
      </c>
      <c r="F269" s="169" t="s">
        <v>339</v>
      </c>
      <c r="H269" s="168" t="s">
        <v>1</v>
      </c>
      <c r="I269" s="170"/>
      <c r="L269" s="166"/>
      <c r="M269" s="171"/>
      <c r="N269" s="172"/>
      <c r="O269" s="172"/>
      <c r="P269" s="172"/>
      <c r="Q269" s="172"/>
      <c r="R269" s="172"/>
      <c r="S269" s="172"/>
      <c r="T269" s="173"/>
      <c r="AT269" s="168" t="s">
        <v>160</v>
      </c>
      <c r="AU269" s="168" t="s">
        <v>152</v>
      </c>
      <c r="AV269" s="13" t="s">
        <v>84</v>
      </c>
      <c r="AW269" s="13" t="s">
        <v>31</v>
      </c>
      <c r="AX269" s="13" t="s">
        <v>76</v>
      </c>
      <c r="AY269" s="168" t="s">
        <v>151</v>
      </c>
    </row>
    <row r="270" spans="1:65" s="14" customFormat="1" ht="11.25">
      <c r="B270" s="174"/>
      <c r="D270" s="167" t="s">
        <v>160</v>
      </c>
      <c r="E270" s="175" t="s">
        <v>1</v>
      </c>
      <c r="F270" s="176" t="s">
        <v>340</v>
      </c>
      <c r="H270" s="177">
        <v>2.024</v>
      </c>
      <c r="I270" s="178"/>
      <c r="L270" s="174"/>
      <c r="M270" s="179"/>
      <c r="N270" s="180"/>
      <c r="O270" s="180"/>
      <c r="P270" s="180"/>
      <c r="Q270" s="180"/>
      <c r="R270" s="180"/>
      <c r="S270" s="180"/>
      <c r="T270" s="181"/>
      <c r="AT270" s="175" t="s">
        <v>160</v>
      </c>
      <c r="AU270" s="175" t="s">
        <v>152</v>
      </c>
      <c r="AV270" s="14" t="s">
        <v>152</v>
      </c>
      <c r="AW270" s="14" t="s">
        <v>31</v>
      </c>
      <c r="AX270" s="14" t="s">
        <v>76</v>
      </c>
      <c r="AY270" s="175" t="s">
        <v>151</v>
      </c>
    </row>
    <row r="271" spans="1:65" s="14" customFormat="1" ht="11.25">
      <c r="B271" s="174"/>
      <c r="D271" s="167" t="s">
        <v>160</v>
      </c>
      <c r="E271" s="175" t="s">
        <v>1</v>
      </c>
      <c r="F271" s="176" t="s">
        <v>341</v>
      </c>
      <c r="H271" s="177">
        <v>30.707999999999998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160</v>
      </c>
      <c r="AU271" s="175" t="s">
        <v>152</v>
      </c>
      <c r="AV271" s="14" t="s">
        <v>152</v>
      </c>
      <c r="AW271" s="14" t="s">
        <v>31</v>
      </c>
      <c r="AX271" s="14" t="s">
        <v>76</v>
      </c>
      <c r="AY271" s="175" t="s">
        <v>151</v>
      </c>
    </row>
    <row r="272" spans="1:65" s="14" customFormat="1" ht="11.25">
      <c r="B272" s="174"/>
      <c r="D272" s="167" t="s">
        <v>160</v>
      </c>
      <c r="E272" s="175" t="s">
        <v>1</v>
      </c>
      <c r="F272" s="176" t="s">
        <v>342</v>
      </c>
      <c r="H272" s="177">
        <v>13.047000000000001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160</v>
      </c>
      <c r="AU272" s="175" t="s">
        <v>152</v>
      </c>
      <c r="AV272" s="14" t="s">
        <v>152</v>
      </c>
      <c r="AW272" s="14" t="s">
        <v>31</v>
      </c>
      <c r="AX272" s="14" t="s">
        <v>76</v>
      </c>
      <c r="AY272" s="175" t="s">
        <v>151</v>
      </c>
    </row>
    <row r="273" spans="1:65" s="14" customFormat="1" ht="11.25">
      <c r="B273" s="174"/>
      <c r="D273" s="167" t="s">
        <v>160</v>
      </c>
      <c r="E273" s="175" t="s">
        <v>1</v>
      </c>
      <c r="F273" s="176" t="s">
        <v>343</v>
      </c>
      <c r="H273" s="177">
        <v>23.773</v>
      </c>
      <c r="I273" s="178"/>
      <c r="L273" s="174"/>
      <c r="M273" s="179"/>
      <c r="N273" s="180"/>
      <c r="O273" s="180"/>
      <c r="P273" s="180"/>
      <c r="Q273" s="180"/>
      <c r="R273" s="180"/>
      <c r="S273" s="180"/>
      <c r="T273" s="181"/>
      <c r="AT273" s="175" t="s">
        <v>160</v>
      </c>
      <c r="AU273" s="175" t="s">
        <v>152</v>
      </c>
      <c r="AV273" s="14" t="s">
        <v>152</v>
      </c>
      <c r="AW273" s="14" t="s">
        <v>31</v>
      </c>
      <c r="AX273" s="14" t="s">
        <v>76</v>
      </c>
      <c r="AY273" s="175" t="s">
        <v>151</v>
      </c>
    </row>
    <row r="274" spans="1:65" s="14" customFormat="1" ht="11.25">
      <c r="B274" s="174"/>
      <c r="D274" s="167" t="s">
        <v>160</v>
      </c>
      <c r="E274" s="175" t="s">
        <v>1</v>
      </c>
      <c r="F274" s="176" t="s">
        <v>344</v>
      </c>
      <c r="H274" s="177">
        <v>13.068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160</v>
      </c>
      <c r="AU274" s="175" t="s">
        <v>152</v>
      </c>
      <c r="AV274" s="14" t="s">
        <v>152</v>
      </c>
      <c r="AW274" s="14" t="s">
        <v>31</v>
      </c>
      <c r="AX274" s="14" t="s">
        <v>76</v>
      </c>
      <c r="AY274" s="175" t="s">
        <v>151</v>
      </c>
    </row>
    <row r="275" spans="1:65" s="15" customFormat="1" ht="11.25">
      <c r="B275" s="182"/>
      <c r="D275" s="167" t="s">
        <v>160</v>
      </c>
      <c r="E275" s="183" t="s">
        <v>1</v>
      </c>
      <c r="F275" s="184" t="s">
        <v>164</v>
      </c>
      <c r="H275" s="185">
        <v>90.11099999999999</v>
      </c>
      <c r="I275" s="186"/>
      <c r="L275" s="182"/>
      <c r="M275" s="187"/>
      <c r="N275" s="188"/>
      <c r="O275" s="188"/>
      <c r="P275" s="188"/>
      <c r="Q275" s="188"/>
      <c r="R275" s="188"/>
      <c r="S275" s="188"/>
      <c r="T275" s="189"/>
      <c r="AT275" s="183" t="s">
        <v>160</v>
      </c>
      <c r="AU275" s="183" t="s">
        <v>152</v>
      </c>
      <c r="AV275" s="15" t="s">
        <v>158</v>
      </c>
      <c r="AW275" s="15" t="s">
        <v>31</v>
      </c>
      <c r="AX275" s="15" t="s">
        <v>84</v>
      </c>
      <c r="AY275" s="183" t="s">
        <v>151</v>
      </c>
    </row>
    <row r="276" spans="1:65" s="2" customFormat="1" ht="33" customHeight="1">
      <c r="A276" s="33"/>
      <c r="B276" s="151"/>
      <c r="C276" s="152" t="s">
        <v>345</v>
      </c>
      <c r="D276" s="152" t="s">
        <v>154</v>
      </c>
      <c r="E276" s="153" t="s">
        <v>346</v>
      </c>
      <c r="F276" s="154" t="s">
        <v>347</v>
      </c>
      <c r="G276" s="155" t="s">
        <v>169</v>
      </c>
      <c r="H276" s="156">
        <v>90.111000000000004</v>
      </c>
      <c r="I276" s="157"/>
      <c r="J276" s="158">
        <f>ROUND(I276*H276,2)</f>
        <v>0</v>
      </c>
      <c r="K276" s="159"/>
      <c r="L276" s="34"/>
      <c r="M276" s="160" t="s">
        <v>1</v>
      </c>
      <c r="N276" s="161" t="s">
        <v>42</v>
      </c>
      <c r="O276" s="62"/>
      <c r="P276" s="162">
        <f>O276*H276</f>
        <v>0</v>
      </c>
      <c r="Q276" s="162">
        <v>0</v>
      </c>
      <c r="R276" s="162">
        <f>Q276*H276</f>
        <v>0</v>
      </c>
      <c r="S276" s="162">
        <v>0</v>
      </c>
      <c r="T276" s="163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4" t="s">
        <v>158</v>
      </c>
      <c r="AT276" s="164" t="s">
        <v>154</v>
      </c>
      <c r="AU276" s="164" t="s">
        <v>152</v>
      </c>
      <c r="AY276" s="18" t="s">
        <v>151</v>
      </c>
      <c r="BE276" s="165">
        <f>IF(N276="základná",J276,0)</f>
        <v>0</v>
      </c>
      <c r="BF276" s="165">
        <f>IF(N276="znížená",J276,0)</f>
        <v>0</v>
      </c>
      <c r="BG276" s="165">
        <f>IF(N276="zákl. prenesená",J276,0)</f>
        <v>0</v>
      </c>
      <c r="BH276" s="165">
        <f>IF(N276="zníž. prenesená",J276,0)</f>
        <v>0</v>
      </c>
      <c r="BI276" s="165">
        <f>IF(N276="nulová",J276,0)</f>
        <v>0</v>
      </c>
      <c r="BJ276" s="18" t="s">
        <v>152</v>
      </c>
      <c r="BK276" s="165">
        <f>ROUND(I276*H276,2)</f>
        <v>0</v>
      </c>
      <c r="BL276" s="18" t="s">
        <v>158</v>
      </c>
      <c r="BM276" s="164" t="s">
        <v>348</v>
      </c>
    </row>
    <row r="277" spans="1:65" s="2" customFormat="1" ht="37.9" customHeight="1">
      <c r="A277" s="33"/>
      <c r="B277" s="151"/>
      <c r="C277" s="152" t="s">
        <v>7</v>
      </c>
      <c r="D277" s="152" t="s">
        <v>154</v>
      </c>
      <c r="E277" s="153" t="s">
        <v>349</v>
      </c>
      <c r="F277" s="154" t="s">
        <v>350</v>
      </c>
      <c r="G277" s="155" t="s">
        <v>157</v>
      </c>
      <c r="H277" s="156">
        <v>703.57299999999998</v>
      </c>
      <c r="I277" s="157"/>
      <c r="J277" s="158">
        <f>ROUND(I277*H277,2)</f>
        <v>0</v>
      </c>
      <c r="K277" s="159"/>
      <c r="L277" s="34"/>
      <c r="M277" s="160" t="s">
        <v>1</v>
      </c>
      <c r="N277" s="161" t="s">
        <v>42</v>
      </c>
      <c r="O277" s="62"/>
      <c r="P277" s="162">
        <f>O277*H277</f>
        <v>0</v>
      </c>
      <c r="Q277" s="162">
        <v>0</v>
      </c>
      <c r="R277" s="162">
        <f>Q277*H277</f>
        <v>0</v>
      </c>
      <c r="S277" s="162">
        <v>6.5000000000000002E-2</v>
      </c>
      <c r="T277" s="163">
        <f>S277*H277</f>
        <v>45.732244999999999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158</v>
      </c>
      <c r="AT277" s="164" t="s">
        <v>154</v>
      </c>
      <c r="AU277" s="164" t="s">
        <v>152</v>
      </c>
      <c r="AY277" s="18" t="s">
        <v>151</v>
      </c>
      <c r="BE277" s="165">
        <f>IF(N277="základná",J277,0)</f>
        <v>0</v>
      </c>
      <c r="BF277" s="165">
        <f>IF(N277="znížená",J277,0)</f>
        <v>0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8" t="s">
        <v>152</v>
      </c>
      <c r="BK277" s="165">
        <f>ROUND(I277*H277,2)</f>
        <v>0</v>
      </c>
      <c r="BL277" s="18" t="s">
        <v>158</v>
      </c>
      <c r="BM277" s="164" t="s">
        <v>351</v>
      </c>
    </row>
    <row r="278" spans="1:65" s="14" customFormat="1" ht="11.25">
      <c r="B278" s="174"/>
      <c r="D278" s="167" t="s">
        <v>160</v>
      </c>
      <c r="E278" s="175" t="s">
        <v>1</v>
      </c>
      <c r="F278" s="176" t="s">
        <v>352</v>
      </c>
      <c r="H278" s="177">
        <v>22.22</v>
      </c>
      <c r="I278" s="178"/>
      <c r="L278" s="174"/>
      <c r="M278" s="179"/>
      <c r="N278" s="180"/>
      <c r="O278" s="180"/>
      <c r="P278" s="180"/>
      <c r="Q278" s="180"/>
      <c r="R278" s="180"/>
      <c r="S278" s="180"/>
      <c r="T278" s="181"/>
      <c r="AT278" s="175" t="s">
        <v>160</v>
      </c>
      <c r="AU278" s="175" t="s">
        <v>152</v>
      </c>
      <c r="AV278" s="14" t="s">
        <v>152</v>
      </c>
      <c r="AW278" s="14" t="s">
        <v>31</v>
      </c>
      <c r="AX278" s="14" t="s">
        <v>76</v>
      </c>
      <c r="AY278" s="175" t="s">
        <v>151</v>
      </c>
    </row>
    <row r="279" spans="1:65" s="14" customFormat="1" ht="11.25">
      <c r="B279" s="174"/>
      <c r="D279" s="167" t="s">
        <v>160</v>
      </c>
      <c r="E279" s="175" t="s">
        <v>1</v>
      </c>
      <c r="F279" s="176" t="s">
        <v>353</v>
      </c>
      <c r="H279" s="177">
        <v>11.53</v>
      </c>
      <c r="I279" s="178"/>
      <c r="L279" s="174"/>
      <c r="M279" s="179"/>
      <c r="N279" s="180"/>
      <c r="O279" s="180"/>
      <c r="P279" s="180"/>
      <c r="Q279" s="180"/>
      <c r="R279" s="180"/>
      <c r="S279" s="180"/>
      <c r="T279" s="181"/>
      <c r="AT279" s="175" t="s">
        <v>160</v>
      </c>
      <c r="AU279" s="175" t="s">
        <v>152</v>
      </c>
      <c r="AV279" s="14" t="s">
        <v>152</v>
      </c>
      <c r="AW279" s="14" t="s">
        <v>31</v>
      </c>
      <c r="AX279" s="14" t="s">
        <v>76</v>
      </c>
      <c r="AY279" s="175" t="s">
        <v>151</v>
      </c>
    </row>
    <row r="280" spans="1:65" s="14" customFormat="1" ht="11.25">
      <c r="B280" s="174"/>
      <c r="D280" s="167" t="s">
        <v>160</v>
      </c>
      <c r="E280" s="175" t="s">
        <v>1</v>
      </c>
      <c r="F280" s="176" t="s">
        <v>354</v>
      </c>
      <c r="H280" s="177">
        <v>6.25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160</v>
      </c>
      <c r="AU280" s="175" t="s">
        <v>152</v>
      </c>
      <c r="AV280" s="14" t="s">
        <v>152</v>
      </c>
      <c r="AW280" s="14" t="s">
        <v>31</v>
      </c>
      <c r="AX280" s="14" t="s">
        <v>76</v>
      </c>
      <c r="AY280" s="175" t="s">
        <v>151</v>
      </c>
    </row>
    <row r="281" spans="1:65" s="14" customFormat="1" ht="11.25">
      <c r="B281" s="174"/>
      <c r="D281" s="167" t="s">
        <v>160</v>
      </c>
      <c r="E281" s="175" t="s">
        <v>1</v>
      </c>
      <c r="F281" s="176" t="s">
        <v>355</v>
      </c>
      <c r="H281" s="177">
        <v>2.16</v>
      </c>
      <c r="I281" s="178"/>
      <c r="L281" s="174"/>
      <c r="M281" s="179"/>
      <c r="N281" s="180"/>
      <c r="O281" s="180"/>
      <c r="P281" s="180"/>
      <c r="Q281" s="180"/>
      <c r="R281" s="180"/>
      <c r="S281" s="180"/>
      <c r="T281" s="181"/>
      <c r="AT281" s="175" t="s">
        <v>160</v>
      </c>
      <c r="AU281" s="175" t="s">
        <v>152</v>
      </c>
      <c r="AV281" s="14" t="s">
        <v>152</v>
      </c>
      <c r="AW281" s="14" t="s">
        <v>31</v>
      </c>
      <c r="AX281" s="14" t="s">
        <v>76</v>
      </c>
      <c r="AY281" s="175" t="s">
        <v>151</v>
      </c>
    </row>
    <row r="282" spans="1:65" s="14" customFormat="1" ht="11.25">
      <c r="B282" s="174"/>
      <c r="D282" s="167" t="s">
        <v>160</v>
      </c>
      <c r="E282" s="175" t="s">
        <v>1</v>
      </c>
      <c r="F282" s="176" t="s">
        <v>356</v>
      </c>
      <c r="H282" s="177">
        <v>1.78</v>
      </c>
      <c r="I282" s="178"/>
      <c r="L282" s="174"/>
      <c r="M282" s="179"/>
      <c r="N282" s="180"/>
      <c r="O282" s="180"/>
      <c r="P282" s="180"/>
      <c r="Q282" s="180"/>
      <c r="R282" s="180"/>
      <c r="S282" s="180"/>
      <c r="T282" s="181"/>
      <c r="AT282" s="175" t="s">
        <v>160</v>
      </c>
      <c r="AU282" s="175" t="s">
        <v>152</v>
      </c>
      <c r="AV282" s="14" t="s">
        <v>152</v>
      </c>
      <c r="AW282" s="14" t="s">
        <v>31</v>
      </c>
      <c r="AX282" s="14" t="s">
        <v>76</v>
      </c>
      <c r="AY282" s="175" t="s">
        <v>151</v>
      </c>
    </row>
    <row r="283" spans="1:65" s="14" customFormat="1" ht="11.25">
      <c r="B283" s="174"/>
      <c r="D283" s="167" t="s">
        <v>160</v>
      </c>
      <c r="E283" s="175" t="s">
        <v>1</v>
      </c>
      <c r="F283" s="176" t="s">
        <v>357</v>
      </c>
      <c r="H283" s="177">
        <v>49.94</v>
      </c>
      <c r="I283" s="178"/>
      <c r="L283" s="174"/>
      <c r="M283" s="179"/>
      <c r="N283" s="180"/>
      <c r="O283" s="180"/>
      <c r="P283" s="180"/>
      <c r="Q283" s="180"/>
      <c r="R283" s="180"/>
      <c r="S283" s="180"/>
      <c r="T283" s="181"/>
      <c r="AT283" s="175" t="s">
        <v>160</v>
      </c>
      <c r="AU283" s="175" t="s">
        <v>152</v>
      </c>
      <c r="AV283" s="14" t="s">
        <v>152</v>
      </c>
      <c r="AW283" s="14" t="s">
        <v>31</v>
      </c>
      <c r="AX283" s="14" t="s">
        <v>76</v>
      </c>
      <c r="AY283" s="175" t="s">
        <v>151</v>
      </c>
    </row>
    <row r="284" spans="1:65" s="14" customFormat="1" ht="11.25">
      <c r="B284" s="174"/>
      <c r="D284" s="167" t="s">
        <v>160</v>
      </c>
      <c r="E284" s="175" t="s">
        <v>1</v>
      </c>
      <c r="F284" s="176" t="s">
        <v>358</v>
      </c>
      <c r="H284" s="177">
        <v>58.23</v>
      </c>
      <c r="I284" s="178"/>
      <c r="L284" s="174"/>
      <c r="M284" s="179"/>
      <c r="N284" s="180"/>
      <c r="O284" s="180"/>
      <c r="P284" s="180"/>
      <c r="Q284" s="180"/>
      <c r="R284" s="180"/>
      <c r="S284" s="180"/>
      <c r="T284" s="181"/>
      <c r="AT284" s="175" t="s">
        <v>160</v>
      </c>
      <c r="AU284" s="175" t="s">
        <v>152</v>
      </c>
      <c r="AV284" s="14" t="s">
        <v>152</v>
      </c>
      <c r="AW284" s="14" t="s">
        <v>31</v>
      </c>
      <c r="AX284" s="14" t="s">
        <v>76</v>
      </c>
      <c r="AY284" s="175" t="s">
        <v>151</v>
      </c>
    </row>
    <row r="285" spans="1:65" s="14" customFormat="1" ht="11.25">
      <c r="B285" s="174"/>
      <c r="D285" s="167" t="s">
        <v>160</v>
      </c>
      <c r="E285" s="175" t="s">
        <v>1</v>
      </c>
      <c r="F285" s="176" t="s">
        <v>359</v>
      </c>
      <c r="H285" s="177">
        <v>61.3</v>
      </c>
      <c r="I285" s="178"/>
      <c r="L285" s="174"/>
      <c r="M285" s="179"/>
      <c r="N285" s="180"/>
      <c r="O285" s="180"/>
      <c r="P285" s="180"/>
      <c r="Q285" s="180"/>
      <c r="R285" s="180"/>
      <c r="S285" s="180"/>
      <c r="T285" s="181"/>
      <c r="AT285" s="175" t="s">
        <v>160</v>
      </c>
      <c r="AU285" s="175" t="s">
        <v>152</v>
      </c>
      <c r="AV285" s="14" t="s">
        <v>152</v>
      </c>
      <c r="AW285" s="14" t="s">
        <v>31</v>
      </c>
      <c r="AX285" s="14" t="s">
        <v>76</v>
      </c>
      <c r="AY285" s="175" t="s">
        <v>151</v>
      </c>
    </row>
    <row r="286" spans="1:65" s="14" customFormat="1" ht="11.25">
      <c r="B286" s="174"/>
      <c r="D286" s="167" t="s">
        <v>160</v>
      </c>
      <c r="E286" s="175" t="s">
        <v>1</v>
      </c>
      <c r="F286" s="176" t="s">
        <v>360</v>
      </c>
      <c r="H286" s="177">
        <v>57.88</v>
      </c>
      <c r="I286" s="178"/>
      <c r="L286" s="174"/>
      <c r="M286" s="179"/>
      <c r="N286" s="180"/>
      <c r="O286" s="180"/>
      <c r="P286" s="180"/>
      <c r="Q286" s="180"/>
      <c r="R286" s="180"/>
      <c r="S286" s="180"/>
      <c r="T286" s="181"/>
      <c r="AT286" s="175" t="s">
        <v>160</v>
      </c>
      <c r="AU286" s="175" t="s">
        <v>152</v>
      </c>
      <c r="AV286" s="14" t="s">
        <v>152</v>
      </c>
      <c r="AW286" s="14" t="s">
        <v>31</v>
      </c>
      <c r="AX286" s="14" t="s">
        <v>76</v>
      </c>
      <c r="AY286" s="175" t="s">
        <v>151</v>
      </c>
    </row>
    <row r="287" spans="1:65" s="13" customFormat="1" ht="11.25">
      <c r="B287" s="166"/>
      <c r="D287" s="167" t="s">
        <v>160</v>
      </c>
      <c r="E287" s="168" t="s">
        <v>1</v>
      </c>
      <c r="F287" s="169" t="s">
        <v>361</v>
      </c>
      <c r="H287" s="168" t="s">
        <v>1</v>
      </c>
      <c r="I287" s="170"/>
      <c r="L287" s="166"/>
      <c r="M287" s="171"/>
      <c r="N287" s="172"/>
      <c r="O287" s="172"/>
      <c r="P287" s="172"/>
      <c r="Q287" s="172"/>
      <c r="R287" s="172"/>
      <c r="S287" s="172"/>
      <c r="T287" s="173"/>
      <c r="AT287" s="168" t="s">
        <v>160</v>
      </c>
      <c r="AU287" s="168" t="s">
        <v>152</v>
      </c>
      <c r="AV287" s="13" t="s">
        <v>84</v>
      </c>
      <c r="AW287" s="13" t="s">
        <v>31</v>
      </c>
      <c r="AX287" s="13" t="s">
        <v>76</v>
      </c>
      <c r="AY287" s="168" t="s">
        <v>151</v>
      </c>
    </row>
    <row r="288" spans="1:65" s="14" customFormat="1" ht="11.25">
      <c r="B288" s="174"/>
      <c r="D288" s="167" t="s">
        <v>160</v>
      </c>
      <c r="E288" s="175" t="s">
        <v>1</v>
      </c>
      <c r="F288" s="176" t="s">
        <v>362</v>
      </c>
      <c r="H288" s="177">
        <v>10.121</v>
      </c>
      <c r="I288" s="178"/>
      <c r="L288" s="174"/>
      <c r="M288" s="179"/>
      <c r="N288" s="180"/>
      <c r="O288" s="180"/>
      <c r="P288" s="180"/>
      <c r="Q288" s="180"/>
      <c r="R288" s="180"/>
      <c r="S288" s="180"/>
      <c r="T288" s="181"/>
      <c r="AT288" s="175" t="s">
        <v>160</v>
      </c>
      <c r="AU288" s="175" t="s">
        <v>152</v>
      </c>
      <c r="AV288" s="14" t="s">
        <v>152</v>
      </c>
      <c r="AW288" s="14" t="s">
        <v>31</v>
      </c>
      <c r="AX288" s="14" t="s">
        <v>76</v>
      </c>
      <c r="AY288" s="175" t="s">
        <v>151</v>
      </c>
    </row>
    <row r="289" spans="1:65" s="14" customFormat="1" ht="11.25">
      <c r="B289" s="174"/>
      <c r="D289" s="167" t="s">
        <v>160</v>
      </c>
      <c r="E289" s="175" t="s">
        <v>1</v>
      </c>
      <c r="F289" s="176" t="s">
        <v>363</v>
      </c>
      <c r="H289" s="177">
        <v>153.53899999999999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160</v>
      </c>
      <c r="AU289" s="175" t="s">
        <v>152</v>
      </c>
      <c r="AV289" s="14" t="s">
        <v>152</v>
      </c>
      <c r="AW289" s="14" t="s">
        <v>31</v>
      </c>
      <c r="AX289" s="14" t="s">
        <v>76</v>
      </c>
      <c r="AY289" s="175" t="s">
        <v>151</v>
      </c>
    </row>
    <row r="290" spans="1:65" s="14" customFormat="1" ht="11.25">
      <c r="B290" s="174"/>
      <c r="D290" s="167" t="s">
        <v>160</v>
      </c>
      <c r="E290" s="175" t="s">
        <v>1</v>
      </c>
      <c r="F290" s="176" t="s">
        <v>364</v>
      </c>
      <c r="H290" s="177">
        <v>65.234999999999999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160</v>
      </c>
      <c r="AU290" s="175" t="s">
        <v>152</v>
      </c>
      <c r="AV290" s="14" t="s">
        <v>152</v>
      </c>
      <c r="AW290" s="14" t="s">
        <v>31</v>
      </c>
      <c r="AX290" s="14" t="s">
        <v>76</v>
      </c>
      <c r="AY290" s="175" t="s">
        <v>151</v>
      </c>
    </row>
    <row r="291" spans="1:65" s="14" customFormat="1" ht="11.25">
      <c r="B291" s="174"/>
      <c r="D291" s="167" t="s">
        <v>160</v>
      </c>
      <c r="E291" s="175" t="s">
        <v>1</v>
      </c>
      <c r="F291" s="176" t="s">
        <v>365</v>
      </c>
      <c r="H291" s="177">
        <v>118.867</v>
      </c>
      <c r="I291" s="178"/>
      <c r="L291" s="174"/>
      <c r="M291" s="179"/>
      <c r="N291" s="180"/>
      <c r="O291" s="180"/>
      <c r="P291" s="180"/>
      <c r="Q291" s="180"/>
      <c r="R291" s="180"/>
      <c r="S291" s="180"/>
      <c r="T291" s="181"/>
      <c r="AT291" s="175" t="s">
        <v>160</v>
      </c>
      <c r="AU291" s="175" t="s">
        <v>152</v>
      </c>
      <c r="AV291" s="14" t="s">
        <v>152</v>
      </c>
      <c r="AW291" s="14" t="s">
        <v>31</v>
      </c>
      <c r="AX291" s="14" t="s">
        <v>76</v>
      </c>
      <c r="AY291" s="175" t="s">
        <v>151</v>
      </c>
    </row>
    <row r="292" spans="1:65" s="14" customFormat="1" ht="11.25">
      <c r="B292" s="174"/>
      <c r="D292" s="167" t="s">
        <v>160</v>
      </c>
      <c r="E292" s="175" t="s">
        <v>1</v>
      </c>
      <c r="F292" s="176" t="s">
        <v>366</v>
      </c>
      <c r="H292" s="177">
        <v>65.338999999999999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160</v>
      </c>
      <c r="AU292" s="175" t="s">
        <v>152</v>
      </c>
      <c r="AV292" s="14" t="s">
        <v>152</v>
      </c>
      <c r="AW292" s="14" t="s">
        <v>31</v>
      </c>
      <c r="AX292" s="14" t="s">
        <v>76</v>
      </c>
      <c r="AY292" s="175" t="s">
        <v>151</v>
      </c>
    </row>
    <row r="293" spans="1:65" s="13" customFormat="1" ht="11.25">
      <c r="B293" s="166"/>
      <c r="D293" s="167" t="s">
        <v>160</v>
      </c>
      <c r="E293" s="168" t="s">
        <v>1</v>
      </c>
      <c r="F293" s="169" t="s">
        <v>367</v>
      </c>
      <c r="H293" s="168" t="s">
        <v>1</v>
      </c>
      <c r="I293" s="170"/>
      <c r="L293" s="166"/>
      <c r="M293" s="171"/>
      <c r="N293" s="172"/>
      <c r="O293" s="172"/>
      <c r="P293" s="172"/>
      <c r="Q293" s="172"/>
      <c r="R293" s="172"/>
      <c r="S293" s="172"/>
      <c r="T293" s="173"/>
      <c r="AT293" s="168" t="s">
        <v>160</v>
      </c>
      <c r="AU293" s="168" t="s">
        <v>152</v>
      </c>
      <c r="AV293" s="13" t="s">
        <v>84</v>
      </c>
      <c r="AW293" s="13" t="s">
        <v>31</v>
      </c>
      <c r="AX293" s="13" t="s">
        <v>76</v>
      </c>
      <c r="AY293" s="168" t="s">
        <v>151</v>
      </c>
    </row>
    <row r="294" spans="1:65" s="14" customFormat="1" ht="11.25">
      <c r="B294" s="174"/>
      <c r="D294" s="167" t="s">
        <v>160</v>
      </c>
      <c r="E294" s="175" t="s">
        <v>1</v>
      </c>
      <c r="F294" s="176" t="s">
        <v>368</v>
      </c>
      <c r="H294" s="177">
        <v>13.894</v>
      </c>
      <c r="I294" s="178"/>
      <c r="L294" s="174"/>
      <c r="M294" s="179"/>
      <c r="N294" s="180"/>
      <c r="O294" s="180"/>
      <c r="P294" s="180"/>
      <c r="Q294" s="180"/>
      <c r="R294" s="180"/>
      <c r="S294" s="180"/>
      <c r="T294" s="181"/>
      <c r="AT294" s="175" t="s">
        <v>160</v>
      </c>
      <c r="AU294" s="175" t="s">
        <v>152</v>
      </c>
      <c r="AV294" s="14" t="s">
        <v>152</v>
      </c>
      <c r="AW294" s="14" t="s">
        <v>31</v>
      </c>
      <c r="AX294" s="14" t="s">
        <v>76</v>
      </c>
      <c r="AY294" s="175" t="s">
        <v>151</v>
      </c>
    </row>
    <row r="295" spans="1:65" s="13" customFormat="1" ht="11.25">
      <c r="B295" s="166"/>
      <c r="D295" s="167" t="s">
        <v>160</v>
      </c>
      <c r="E295" s="168" t="s">
        <v>1</v>
      </c>
      <c r="F295" s="169" t="s">
        <v>369</v>
      </c>
      <c r="H295" s="168" t="s">
        <v>1</v>
      </c>
      <c r="I295" s="170"/>
      <c r="L295" s="166"/>
      <c r="M295" s="171"/>
      <c r="N295" s="172"/>
      <c r="O295" s="172"/>
      <c r="P295" s="172"/>
      <c r="Q295" s="172"/>
      <c r="R295" s="172"/>
      <c r="S295" s="172"/>
      <c r="T295" s="173"/>
      <c r="AT295" s="168" t="s">
        <v>160</v>
      </c>
      <c r="AU295" s="168" t="s">
        <v>152</v>
      </c>
      <c r="AV295" s="13" t="s">
        <v>84</v>
      </c>
      <c r="AW295" s="13" t="s">
        <v>31</v>
      </c>
      <c r="AX295" s="13" t="s">
        <v>76</v>
      </c>
      <c r="AY295" s="168" t="s">
        <v>151</v>
      </c>
    </row>
    <row r="296" spans="1:65" s="14" customFormat="1" ht="11.25">
      <c r="B296" s="174"/>
      <c r="D296" s="167" t="s">
        <v>160</v>
      </c>
      <c r="E296" s="175" t="s">
        <v>1</v>
      </c>
      <c r="F296" s="176" t="s">
        <v>370</v>
      </c>
      <c r="H296" s="177">
        <v>5.2880000000000003</v>
      </c>
      <c r="I296" s="178"/>
      <c r="L296" s="174"/>
      <c r="M296" s="179"/>
      <c r="N296" s="180"/>
      <c r="O296" s="180"/>
      <c r="P296" s="180"/>
      <c r="Q296" s="180"/>
      <c r="R296" s="180"/>
      <c r="S296" s="180"/>
      <c r="T296" s="181"/>
      <c r="AT296" s="175" t="s">
        <v>160</v>
      </c>
      <c r="AU296" s="175" t="s">
        <v>152</v>
      </c>
      <c r="AV296" s="14" t="s">
        <v>152</v>
      </c>
      <c r="AW296" s="14" t="s">
        <v>31</v>
      </c>
      <c r="AX296" s="14" t="s">
        <v>76</v>
      </c>
      <c r="AY296" s="175" t="s">
        <v>151</v>
      </c>
    </row>
    <row r="297" spans="1:65" s="15" customFormat="1" ht="11.25">
      <c r="B297" s="182"/>
      <c r="D297" s="167" t="s">
        <v>160</v>
      </c>
      <c r="E297" s="183" t="s">
        <v>1</v>
      </c>
      <c r="F297" s="184" t="s">
        <v>164</v>
      </c>
      <c r="H297" s="185">
        <v>703.57299999999998</v>
      </c>
      <c r="I297" s="186"/>
      <c r="L297" s="182"/>
      <c r="M297" s="187"/>
      <c r="N297" s="188"/>
      <c r="O297" s="188"/>
      <c r="P297" s="188"/>
      <c r="Q297" s="188"/>
      <c r="R297" s="188"/>
      <c r="S297" s="188"/>
      <c r="T297" s="189"/>
      <c r="AT297" s="183" t="s">
        <v>160</v>
      </c>
      <c r="AU297" s="183" t="s">
        <v>152</v>
      </c>
      <c r="AV297" s="15" t="s">
        <v>158</v>
      </c>
      <c r="AW297" s="15" t="s">
        <v>31</v>
      </c>
      <c r="AX297" s="15" t="s">
        <v>84</v>
      </c>
      <c r="AY297" s="183" t="s">
        <v>151</v>
      </c>
    </row>
    <row r="298" spans="1:65" s="2" customFormat="1" ht="24.2" customHeight="1">
      <c r="A298" s="33"/>
      <c r="B298" s="151"/>
      <c r="C298" s="152" t="s">
        <v>371</v>
      </c>
      <c r="D298" s="152" t="s">
        <v>154</v>
      </c>
      <c r="E298" s="153" t="s">
        <v>372</v>
      </c>
      <c r="F298" s="154" t="s">
        <v>373</v>
      </c>
      <c r="G298" s="155" t="s">
        <v>179</v>
      </c>
      <c r="H298" s="156">
        <v>7</v>
      </c>
      <c r="I298" s="157"/>
      <c r="J298" s="158">
        <f>ROUND(I298*H298,2)</f>
        <v>0</v>
      </c>
      <c r="K298" s="159"/>
      <c r="L298" s="34"/>
      <c r="M298" s="160" t="s">
        <v>1</v>
      </c>
      <c r="N298" s="161" t="s">
        <v>42</v>
      </c>
      <c r="O298" s="62"/>
      <c r="P298" s="162">
        <f>O298*H298</f>
        <v>0</v>
      </c>
      <c r="Q298" s="162">
        <v>0</v>
      </c>
      <c r="R298" s="162">
        <f>Q298*H298</f>
        <v>0</v>
      </c>
      <c r="S298" s="162">
        <v>2.4E-2</v>
      </c>
      <c r="T298" s="163">
        <f>S298*H298</f>
        <v>0.16800000000000001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4" t="s">
        <v>158</v>
      </c>
      <c r="AT298" s="164" t="s">
        <v>154</v>
      </c>
      <c r="AU298" s="164" t="s">
        <v>152</v>
      </c>
      <c r="AY298" s="18" t="s">
        <v>151</v>
      </c>
      <c r="BE298" s="165">
        <f>IF(N298="základná",J298,0)</f>
        <v>0</v>
      </c>
      <c r="BF298" s="165">
        <f>IF(N298="znížená",J298,0)</f>
        <v>0</v>
      </c>
      <c r="BG298" s="165">
        <f>IF(N298="zákl. prenesená",J298,0)</f>
        <v>0</v>
      </c>
      <c r="BH298" s="165">
        <f>IF(N298="zníž. prenesená",J298,0)</f>
        <v>0</v>
      </c>
      <c r="BI298" s="165">
        <f>IF(N298="nulová",J298,0)</f>
        <v>0</v>
      </c>
      <c r="BJ298" s="18" t="s">
        <v>152</v>
      </c>
      <c r="BK298" s="165">
        <f>ROUND(I298*H298,2)</f>
        <v>0</v>
      </c>
      <c r="BL298" s="18" t="s">
        <v>158</v>
      </c>
      <c r="BM298" s="164" t="s">
        <v>374</v>
      </c>
    </row>
    <row r="299" spans="1:65" s="2" customFormat="1" ht="24.2" customHeight="1">
      <c r="A299" s="33"/>
      <c r="B299" s="151"/>
      <c r="C299" s="152" t="s">
        <v>375</v>
      </c>
      <c r="D299" s="152" t="s">
        <v>154</v>
      </c>
      <c r="E299" s="153" t="s">
        <v>376</v>
      </c>
      <c r="F299" s="154" t="s">
        <v>377</v>
      </c>
      <c r="G299" s="155" t="s">
        <v>179</v>
      </c>
      <c r="H299" s="156">
        <v>16</v>
      </c>
      <c r="I299" s="157"/>
      <c r="J299" s="158">
        <f>ROUND(I299*H299,2)</f>
        <v>0</v>
      </c>
      <c r="K299" s="159"/>
      <c r="L299" s="34"/>
      <c r="M299" s="160" t="s">
        <v>1</v>
      </c>
      <c r="N299" s="161" t="s">
        <v>42</v>
      </c>
      <c r="O299" s="62"/>
      <c r="P299" s="162">
        <f>O299*H299</f>
        <v>0</v>
      </c>
      <c r="Q299" s="162">
        <v>0</v>
      </c>
      <c r="R299" s="162">
        <f>Q299*H299</f>
        <v>0</v>
      </c>
      <c r="S299" s="162">
        <v>1.4999999999999999E-2</v>
      </c>
      <c r="T299" s="163">
        <f>S299*H299</f>
        <v>0.24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4" t="s">
        <v>158</v>
      </c>
      <c r="AT299" s="164" t="s">
        <v>154</v>
      </c>
      <c r="AU299" s="164" t="s">
        <v>152</v>
      </c>
      <c r="AY299" s="18" t="s">
        <v>151</v>
      </c>
      <c r="BE299" s="165">
        <f>IF(N299="základná",J299,0)</f>
        <v>0</v>
      </c>
      <c r="BF299" s="165">
        <f>IF(N299="znížená",J299,0)</f>
        <v>0</v>
      </c>
      <c r="BG299" s="165">
        <f>IF(N299="zákl. prenesená",J299,0)</f>
        <v>0</v>
      </c>
      <c r="BH299" s="165">
        <f>IF(N299="zníž. prenesená",J299,0)</f>
        <v>0</v>
      </c>
      <c r="BI299" s="165">
        <f>IF(N299="nulová",J299,0)</f>
        <v>0</v>
      </c>
      <c r="BJ299" s="18" t="s">
        <v>152</v>
      </c>
      <c r="BK299" s="165">
        <f>ROUND(I299*H299,2)</f>
        <v>0</v>
      </c>
      <c r="BL299" s="18" t="s">
        <v>158</v>
      </c>
      <c r="BM299" s="164" t="s">
        <v>378</v>
      </c>
    </row>
    <row r="300" spans="1:65" s="13" customFormat="1" ht="11.25">
      <c r="B300" s="166"/>
      <c r="D300" s="167" t="s">
        <v>160</v>
      </c>
      <c r="E300" s="168" t="s">
        <v>1</v>
      </c>
      <c r="F300" s="169" t="s">
        <v>379</v>
      </c>
      <c r="H300" s="168" t="s">
        <v>1</v>
      </c>
      <c r="I300" s="170"/>
      <c r="L300" s="166"/>
      <c r="M300" s="171"/>
      <c r="N300" s="172"/>
      <c r="O300" s="172"/>
      <c r="P300" s="172"/>
      <c r="Q300" s="172"/>
      <c r="R300" s="172"/>
      <c r="S300" s="172"/>
      <c r="T300" s="173"/>
      <c r="AT300" s="168" t="s">
        <v>160</v>
      </c>
      <c r="AU300" s="168" t="s">
        <v>152</v>
      </c>
      <c r="AV300" s="13" t="s">
        <v>84</v>
      </c>
      <c r="AW300" s="13" t="s">
        <v>31</v>
      </c>
      <c r="AX300" s="13" t="s">
        <v>76</v>
      </c>
      <c r="AY300" s="168" t="s">
        <v>151</v>
      </c>
    </row>
    <row r="301" spans="1:65" s="14" customFormat="1" ht="11.25">
      <c r="B301" s="174"/>
      <c r="D301" s="167" t="s">
        <v>160</v>
      </c>
      <c r="E301" s="175" t="s">
        <v>1</v>
      </c>
      <c r="F301" s="176" t="s">
        <v>380</v>
      </c>
      <c r="H301" s="177">
        <v>16</v>
      </c>
      <c r="I301" s="178"/>
      <c r="L301" s="174"/>
      <c r="M301" s="179"/>
      <c r="N301" s="180"/>
      <c r="O301" s="180"/>
      <c r="P301" s="180"/>
      <c r="Q301" s="180"/>
      <c r="R301" s="180"/>
      <c r="S301" s="180"/>
      <c r="T301" s="181"/>
      <c r="AT301" s="175" t="s">
        <v>160</v>
      </c>
      <c r="AU301" s="175" t="s">
        <v>152</v>
      </c>
      <c r="AV301" s="14" t="s">
        <v>152</v>
      </c>
      <c r="AW301" s="14" t="s">
        <v>31</v>
      </c>
      <c r="AX301" s="14" t="s">
        <v>76</v>
      </c>
      <c r="AY301" s="175" t="s">
        <v>151</v>
      </c>
    </row>
    <row r="302" spans="1:65" s="15" customFormat="1" ht="11.25">
      <c r="B302" s="182"/>
      <c r="D302" s="167" t="s">
        <v>160</v>
      </c>
      <c r="E302" s="183" t="s">
        <v>1</v>
      </c>
      <c r="F302" s="184" t="s">
        <v>164</v>
      </c>
      <c r="H302" s="185">
        <v>16</v>
      </c>
      <c r="I302" s="186"/>
      <c r="L302" s="182"/>
      <c r="M302" s="187"/>
      <c r="N302" s="188"/>
      <c r="O302" s="188"/>
      <c r="P302" s="188"/>
      <c r="Q302" s="188"/>
      <c r="R302" s="188"/>
      <c r="S302" s="188"/>
      <c r="T302" s="189"/>
      <c r="AT302" s="183" t="s">
        <v>160</v>
      </c>
      <c r="AU302" s="183" t="s">
        <v>152</v>
      </c>
      <c r="AV302" s="15" t="s">
        <v>158</v>
      </c>
      <c r="AW302" s="15" t="s">
        <v>31</v>
      </c>
      <c r="AX302" s="15" t="s">
        <v>84</v>
      </c>
      <c r="AY302" s="183" t="s">
        <v>151</v>
      </c>
    </row>
    <row r="303" spans="1:65" s="2" customFormat="1" ht="24.2" customHeight="1">
      <c r="A303" s="33"/>
      <c r="B303" s="151"/>
      <c r="C303" s="152" t="s">
        <v>381</v>
      </c>
      <c r="D303" s="152" t="s">
        <v>154</v>
      </c>
      <c r="E303" s="153" t="s">
        <v>382</v>
      </c>
      <c r="F303" s="154" t="s">
        <v>383</v>
      </c>
      <c r="G303" s="155" t="s">
        <v>179</v>
      </c>
      <c r="H303" s="156">
        <v>12</v>
      </c>
      <c r="I303" s="157"/>
      <c r="J303" s="158">
        <f>ROUND(I303*H303,2)</f>
        <v>0</v>
      </c>
      <c r="K303" s="159"/>
      <c r="L303" s="34"/>
      <c r="M303" s="160" t="s">
        <v>1</v>
      </c>
      <c r="N303" s="161" t="s">
        <v>42</v>
      </c>
      <c r="O303" s="62"/>
      <c r="P303" s="162">
        <f>O303*H303</f>
        <v>0</v>
      </c>
      <c r="Q303" s="162">
        <v>0</v>
      </c>
      <c r="R303" s="162">
        <f>Q303*H303</f>
        <v>0</v>
      </c>
      <c r="S303" s="162">
        <v>0.03</v>
      </c>
      <c r="T303" s="163">
        <f>S303*H303</f>
        <v>0.36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4" t="s">
        <v>158</v>
      </c>
      <c r="AT303" s="164" t="s">
        <v>154</v>
      </c>
      <c r="AU303" s="164" t="s">
        <v>152</v>
      </c>
      <c r="AY303" s="18" t="s">
        <v>151</v>
      </c>
      <c r="BE303" s="165">
        <f>IF(N303="základná",J303,0)</f>
        <v>0</v>
      </c>
      <c r="BF303" s="165">
        <f>IF(N303="znížená",J303,0)</f>
        <v>0</v>
      </c>
      <c r="BG303" s="165">
        <f>IF(N303="zákl. prenesená",J303,0)</f>
        <v>0</v>
      </c>
      <c r="BH303" s="165">
        <f>IF(N303="zníž. prenesená",J303,0)</f>
        <v>0</v>
      </c>
      <c r="BI303" s="165">
        <f>IF(N303="nulová",J303,0)</f>
        <v>0</v>
      </c>
      <c r="BJ303" s="18" t="s">
        <v>152</v>
      </c>
      <c r="BK303" s="165">
        <f>ROUND(I303*H303,2)</f>
        <v>0</v>
      </c>
      <c r="BL303" s="18" t="s">
        <v>158</v>
      </c>
      <c r="BM303" s="164" t="s">
        <v>384</v>
      </c>
    </row>
    <row r="304" spans="1:65" s="13" customFormat="1" ht="11.25">
      <c r="B304" s="166"/>
      <c r="D304" s="167" t="s">
        <v>160</v>
      </c>
      <c r="E304" s="168" t="s">
        <v>1</v>
      </c>
      <c r="F304" s="169" t="s">
        <v>379</v>
      </c>
      <c r="H304" s="168" t="s">
        <v>1</v>
      </c>
      <c r="I304" s="170"/>
      <c r="L304" s="166"/>
      <c r="M304" s="171"/>
      <c r="N304" s="172"/>
      <c r="O304" s="172"/>
      <c r="P304" s="172"/>
      <c r="Q304" s="172"/>
      <c r="R304" s="172"/>
      <c r="S304" s="172"/>
      <c r="T304" s="173"/>
      <c r="AT304" s="168" t="s">
        <v>160</v>
      </c>
      <c r="AU304" s="168" t="s">
        <v>152</v>
      </c>
      <c r="AV304" s="13" t="s">
        <v>84</v>
      </c>
      <c r="AW304" s="13" t="s">
        <v>31</v>
      </c>
      <c r="AX304" s="13" t="s">
        <v>76</v>
      </c>
      <c r="AY304" s="168" t="s">
        <v>151</v>
      </c>
    </row>
    <row r="305" spans="1:65" s="14" customFormat="1" ht="11.25">
      <c r="B305" s="174"/>
      <c r="D305" s="167" t="s">
        <v>160</v>
      </c>
      <c r="E305" s="175" t="s">
        <v>1</v>
      </c>
      <c r="F305" s="176" t="s">
        <v>218</v>
      </c>
      <c r="H305" s="177">
        <v>12</v>
      </c>
      <c r="I305" s="178"/>
      <c r="L305" s="174"/>
      <c r="M305" s="179"/>
      <c r="N305" s="180"/>
      <c r="O305" s="180"/>
      <c r="P305" s="180"/>
      <c r="Q305" s="180"/>
      <c r="R305" s="180"/>
      <c r="S305" s="180"/>
      <c r="T305" s="181"/>
      <c r="AT305" s="175" t="s">
        <v>160</v>
      </c>
      <c r="AU305" s="175" t="s">
        <v>152</v>
      </c>
      <c r="AV305" s="14" t="s">
        <v>152</v>
      </c>
      <c r="AW305" s="14" t="s">
        <v>31</v>
      </c>
      <c r="AX305" s="14" t="s">
        <v>76</v>
      </c>
      <c r="AY305" s="175" t="s">
        <v>151</v>
      </c>
    </row>
    <row r="306" spans="1:65" s="15" customFormat="1" ht="11.25">
      <c r="B306" s="182"/>
      <c r="D306" s="167" t="s">
        <v>160</v>
      </c>
      <c r="E306" s="183" t="s">
        <v>1</v>
      </c>
      <c r="F306" s="184" t="s">
        <v>164</v>
      </c>
      <c r="H306" s="185">
        <v>12</v>
      </c>
      <c r="I306" s="186"/>
      <c r="L306" s="182"/>
      <c r="M306" s="187"/>
      <c r="N306" s="188"/>
      <c r="O306" s="188"/>
      <c r="P306" s="188"/>
      <c r="Q306" s="188"/>
      <c r="R306" s="188"/>
      <c r="S306" s="188"/>
      <c r="T306" s="189"/>
      <c r="AT306" s="183" t="s">
        <v>160</v>
      </c>
      <c r="AU306" s="183" t="s">
        <v>152</v>
      </c>
      <c r="AV306" s="15" t="s">
        <v>158</v>
      </c>
      <c r="AW306" s="15" t="s">
        <v>31</v>
      </c>
      <c r="AX306" s="15" t="s">
        <v>84</v>
      </c>
      <c r="AY306" s="183" t="s">
        <v>151</v>
      </c>
    </row>
    <row r="307" spans="1:65" s="2" customFormat="1" ht="33" customHeight="1">
      <c r="A307" s="33"/>
      <c r="B307" s="151"/>
      <c r="C307" s="152" t="s">
        <v>385</v>
      </c>
      <c r="D307" s="152" t="s">
        <v>154</v>
      </c>
      <c r="E307" s="153" t="s">
        <v>386</v>
      </c>
      <c r="F307" s="154" t="s">
        <v>387</v>
      </c>
      <c r="G307" s="155" t="s">
        <v>157</v>
      </c>
      <c r="H307" s="156">
        <v>5.4290000000000003</v>
      </c>
      <c r="I307" s="157"/>
      <c r="J307" s="158">
        <f>ROUND(I307*H307,2)</f>
        <v>0</v>
      </c>
      <c r="K307" s="159"/>
      <c r="L307" s="34"/>
      <c r="M307" s="160" t="s">
        <v>1</v>
      </c>
      <c r="N307" s="161" t="s">
        <v>42</v>
      </c>
      <c r="O307" s="62"/>
      <c r="P307" s="162">
        <f>O307*H307</f>
        <v>0</v>
      </c>
      <c r="Q307" s="162">
        <v>0</v>
      </c>
      <c r="R307" s="162">
        <f>Q307*H307</f>
        <v>0</v>
      </c>
      <c r="S307" s="162">
        <v>8.8999999999999996E-2</v>
      </c>
      <c r="T307" s="163">
        <f>S307*H307</f>
        <v>0.48318100000000003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4" t="s">
        <v>158</v>
      </c>
      <c r="AT307" s="164" t="s">
        <v>154</v>
      </c>
      <c r="AU307" s="164" t="s">
        <v>152</v>
      </c>
      <c r="AY307" s="18" t="s">
        <v>151</v>
      </c>
      <c r="BE307" s="165">
        <f>IF(N307="základná",J307,0)</f>
        <v>0</v>
      </c>
      <c r="BF307" s="165">
        <f>IF(N307="znížená",J307,0)</f>
        <v>0</v>
      </c>
      <c r="BG307" s="165">
        <f>IF(N307="zákl. prenesená",J307,0)</f>
        <v>0</v>
      </c>
      <c r="BH307" s="165">
        <f>IF(N307="zníž. prenesená",J307,0)</f>
        <v>0</v>
      </c>
      <c r="BI307" s="165">
        <f>IF(N307="nulová",J307,0)</f>
        <v>0</v>
      </c>
      <c r="BJ307" s="18" t="s">
        <v>152</v>
      </c>
      <c r="BK307" s="165">
        <f>ROUND(I307*H307,2)</f>
        <v>0</v>
      </c>
      <c r="BL307" s="18" t="s">
        <v>158</v>
      </c>
      <c r="BM307" s="164" t="s">
        <v>388</v>
      </c>
    </row>
    <row r="308" spans="1:65" s="13" customFormat="1" ht="11.25">
      <c r="B308" s="166"/>
      <c r="D308" s="167" t="s">
        <v>160</v>
      </c>
      <c r="E308" s="168" t="s">
        <v>1</v>
      </c>
      <c r="F308" s="169" t="s">
        <v>379</v>
      </c>
      <c r="H308" s="168" t="s">
        <v>1</v>
      </c>
      <c r="I308" s="170"/>
      <c r="L308" s="166"/>
      <c r="M308" s="171"/>
      <c r="N308" s="172"/>
      <c r="O308" s="172"/>
      <c r="P308" s="172"/>
      <c r="Q308" s="172"/>
      <c r="R308" s="172"/>
      <c r="S308" s="172"/>
      <c r="T308" s="173"/>
      <c r="AT308" s="168" t="s">
        <v>160</v>
      </c>
      <c r="AU308" s="168" t="s">
        <v>152</v>
      </c>
      <c r="AV308" s="13" t="s">
        <v>84</v>
      </c>
      <c r="AW308" s="13" t="s">
        <v>31</v>
      </c>
      <c r="AX308" s="13" t="s">
        <v>76</v>
      </c>
      <c r="AY308" s="168" t="s">
        <v>151</v>
      </c>
    </row>
    <row r="309" spans="1:65" s="14" customFormat="1" ht="11.25">
      <c r="B309" s="174"/>
      <c r="D309" s="167" t="s">
        <v>160</v>
      </c>
      <c r="E309" s="175" t="s">
        <v>1</v>
      </c>
      <c r="F309" s="176" t="s">
        <v>389</v>
      </c>
      <c r="H309" s="177">
        <v>1.6020000000000001</v>
      </c>
      <c r="I309" s="178"/>
      <c r="L309" s="174"/>
      <c r="M309" s="179"/>
      <c r="N309" s="180"/>
      <c r="O309" s="180"/>
      <c r="P309" s="180"/>
      <c r="Q309" s="180"/>
      <c r="R309" s="180"/>
      <c r="S309" s="180"/>
      <c r="T309" s="181"/>
      <c r="AT309" s="175" t="s">
        <v>160</v>
      </c>
      <c r="AU309" s="175" t="s">
        <v>152</v>
      </c>
      <c r="AV309" s="14" t="s">
        <v>152</v>
      </c>
      <c r="AW309" s="14" t="s">
        <v>31</v>
      </c>
      <c r="AX309" s="14" t="s">
        <v>76</v>
      </c>
      <c r="AY309" s="175" t="s">
        <v>151</v>
      </c>
    </row>
    <row r="310" spans="1:65" s="14" customFormat="1" ht="11.25">
      <c r="B310" s="174"/>
      <c r="D310" s="167" t="s">
        <v>160</v>
      </c>
      <c r="E310" s="175" t="s">
        <v>1</v>
      </c>
      <c r="F310" s="176" t="s">
        <v>390</v>
      </c>
      <c r="H310" s="177">
        <v>1.5660000000000001</v>
      </c>
      <c r="I310" s="178"/>
      <c r="L310" s="174"/>
      <c r="M310" s="179"/>
      <c r="N310" s="180"/>
      <c r="O310" s="180"/>
      <c r="P310" s="180"/>
      <c r="Q310" s="180"/>
      <c r="R310" s="180"/>
      <c r="S310" s="180"/>
      <c r="T310" s="181"/>
      <c r="AT310" s="175" t="s">
        <v>160</v>
      </c>
      <c r="AU310" s="175" t="s">
        <v>152</v>
      </c>
      <c r="AV310" s="14" t="s">
        <v>152</v>
      </c>
      <c r="AW310" s="14" t="s">
        <v>31</v>
      </c>
      <c r="AX310" s="14" t="s">
        <v>76</v>
      </c>
      <c r="AY310" s="175" t="s">
        <v>151</v>
      </c>
    </row>
    <row r="311" spans="1:65" s="14" customFormat="1" ht="11.25">
      <c r="B311" s="174"/>
      <c r="D311" s="167" t="s">
        <v>160</v>
      </c>
      <c r="E311" s="175" t="s">
        <v>1</v>
      </c>
      <c r="F311" s="176" t="s">
        <v>391</v>
      </c>
      <c r="H311" s="177">
        <v>0.76500000000000001</v>
      </c>
      <c r="I311" s="178"/>
      <c r="L311" s="174"/>
      <c r="M311" s="179"/>
      <c r="N311" s="180"/>
      <c r="O311" s="180"/>
      <c r="P311" s="180"/>
      <c r="Q311" s="180"/>
      <c r="R311" s="180"/>
      <c r="S311" s="180"/>
      <c r="T311" s="181"/>
      <c r="AT311" s="175" t="s">
        <v>160</v>
      </c>
      <c r="AU311" s="175" t="s">
        <v>152</v>
      </c>
      <c r="AV311" s="14" t="s">
        <v>152</v>
      </c>
      <c r="AW311" s="14" t="s">
        <v>31</v>
      </c>
      <c r="AX311" s="14" t="s">
        <v>76</v>
      </c>
      <c r="AY311" s="175" t="s">
        <v>151</v>
      </c>
    </row>
    <row r="312" spans="1:65" s="14" customFormat="1" ht="11.25">
      <c r="B312" s="174"/>
      <c r="D312" s="167" t="s">
        <v>160</v>
      </c>
      <c r="E312" s="175" t="s">
        <v>1</v>
      </c>
      <c r="F312" s="176" t="s">
        <v>392</v>
      </c>
      <c r="H312" s="177">
        <v>1.496</v>
      </c>
      <c r="I312" s="178"/>
      <c r="L312" s="174"/>
      <c r="M312" s="179"/>
      <c r="N312" s="180"/>
      <c r="O312" s="180"/>
      <c r="P312" s="180"/>
      <c r="Q312" s="180"/>
      <c r="R312" s="180"/>
      <c r="S312" s="180"/>
      <c r="T312" s="181"/>
      <c r="AT312" s="175" t="s">
        <v>160</v>
      </c>
      <c r="AU312" s="175" t="s">
        <v>152</v>
      </c>
      <c r="AV312" s="14" t="s">
        <v>152</v>
      </c>
      <c r="AW312" s="14" t="s">
        <v>31</v>
      </c>
      <c r="AX312" s="14" t="s">
        <v>76</v>
      </c>
      <c r="AY312" s="175" t="s">
        <v>151</v>
      </c>
    </row>
    <row r="313" spans="1:65" s="15" customFormat="1" ht="11.25">
      <c r="B313" s="182"/>
      <c r="D313" s="167" t="s">
        <v>160</v>
      </c>
      <c r="E313" s="183" t="s">
        <v>1</v>
      </c>
      <c r="F313" s="184" t="s">
        <v>164</v>
      </c>
      <c r="H313" s="185">
        <v>5.4290000000000003</v>
      </c>
      <c r="I313" s="186"/>
      <c r="L313" s="182"/>
      <c r="M313" s="187"/>
      <c r="N313" s="188"/>
      <c r="O313" s="188"/>
      <c r="P313" s="188"/>
      <c r="Q313" s="188"/>
      <c r="R313" s="188"/>
      <c r="S313" s="188"/>
      <c r="T313" s="189"/>
      <c r="AT313" s="183" t="s">
        <v>160</v>
      </c>
      <c r="AU313" s="183" t="s">
        <v>152</v>
      </c>
      <c r="AV313" s="15" t="s">
        <v>158</v>
      </c>
      <c r="AW313" s="15" t="s">
        <v>31</v>
      </c>
      <c r="AX313" s="15" t="s">
        <v>84</v>
      </c>
      <c r="AY313" s="183" t="s">
        <v>151</v>
      </c>
    </row>
    <row r="314" spans="1:65" s="2" customFormat="1" ht="33" customHeight="1">
      <c r="A314" s="33"/>
      <c r="B314" s="151"/>
      <c r="C314" s="152" t="s">
        <v>393</v>
      </c>
      <c r="D314" s="152" t="s">
        <v>154</v>
      </c>
      <c r="E314" s="153" t="s">
        <v>394</v>
      </c>
      <c r="F314" s="154" t="s">
        <v>395</v>
      </c>
      <c r="G314" s="155" t="s">
        <v>157</v>
      </c>
      <c r="H314" s="156">
        <v>3.39</v>
      </c>
      <c r="I314" s="157"/>
      <c r="J314" s="158">
        <f>ROUND(I314*H314,2)</f>
        <v>0</v>
      </c>
      <c r="K314" s="159"/>
      <c r="L314" s="34"/>
      <c r="M314" s="160" t="s">
        <v>1</v>
      </c>
      <c r="N314" s="161" t="s">
        <v>42</v>
      </c>
      <c r="O314" s="62"/>
      <c r="P314" s="162">
        <f>O314*H314</f>
        <v>0</v>
      </c>
      <c r="Q314" s="162">
        <v>0</v>
      </c>
      <c r="R314" s="162">
        <f>Q314*H314</f>
        <v>0</v>
      </c>
      <c r="S314" s="162">
        <v>6.0999999999999999E-2</v>
      </c>
      <c r="T314" s="163">
        <f>S314*H314</f>
        <v>0.20679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4" t="s">
        <v>158</v>
      </c>
      <c r="AT314" s="164" t="s">
        <v>154</v>
      </c>
      <c r="AU314" s="164" t="s">
        <v>152</v>
      </c>
      <c r="AY314" s="18" t="s">
        <v>151</v>
      </c>
      <c r="BE314" s="165">
        <f>IF(N314="základná",J314,0)</f>
        <v>0</v>
      </c>
      <c r="BF314" s="165">
        <f>IF(N314="znížená",J314,0)</f>
        <v>0</v>
      </c>
      <c r="BG314" s="165">
        <f>IF(N314="zákl. prenesená",J314,0)</f>
        <v>0</v>
      </c>
      <c r="BH314" s="165">
        <f>IF(N314="zníž. prenesená",J314,0)</f>
        <v>0</v>
      </c>
      <c r="BI314" s="165">
        <f>IF(N314="nulová",J314,0)</f>
        <v>0</v>
      </c>
      <c r="BJ314" s="18" t="s">
        <v>152</v>
      </c>
      <c r="BK314" s="165">
        <f>ROUND(I314*H314,2)</f>
        <v>0</v>
      </c>
      <c r="BL314" s="18" t="s">
        <v>158</v>
      </c>
      <c r="BM314" s="164" t="s">
        <v>396</v>
      </c>
    </row>
    <row r="315" spans="1:65" s="13" customFormat="1" ht="11.25">
      <c r="B315" s="166"/>
      <c r="D315" s="167" t="s">
        <v>160</v>
      </c>
      <c r="E315" s="168" t="s">
        <v>1</v>
      </c>
      <c r="F315" s="169" t="s">
        <v>379</v>
      </c>
      <c r="H315" s="168" t="s">
        <v>1</v>
      </c>
      <c r="I315" s="170"/>
      <c r="L315" s="166"/>
      <c r="M315" s="171"/>
      <c r="N315" s="172"/>
      <c r="O315" s="172"/>
      <c r="P315" s="172"/>
      <c r="Q315" s="172"/>
      <c r="R315" s="172"/>
      <c r="S315" s="172"/>
      <c r="T315" s="173"/>
      <c r="AT315" s="168" t="s">
        <v>160</v>
      </c>
      <c r="AU315" s="168" t="s">
        <v>152</v>
      </c>
      <c r="AV315" s="13" t="s">
        <v>84</v>
      </c>
      <c r="AW315" s="13" t="s">
        <v>31</v>
      </c>
      <c r="AX315" s="13" t="s">
        <v>76</v>
      </c>
      <c r="AY315" s="168" t="s">
        <v>151</v>
      </c>
    </row>
    <row r="316" spans="1:65" s="14" customFormat="1" ht="11.25">
      <c r="B316" s="174"/>
      <c r="D316" s="167" t="s">
        <v>160</v>
      </c>
      <c r="E316" s="175" t="s">
        <v>1</v>
      </c>
      <c r="F316" s="176" t="s">
        <v>397</v>
      </c>
      <c r="H316" s="177">
        <v>3.39</v>
      </c>
      <c r="I316" s="178"/>
      <c r="L316" s="174"/>
      <c r="M316" s="179"/>
      <c r="N316" s="180"/>
      <c r="O316" s="180"/>
      <c r="P316" s="180"/>
      <c r="Q316" s="180"/>
      <c r="R316" s="180"/>
      <c r="S316" s="180"/>
      <c r="T316" s="181"/>
      <c r="AT316" s="175" t="s">
        <v>160</v>
      </c>
      <c r="AU316" s="175" t="s">
        <v>152</v>
      </c>
      <c r="AV316" s="14" t="s">
        <v>152</v>
      </c>
      <c r="AW316" s="14" t="s">
        <v>31</v>
      </c>
      <c r="AX316" s="14" t="s">
        <v>76</v>
      </c>
      <c r="AY316" s="175" t="s">
        <v>151</v>
      </c>
    </row>
    <row r="317" spans="1:65" s="15" customFormat="1" ht="11.25">
      <c r="B317" s="182"/>
      <c r="D317" s="167" t="s">
        <v>160</v>
      </c>
      <c r="E317" s="183" t="s">
        <v>1</v>
      </c>
      <c r="F317" s="184" t="s">
        <v>164</v>
      </c>
      <c r="H317" s="185">
        <v>3.39</v>
      </c>
      <c r="I317" s="186"/>
      <c r="L317" s="182"/>
      <c r="M317" s="187"/>
      <c r="N317" s="188"/>
      <c r="O317" s="188"/>
      <c r="P317" s="188"/>
      <c r="Q317" s="188"/>
      <c r="R317" s="188"/>
      <c r="S317" s="188"/>
      <c r="T317" s="189"/>
      <c r="AT317" s="183" t="s">
        <v>160</v>
      </c>
      <c r="AU317" s="183" t="s">
        <v>152</v>
      </c>
      <c r="AV317" s="15" t="s">
        <v>158</v>
      </c>
      <c r="AW317" s="15" t="s">
        <v>31</v>
      </c>
      <c r="AX317" s="15" t="s">
        <v>84</v>
      </c>
      <c r="AY317" s="183" t="s">
        <v>151</v>
      </c>
    </row>
    <row r="318" spans="1:65" s="2" customFormat="1" ht="33" customHeight="1">
      <c r="A318" s="33"/>
      <c r="B318" s="151"/>
      <c r="C318" s="152" t="s">
        <v>398</v>
      </c>
      <c r="D318" s="152" t="s">
        <v>154</v>
      </c>
      <c r="E318" s="153" t="s">
        <v>399</v>
      </c>
      <c r="F318" s="154" t="s">
        <v>400</v>
      </c>
      <c r="G318" s="155" t="s">
        <v>157</v>
      </c>
      <c r="H318" s="156">
        <v>6.694</v>
      </c>
      <c r="I318" s="157"/>
      <c r="J318" s="158">
        <f>ROUND(I318*H318,2)</f>
        <v>0</v>
      </c>
      <c r="K318" s="159"/>
      <c r="L318" s="34"/>
      <c r="M318" s="160" t="s">
        <v>1</v>
      </c>
      <c r="N318" s="161" t="s">
        <v>42</v>
      </c>
      <c r="O318" s="62"/>
      <c r="P318" s="162">
        <f>O318*H318</f>
        <v>0</v>
      </c>
      <c r="Q318" s="162">
        <v>0</v>
      </c>
      <c r="R318" s="162">
        <f>Q318*H318</f>
        <v>0</v>
      </c>
      <c r="S318" s="162">
        <v>5.2999999999999999E-2</v>
      </c>
      <c r="T318" s="163">
        <f>S318*H318</f>
        <v>0.35478199999999999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4" t="s">
        <v>158</v>
      </c>
      <c r="AT318" s="164" t="s">
        <v>154</v>
      </c>
      <c r="AU318" s="164" t="s">
        <v>152</v>
      </c>
      <c r="AY318" s="18" t="s">
        <v>151</v>
      </c>
      <c r="BE318" s="165">
        <f>IF(N318="základná",J318,0)</f>
        <v>0</v>
      </c>
      <c r="BF318" s="165">
        <f>IF(N318="znížená",J318,0)</f>
        <v>0</v>
      </c>
      <c r="BG318" s="165">
        <f>IF(N318="zákl. prenesená",J318,0)</f>
        <v>0</v>
      </c>
      <c r="BH318" s="165">
        <f>IF(N318="zníž. prenesená",J318,0)</f>
        <v>0</v>
      </c>
      <c r="BI318" s="165">
        <f>IF(N318="nulová",J318,0)</f>
        <v>0</v>
      </c>
      <c r="BJ318" s="18" t="s">
        <v>152</v>
      </c>
      <c r="BK318" s="165">
        <f>ROUND(I318*H318,2)</f>
        <v>0</v>
      </c>
      <c r="BL318" s="18" t="s">
        <v>158</v>
      </c>
      <c r="BM318" s="164" t="s">
        <v>401</v>
      </c>
    </row>
    <row r="319" spans="1:65" s="13" customFormat="1" ht="11.25">
      <c r="B319" s="166"/>
      <c r="D319" s="167" t="s">
        <v>160</v>
      </c>
      <c r="E319" s="168" t="s">
        <v>1</v>
      </c>
      <c r="F319" s="169" t="s">
        <v>379</v>
      </c>
      <c r="H319" s="168" t="s">
        <v>1</v>
      </c>
      <c r="I319" s="170"/>
      <c r="L319" s="166"/>
      <c r="M319" s="171"/>
      <c r="N319" s="172"/>
      <c r="O319" s="172"/>
      <c r="P319" s="172"/>
      <c r="Q319" s="172"/>
      <c r="R319" s="172"/>
      <c r="S319" s="172"/>
      <c r="T319" s="173"/>
      <c r="AT319" s="168" t="s">
        <v>160</v>
      </c>
      <c r="AU319" s="168" t="s">
        <v>152</v>
      </c>
      <c r="AV319" s="13" t="s">
        <v>84</v>
      </c>
      <c r="AW319" s="13" t="s">
        <v>31</v>
      </c>
      <c r="AX319" s="13" t="s">
        <v>76</v>
      </c>
      <c r="AY319" s="168" t="s">
        <v>151</v>
      </c>
    </row>
    <row r="320" spans="1:65" s="14" customFormat="1" ht="11.25">
      <c r="B320" s="174"/>
      <c r="D320" s="167" t="s">
        <v>160</v>
      </c>
      <c r="E320" s="175" t="s">
        <v>1</v>
      </c>
      <c r="F320" s="176" t="s">
        <v>402</v>
      </c>
      <c r="H320" s="177">
        <v>4.2640000000000002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160</v>
      </c>
      <c r="AU320" s="175" t="s">
        <v>152</v>
      </c>
      <c r="AV320" s="14" t="s">
        <v>152</v>
      </c>
      <c r="AW320" s="14" t="s">
        <v>31</v>
      </c>
      <c r="AX320" s="14" t="s">
        <v>76</v>
      </c>
      <c r="AY320" s="175" t="s">
        <v>151</v>
      </c>
    </row>
    <row r="321" spans="1:65" s="14" customFormat="1" ht="11.25">
      <c r="B321" s="174"/>
      <c r="D321" s="167" t="s">
        <v>160</v>
      </c>
      <c r="E321" s="175" t="s">
        <v>1</v>
      </c>
      <c r="F321" s="176" t="s">
        <v>403</v>
      </c>
      <c r="H321" s="177">
        <v>2.4300000000000002</v>
      </c>
      <c r="I321" s="178"/>
      <c r="L321" s="174"/>
      <c r="M321" s="179"/>
      <c r="N321" s="180"/>
      <c r="O321" s="180"/>
      <c r="P321" s="180"/>
      <c r="Q321" s="180"/>
      <c r="R321" s="180"/>
      <c r="S321" s="180"/>
      <c r="T321" s="181"/>
      <c r="AT321" s="175" t="s">
        <v>160</v>
      </c>
      <c r="AU321" s="175" t="s">
        <v>152</v>
      </c>
      <c r="AV321" s="14" t="s">
        <v>152</v>
      </c>
      <c r="AW321" s="14" t="s">
        <v>31</v>
      </c>
      <c r="AX321" s="14" t="s">
        <v>76</v>
      </c>
      <c r="AY321" s="175" t="s">
        <v>151</v>
      </c>
    </row>
    <row r="322" spans="1:65" s="15" customFormat="1" ht="11.25">
      <c r="B322" s="182"/>
      <c r="D322" s="167" t="s">
        <v>160</v>
      </c>
      <c r="E322" s="183" t="s">
        <v>1</v>
      </c>
      <c r="F322" s="184" t="s">
        <v>164</v>
      </c>
      <c r="H322" s="185">
        <v>6.694</v>
      </c>
      <c r="I322" s="186"/>
      <c r="L322" s="182"/>
      <c r="M322" s="187"/>
      <c r="N322" s="188"/>
      <c r="O322" s="188"/>
      <c r="P322" s="188"/>
      <c r="Q322" s="188"/>
      <c r="R322" s="188"/>
      <c r="S322" s="188"/>
      <c r="T322" s="189"/>
      <c r="AT322" s="183" t="s">
        <v>160</v>
      </c>
      <c r="AU322" s="183" t="s">
        <v>152</v>
      </c>
      <c r="AV322" s="15" t="s">
        <v>158</v>
      </c>
      <c r="AW322" s="15" t="s">
        <v>31</v>
      </c>
      <c r="AX322" s="15" t="s">
        <v>84</v>
      </c>
      <c r="AY322" s="183" t="s">
        <v>151</v>
      </c>
    </row>
    <row r="323" spans="1:65" s="2" customFormat="1" ht="24.2" customHeight="1">
      <c r="A323" s="33"/>
      <c r="B323" s="151"/>
      <c r="C323" s="152" t="s">
        <v>404</v>
      </c>
      <c r="D323" s="152" t="s">
        <v>154</v>
      </c>
      <c r="E323" s="153" t="s">
        <v>405</v>
      </c>
      <c r="F323" s="154" t="s">
        <v>406</v>
      </c>
      <c r="G323" s="155" t="s">
        <v>157</v>
      </c>
      <c r="H323" s="156">
        <v>10.244</v>
      </c>
      <c r="I323" s="157"/>
      <c r="J323" s="158">
        <f>ROUND(I323*H323,2)</f>
        <v>0</v>
      </c>
      <c r="K323" s="159"/>
      <c r="L323" s="34"/>
      <c r="M323" s="160" t="s">
        <v>1</v>
      </c>
      <c r="N323" s="161" t="s">
        <v>42</v>
      </c>
      <c r="O323" s="62"/>
      <c r="P323" s="162">
        <f>O323*H323</f>
        <v>0</v>
      </c>
      <c r="Q323" s="162">
        <v>0</v>
      </c>
      <c r="R323" s="162">
        <f>Q323*H323</f>
        <v>0</v>
      </c>
      <c r="S323" s="162">
        <v>7.5999999999999998E-2</v>
      </c>
      <c r="T323" s="163">
        <f>S323*H323</f>
        <v>0.77854400000000001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4" t="s">
        <v>158</v>
      </c>
      <c r="AT323" s="164" t="s">
        <v>154</v>
      </c>
      <c r="AU323" s="164" t="s">
        <v>152</v>
      </c>
      <c r="AY323" s="18" t="s">
        <v>151</v>
      </c>
      <c r="BE323" s="165">
        <f>IF(N323="základná",J323,0)</f>
        <v>0</v>
      </c>
      <c r="BF323" s="165">
        <f>IF(N323="znížená",J323,0)</f>
        <v>0</v>
      </c>
      <c r="BG323" s="165">
        <f>IF(N323="zákl. prenesená",J323,0)</f>
        <v>0</v>
      </c>
      <c r="BH323" s="165">
        <f>IF(N323="zníž. prenesená",J323,0)</f>
        <v>0</v>
      </c>
      <c r="BI323" s="165">
        <f>IF(N323="nulová",J323,0)</f>
        <v>0</v>
      </c>
      <c r="BJ323" s="18" t="s">
        <v>152</v>
      </c>
      <c r="BK323" s="165">
        <f>ROUND(I323*H323,2)</f>
        <v>0</v>
      </c>
      <c r="BL323" s="18" t="s">
        <v>158</v>
      </c>
      <c r="BM323" s="164" t="s">
        <v>407</v>
      </c>
    </row>
    <row r="324" spans="1:65" s="14" customFormat="1" ht="11.25">
      <c r="B324" s="174"/>
      <c r="D324" s="167" t="s">
        <v>160</v>
      </c>
      <c r="E324" s="175" t="s">
        <v>1</v>
      </c>
      <c r="F324" s="176" t="s">
        <v>408</v>
      </c>
      <c r="H324" s="177">
        <v>2.3639999999999999</v>
      </c>
      <c r="I324" s="178"/>
      <c r="L324" s="174"/>
      <c r="M324" s="179"/>
      <c r="N324" s="180"/>
      <c r="O324" s="180"/>
      <c r="P324" s="180"/>
      <c r="Q324" s="180"/>
      <c r="R324" s="180"/>
      <c r="S324" s="180"/>
      <c r="T324" s="181"/>
      <c r="AT324" s="175" t="s">
        <v>160</v>
      </c>
      <c r="AU324" s="175" t="s">
        <v>152</v>
      </c>
      <c r="AV324" s="14" t="s">
        <v>152</v>
      </c>
      <c r="AW324" s="14" t="s">
        <v>31</v>
      </c>
      <c r="AX324" s="14" t="s">
        <v>76</v>
      </c>
      <c r="AY324" s="175" t="s">
        <v>151</v>
      </c>
    </row>
    <row r="325" spans="1:65" s="14" customFormat="1" ht="11.25">
      <c r="B325" s="174"/>
      <c r="D325" s="167" t="s">
        <v>160</v>
      </c>
      <c r="E325" s="175" t="s">
        <v>1</v>
      </c>
      <c r="F325" s="176" t="s">
        <v>409</v>
      </c>
      <c r="H325" s="177">
        <v>7.88</v>
      </c>
      <c r="I325" s="178"/>
      <c r="L325" s="174"/>
      <c r="M325" s="179"/>
      <c r="N325" s="180"/>
      <c r="O325" s="180"/>
      <c r="P325" s="180"/>
      <c r="Q325" s="180"/>
      <c r="R325" s="180"/>
      <c r="S325" s="180"/>
      <c r="T325" s="181"/>
      <c r="AT325" s="175" t="s">
        <v>160</v>
      </c>
      <c r="AU325" s="175" t="s">
        <v>152</v>
      </c>
      <c r="AV325" s="14" t="s">
        <v>152</v>
      </c>
      <c r="AW325" s="14" t="s">
        <v>31</v>
      </c>
      <c r="AX325" s="14" t="s">
        <v>76</v>
      </c>
      <c r="AY325" s="175" t="s">
        <v>151</v>
      </c>
    </row>
    <row r="326" spans="1:65" s="15" customFormat="1" ht="11.25">
      <c r="B326" s="182"/>
      <c r="D326" s="167" t="s">
        <v>160</v>
      </c>
      <c r="E326" s="183" t="s">
        <v>1</v>
      </c>
      <c r="F326" s="184" t="s">
        <v>164</v>
      </c>
      <c r="H326" s="185">
        <v>10.244</v>
      </c>
      <c r="I326" s="186"/>
      <c r="L326" s="182"/>
      <c r="M326" s="187"/>
      <c r="N326" s="188"/>
      <c r="O326" s="188"/>
      <c r="P326" s="188"/>
      <c r="Q326" s="188"/>
      <c r="R326" s="188"/>
      <c r="S326" s="188"/>
      <c r="T326" s="189"/>
      <c r="AT326" s="183" t="s">
        <v>160</v>
      </c>
      <c r="AU326" s="183" t="s">
        <v>152</v>
      </c>
      <c r="AV326" s="15" t="s">
        <v>158</v>
      </c>
      <c r="AW326" s="15" t="s">
        <v>31</v>
      </c>
      <c r="AX326" s="15" t="s">
        <v>84</v>
      </c>
      <c r="AY326" s="183" t="s">
        <v>151</v>
      </c>
    </row>
    <row r="327" spans="1:65" s="2" customFormat="1" ht="24.2" customHeight="1">
      <c r="A327" s="33"/>
      <c r="B327" s="151"/>
      <c r="C327" s="152" t="s">
        <v>410</v>
      </c>
      <c r="D327" s="152" t="s">
        <v>154</v>
      </c>
      <c r="E327" s="153" t="s">
        <v>411</v>
      </c>
      <c r="F327" s="154" t="s">
        <v>412</v>
      </c>
      <c r="G327" s="155" t="s">
        <v>157</v>
      </c>
      <c r="H327" s="156">
        <v>34.130000000000003</v>
      </c>
      <c r="I327" s="157"/>
      <c r="J327" s="158">
        <f>ROUND(I327*H327,2)</f>
        <v>0</v>
      </c>
      <c r="K327" s="159"/>
      <c r="L327" s="34"/>
      <c r="M327" s="160" t="s">
        <v>1</v>
      </c>
      <c r="N327" s="161" t="s">
        <v>42</v>
      </c>
      <c r="O327" s="62"/>
      <c r="P327" s="162">
        <f>O327*H327</f>
        <v>0</v>
      </c>
      <c r="Q327" s="162">
        <v>0</v>
      </c>
      <c r="R327" s="162">
        <f>Q327*H327</f>
        <v>0</v>
      </c>
      <c r="S327" s="162">
        <v>6.3E-2</v>
      </c>
      <c r="T327" s="163">
        <f>S327*H327</f>
        <v>2.1501900000000003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4" t="s">
        <v>158</v>
      </c>
      <c r="AT327" s="164" t="s">
        <v>154</v>
      </c>
      <c r="AU327" s="164" t="s">
        <v>152</v>
      </c>
      <c r="AY327" s="18" t="s">
        <v>151</v>
      </c>
      <c r="BE327" s="165">
        <f>IF(N327="základná",J327,0)</f>
        <v>0</v>
      </c>
      <c r="BF327" s="165">
        <f>IF(N327="znížená",J327,0)</f>
        <v>0</v>
      </c>
      <c r="BG327" s="165">
        <f>IF(N327="zákl. prenesená",J327,0)</f>
        <v>0</v>
      </c>
      <c r="BH327" s="165">
        <f>IF(N327="zníž. prenesená",J327,0)</f>
        <v>0</v>
      </c>
      <c r="BI327" s="165">
        <f>IF(N327="nulová",J327,0)</f>
        <v>0</v>
      </c>
      <c r="BJ327" s="18" t="s">
        <v>152</v>
      </c>
      <c r="BK327" s="165">
        <f>ROUND(I327*H327,2)</f>
        <v>0</v>
      </c>
      <c r="BL327" s="18" t="s">
        <v>158</v>
      </c>
      <c r="BM327" s="164" t="s">
        <v>413</v>
      </c>
    </row>
    <row r="328" spans="1:65" s="13" customFormat="1" ht="11.25">
      <c r="B328" s="166"/>
      <c r="D328" s="167" t="s">
        <v>160</v>
      </c>
      <c r="E328" s="168" t="s">
        <v>1</v>
      </c>
      <c r="F328" s="169" t="s">
        <v>379</v>
      </c>
      <c r="H328" s="168" t="s">
        <v>1</v>
      </c>
      <c r="I328" s="170"/>
      <c r="L328" s="166"/>
      <c r="M328" s="171"/>
      <c r="N328" s="172"/>
      <c r="O328" s="172"/>
      <c r="P328" s="172"/>
      <c r="Q328" s="172"/>
      <c r="R328" s="172"/>
      <c r="S328" s="172"/>
      <c r="T328" s="173"/>
      <c r="AT328" s="168" t="s">
        <v>160</v>
      </c>
      <c r="AU328" s="168" t="s">
        <v>152</v>
      </c>
      <c r="AV328" s="13" t="s">
        <v>84</v>
      </c>
      <c r="AW328" s="13" t="s">
        <v>31</v>
      </c>
      <c r="AX328" s="13" t="s">
        <v>76</v>
      </c>
      <c r="AY328" s="168" t="s">
        <v>151</v>
      </c>
    </row>
    <row r="329" spans="1:65" s="14" customFormat="1" ht="11.25">
      <c r="B329" s="174"/>
      <c r="D329" s="167" t="s">
        <v>160</v>
      </c>
      <c r="E329" s="175" t="s">
        <v>1</v>
      </c>
      <c r="F329" s="176" t="s">
        <v>414</v>
      </c>
      <c r="H329" s="177">
        <v>7.4</v>
      </c>
      <c r="I329" s="178"/>
      <c r="L329" s="174"/>
      <c r="M329" s="179"/>
      <c r="N329" s="180"/>
      <c r="O329" s="180"/>
      <c r="P329" s="180"/>
      <c r="Q329" s="180"/>
      <c r="R329" s="180"/>
      <c r="S329" s="180"/>
      <c r="T329" s="181"/>
      <c r="AT329" s="175" t="s">
        <v>160</v>
      </c>
      <c r="AU329" s="175" t="s">
        <v>152</v>
      </c>
      <c r="AV329" s="14" t="s">
        <v>152</v>
      </c>
      <c r="AW329" s="14" t="s">
        <v>31</v>
      </c>
      <c r="AX329" s="14" t="s">
        <v>76</v>
      </c>
      <c r="AY329" s="175" t="s">
        <v>151</v>
      </c>
    </row>
    <row r="330" spans="1:65" s="14" customFormat="1" ht="11.25">
      <c r="B330" s="174"/>
      <c r="D330" s="167" t="s">
        <v>160</v>
      </c>
      <c r="E330" s="175" t="s">
        <v>1</v>
      </c>
      <c r="F330" s="176" t="s">
        <v>415</v>
      </c>
      <c r="H330" s="177">
        <v>16.600999999999999</v>
      </c>
      <c r="I330" s="178"/>
      <c r="L330" s="174"/>
      <c r="M330" s="179"/>
      <c r="N330" s="180"/>
      <c r="O330" s="180"/>
      <c r="P330" s="180"/>
      <c r="Q330" s="180"/>
      <c r="R330" s="180"/>
      <c r="S330" s="180"/>
      <c r="T330" s="181"/>
      <c r="AT330" s="175" t="s">
        <v>160</v>
      </c>
      <c r="AU330" s="175" t="s">
        <v>152</v>
      </c>
      <c r="AV330" s="14" t="s">
        <v>152</v>
      </c>
      <c r="AW330" s="14" t="s">
        <v>31</v>
      </c>
      <c r="AX330" s="14" t="s">
        <v>76</v>
      </c>
      <c r="AY330" s="175" t="s">
        <v>151</v>
      </c>
    </row>
    <row r="331" spans="1:65" s="14" customFormat="1" ht="11.25">
      <c r="B331" s="174"/>
      <c r="D331" s="167" t="s">
        <v>160</v>
      </c>
      <c r="E331" s="175" t="s">
        <v>1</v>
      </c>
      <c r="F331" s="176" t="s">
        <v>416</v>
      </c>
      <c r="H331" s="177">
        <v>10.129</v>
      </c>
      <c r="I331" s="178"/>
      <c r="L331" s="174"/>
      <c r="M331" s="179"/>
      <c r="N331" s="180"/>
      <c r="O331" s="180"/>
      <c r="P331" s="180"/>
      <c r="Q331" s="180"/>
      <c r="R331" s="180"/>
      <c r="S331" s="180"/>
      <c r="T331" s="181"/>
      <c r="AT331" s="175" t="s">
        <v>160</v>
      </c>
      <c r="AU331" s="175" t="s">
        <v>152</v>
      </c>
      <c r="AV331" s="14" t="s">
        <v>152</v>
      </c>
      <c r="AW331" s="14" t="s">
        <v>31</v>
      </c>
      <c r="AX331" s="14" t="s">
        <v>76</v>
      </c>
      <c r="AY331" s="175" t="s">
        <v>151</v>
      </c>
    </row>
    <row r="332" spans="1:65" s="15" customFormat="1" ht="11.25">
      <c r="B332" s="182"/>
      <c r="D332" s="167" t="s">
        <v>160</v>
      </c>
      <c r="E332" s="183" t="s">
        <v>1</v>
      </c>
      <c r="F332" s="184" t="s">
        <v>164</v>
      </c>
      <c r="H332" s="185">
        <v>34.130000000000003</v>
      </c>
      <c r="I332" s="186"/>
      <c r="L332" s="182"/>
      <c r="M332" s="187"/>
      <c r="N332" s="188"/>
      <c r="O332" s="188"/>
      <c r="P332" s="188"/>
      <c r="Q332" s="188"/>
      <c r="R332" s="188"/>
      <c r="S332" s="188"/>
      <c r="T332" s="189"/>
      <c r="AT332" s="183" t="s">
        <v>160</v>
      </c>
      <c r="AU332" s="183" t="s">
        <v>152</v>
      </c>
      <c r="AV332" s="15" t="s">
        <v>158</v>
      </c>
      <c r="AW332" s="15" t="s">
        <v>31</v>
      </c>
      <c r="AX332" s="15" t="s">
        <v>84</v>
      </c>
      <c r="AY332" s="183" t="s">
        <v>151</v>
      </c>
    </row>
    <row r="333" spans="1:65" s="2" customFormat="1" ht="24.2" customHeight="1">
      <c r="A333" s="33"/>
      <c r="B333" s="151"/>
      <c r="C333" s="152" t="s">
        <v>417</v>
      </c>
      <c r="D333" s="152" t="s">
        <v>154</v>
      </c>
      <c r="E333" s="153" t="s">
        <v>418</v>
      </c>
      <c r="F333" s="154" t="s">
        <v>419</v>
      </c>
      <c r="G333" s="155" t="s">
        <v>179</v>
      </c>
      <c r="H333" s="156">
        <v>3</v>
      </c>
      <c r="I333" s="157"/>
      <c r="J333" s="158">
        <f>ROUND(I333*H333,2)</f>
        <v>0</v>
      </c>
      <c r="K333" s="159"/>
      <c r="L333" s="34"/>
      <c r="M333" s="160" t="s">
        <v>1</v>
      </c>
      <c r="N333" s="161" t="s">
        <v>42</v>
      </c>
      <c r="O333" s="62"/>
      <c r="P333" s="162">
        <f>O333*H333</f>
        <v>0</v>
      </c>
      <c r="Q333" s="162">
        <v>0</v>
      </c>
      <c r="R333" s="162">
        <f>Q333*H333</f>
        <v>0</v>
      </c>
      <c r="S333" s="162">
        <v>7.2999999999999995E-2</v>
      </c>
      <c r="T333" s="163">
        <f>S333*H333</f>
        <v>0.21899999999999997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64" t="s">
        <v>158</v>
      </c>
      <c r="AT333" s="164" t="s">
        <v>154</v>
      </c>
      <c r="AU333" s="164" t="s">
        <v>152</v>
      </c>
      <c r="AY333" s="18" t="s">
        <v>151</v>
      </c>
      <c r="BE333" s="165">
        <f>IF(N333="základná",J333,0)</f>
        <v>0</v>
      </c>
      <c r="BF333" s="165">
        <f>IF(N333="znížená",J333,0)</f>
        <v>0</v>
      </c>
      <c r="BG333" s="165">
        <f>IF(N333="zákl. prenesená",J333,0)</f>
        <v>0</v>
      </c>
      <c r="BH333" s="165">
        <f>IF(N333="zníž. prenesená",J333,0)</f>
        <v>0</v>
      </c>
      <c r="BI333" s="165">
        <f>IF(N333="nulová",J333,0)</f>
        <v>0</v>
      </c>
      <c r="BJ333" s="18" t="s">
        <v>152</v>
      </c>
      <c r="BK333" s="165">
        <f>ROUND(I333*H333,2)</f>
        <v>0</v>
      </c>
      <c r="BL333" s="18" t="s">
        <v>158</v>
      </c>
      <c r="BM333" s="164" t="s">
        <v>420</v>
      </c>
    </row>
    <row r="334" spans="1:65" s="14" customFormat="1" ht="11.25">
      <c r="B334" s="174"/>
      <c r="D334" s="167" t="s">
        <v>160</v>
      </c>
      <c r="E334" s="175" t="s">
        <v>1</v>
      </c>
      <c r="F334" s="176" t="s">
        <v>421</v>
      </c>
      <c r="H334" s="177">
        <v>1</v>
      </c>
      <c r="I334" s="178"/>
      <c r="L334" s="174"/>
      <c r="M334" s="179"/>
      <c r="N334" s="180"/>
      <c r="O334" s="180"/>
      <c r="P334" s="180"/>
      <c r="Q334" s="180"/>
      <c r="R334" s="180"/>
      <c r="S334" s="180"/>
      <c r="T334" s="181"/>
      <c r="AT334" s="175" t="s">
        <v>160</v>
      </c>
      <c r="AU334" s="175" t="s">
        <v>152</v>
      </c>
      <c r="AV334" s="14" t="s">
        <v>152</v>
      </c>
      <c r="AW334" s="14" t="s">
        <v>31</v>
      </c>
      <c r="AX334" s="14" t="s">
        <v>76</v>
      </c>
      <c r="AY334" s="175" t="s">
        <v>151</v>
      </c>
    </row>
    <row r="335" spans="1:65" s="14" customFormat="1" ht="11.25">
      <c r="B335" s="174"/>
      <c r="D335" s="167" t="s">
        <v>160</v>
      </c>
      <c r="E335" s="175" t="s">
        <v>1</v>
      </c>
      <c r="F335" s="176" t="s">
        <v>422</v>
      </c>
      <c r="H335" s="177">
        <v>2</v>
      </c>
      <c r="I335" s="178"/>
      <c r="L335" s="174"/>
      <c r="M335" s="179"/>
      <c r="N335" s="180"/>
      <c r="O335" s="180"/>
      <c r="P335" s="180"/>
      <c r="Q335" s="180"/>
      <c r="R335" s="180"/>
      <c r="S335" s="180"/>
      <c r="T335" s="181"/>
      <c r="AT335" s="175" t="s">
        <v>160</v>
      </c>
      <c r="AU335" s="175" t="s">
        <v>152</v>
      </c>
      <c r="AV335" s="14" t="s">
        <v>152</v>
      </c>
      <c r="AW335" s="14" t="s">
        <v>31</v>
      </c>
      <c r="AX335" s="14" t="s">
        <v>76</v>
      </c>
      <c r="AY335" s="175" t="s">
        <v>151</v>
      </c>
    </row>
    <row r="336" spans="1:65" s="15" customFormat="1" ht="11.25">
      <c r="B336" s="182"/>
      <c r="D336" s="167" t="s">
        <v>160</v>
      </c>
      <c r="E336" s="183" t="s">
        <v>1</v>
      </c>
      <c r="F336" s="184" t="s">
        <v>164</v>
      </c>
      <c r="H336" s="185">
        <v>3</v>
      </c>
      <c r="I336" s="186"/>
      <c r="L336" s="182"/>
      <c r="M336" s="187"/>
      <c r="N336" s="188"/>
      <c r="O336" s="188"/>
      <c r="P336" s="188"/>
      <c r="Q336" s="188"/>
      <c r="R336" s="188"/>
      <c r="S336" s="188"/>
      <c r="T336" s="189"/>
      <c r="AT336" s="183" t="s">
        <v>160</v>
      </c>
      <c r="AU336" s="183" t="s">
        <v>152</v>
      </c>
      <c r="AV336" s="15" t="s">
        <v>158</v>
      </c>
      <c r="AW336" s="15" t="s">
        <v>31</v>
      </c>
      <c r="AX336" s="15" t="s">
        <v>84</v>
      </c>
      <c r="AY336" s="183" t="s">
        <v>151</v>
      </c>
    </row>
    <row r="337" spans="1:65" s="2" customFormat="1" ht="24.2" customHeight="1">
      <c r="A337" s="33"/>
      <c r="B337" s="151"/>
      <c r="C337" s="152" t="s">
        <v>423</v>
      </c>
      <c r="D337" s="152" t="s">
        <v>154</v>
      </c>
      <c r="E337" s="153" t="s">
        <v>424</v>
      </c>
      <c r="F337" s="154" t="s">
        <v>425</v>
      </c>
      <c r="G337" s="155" t="s">
        <v>179</v>
      </c>
      <c r="H337" s="156">
        <v>3</v>
      </c>
      <c r="I337" s="157"/>
      <c r="J337" s="158">
        <f>ROUND(I337*H337,2)</f>
        <v>0</v>
      </c>
      <c r="K337" s="159"/>
      <c r="L337" s="34"/>
      <c r="M337" s="160" t="s">
        <v>1</v>
      </c>
      <c r="N337" s="161" t="s">
        <v>42</v>
      </c>
      <c r="O337" s="62"/>
      <c r="P337" s="162">
        <f>O337*H337</f>
        <v>0</v>
      </c>
      <c r="Q337" s="162">
        <v>0</v>
      </c>
      <c r="R337" s="162">
        <f>Q337*H337</f>
        <v>0</v>
      </c>
      <c r="S337" s="162">
        <v>0.14599999999999999</v>
      </c>
      <c r="T337" s="163">
        <f>S337*H337</f>
        <v>0.43799999999999994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4" t="s">
        <v>158</v>
      </c>
      <c r="AT337" s="164" t="s">
        <v>154</v>
      </c>
      <c r="AU337" s="164" t="s">
        <v>152</v>
      </c>
      <c r="AY337" s="18" t="s">
        <v>151</v>
      </c>
      <c r="BE337" s="165">
        <f>IF(N337="základná",J337,0)</f>
        <v>0</v>
      </c>
      <c r="BF337" s="165">
        <f>IF(N337="znížená",J337,0)</f>
        <v>0</v>
      </c>
      <c r="BG337" s="165">
        <f>IF(N337="zákl. prenesená",J337,0)</f>
        <v>0</v>
      </c>
      <c r="BH337" s="165">
        <f>IF(N337="zníž. prenesená",J337,0)</f>
        <v>0</v>
      </c>
      <c r="BI337" s="165">
        <f>IF(N337="nulová",J337,0)</f>
        <v>0</v>
      </c>
      <c r="BJ337" s="18" t="s">
        <v>152</v>
      </c>
      <c r="BK337" s="165">
        <f>ROUND(I337*H337,2)</f>
        <v>0</v>
      </c>
      <c r="BL337" s="18" t="s">
        <v>158</v>
      </c>
      <c r="BM337" s="164" t="s">
        <v>426</v>
      </c>
    </row>
    <row r="338" spans="1:65" s="14" customFormat="1" ht="11.25">
      <c r="B338" s="174"/>
      <c r="D338" s="167" t="s">
        <v>160</v>
      </c>
      <c r="E338" s="175" t="s">
        <v>1</v>
      </c>
      <c r="F338" s="176" t="s">
        <v>427</v>
      </c>
      <c r="H338" s="177">
        <v>2</v>
      </c>
      <c r="I338" s="178"/>
      <c r="L338" s="174"/>
      <c r="M338" s="179"/>
      <c r="N338" s="180"/>
      <c r="O338" s="180"/>
      <c r="P338" s="180"/>
      <c r="Q338" s="180"/>
      <c r="R338" s="180"/>
      <c r="S338" s="180"/>
      <c r="T338" s="181"/>
      <c r="AT338" s="175" t="s">
        <v>160</v>
      </c>
      <c r="AU338" s="175" t="s">
        <v>152</v>
      </c>
      <c r="AV338" s="14" t="s">
        <v>152</v>
      </c>
      <c r="AW338" s="14" t="s">
        <v>31</v>
      </c>
      <c r="AX338" s="14" t="s">
        <v>76</v>
      </c>
      <c r="AY338" s="175" t="s">
        <v>151</v>
      </c>
    </row>
    <row r="339" spans="1:65" s="14" customFormat="1" ht="11.25">
      <c r="B339" s="174"/>
      <c r="D339" s="167" t="s">
        <v>160</v>
      </c>
      <c r="E339" s="175" t="s">
        <v>1</v>
      </c>
      <c r="F339" s="176" t="s">
        <v>428</v>
      </c>
      <c r="H339" s="177">
        <v>1</v>
      </c>
      <c r="I339" s="178"/>
      <c r="L339" s="174"/>
      <c r="M339" s="179"/>
      <c r="N339" s="180"/>
      <c r="O339" s="180"/>
      <c r="P339" s="180"/>
      <c r="Q339" s="180"/>
      <c r="R339" s="180"/>
      <c r="S339" s="180"/>
      <c r="T339" s="181"/>
      <c r="AT339" s="175" t="s">
        <v>160</v>
      </c>
      <c r="AU339" s="175" t="s">
        <v>152</v>
      </c>
      <c r="AV339" s="14" t="s">
        <v>152</v>
      </c>
      <c r="AW339" s="14" t="s">
        <v>31</v>
      </c>
      <c r="AX339" s="14" t="s">
        <v>76</v>
      </c>
      <c r="AY339" s="175" t="s">
        <v>151</v>
      </c>
    </row>
    <row r="340" spans="1:65" s="15" customFormat="1" ht="11.25">
      <c r="B340" s="182"/>
      <c r="D340" s="167" t="s">
        <v>160</v>
      </c>
      <c r="E340" s="183" t="s">
        <v>1</v>
      </c>
      <c r="F340" s="184" t="s">
        <v>164</v>
      </c>
      <c r="H340" s="185">
        <v>3</v>
      </c>
      <c r="I340" s="186"/>
      <c r="L340" s="182"/>
      <c r="M340" s="187"/>
      <c r="N340" s="188"/>
      <c r="O340" s="188"/>
      <c r="P340" s="188"/>
      <c r="Q340" s="188"/>
      <c r="R340" s="188"/>
      <c r="S340" s="188"/>
      <c r="T340" s="189"/>
      <c r="AT340" s="183" t="s">
        <v>160</v>
      </c>
      <c r="AU340" s="183" t="s">
        <v>152</v>
      </c>
      <c r="AV340" s="15" t="s">
        <v>158</v>
      </c>
      <c r="AW340" s="15" t="s">
        <v>31</v>
      </c>
      <c r="AX340" s="15" t="s">
        <v>84</v>
      </c>
      <c r="AY340" s="183" t="s">
        <v>151</v>
      </c>
    </row>
    <row r="341" spans="1:65" s="2" customFormat="1" ht="24.2" customHeight="1">
      <c r="A341" s="33"/>
      <c r="B341" s="151"/>
      <c r="C341" s="152" t="s">
        <v>429</v>
      </c>
      <c r="D341" s="152" t="s">
        <v>154</v>
      </c>
      <c r="E341" s="153" t="s">
        <v>430</v>
      </c>
      <c r="F341" s="154" t="s">
        <v>431</v>
      </c>
      <c r="G341" s="155" t="s">
        <v>179</v>
      </c>
      <c r="H341" s="156">
        <v>3</v>
      </c>
      <c r="I341" s="157"/>
      <c r="J341" s="158">
        <f>ROUND(I341*H341,2)</f>
        <v>0</v>
      </c>
      <c r="K341" s="159"/>
      <c r="L341" s="34"/>
      <c r="M341" s="160" t="s">
        <v>1</v>
      </c>
      <c r="N341" s="161" t="s">
        <v>42</v>
      </c>
      <c r="O341" s="62"/>
      <c r="P341" s="162">
        <f>O341*H341</f>
        <v>0</v>
      </c>
      <c r="Q341" s="162">
        <v>0</v>
      </c>
      <c r="R341" s="162">
        <f>Q341*H341</f>
        <v>0</v>
      </c>
      <c r="S341" s="162">
        <v>0.29199999999999998</v>
      </c>
      <c r="T341" s="163">
        <f>S341*H341</f>
        <v>0.87599999999999989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4" t="s">
        <v>158</v>
      </c>
      <c r="AT341" s="164" t="s">
        <v>154</v>
      </c>
      <c r="AU341" s="164" t="s">
        <v>152</v>
      </c>
      <c r="AY341" s="18" t="s">
        <v>151</v>
      </c>
      <c r="BE341" s="165">
        <f>IF(N341="základná",J341,0)</f>
        <v>0</v>
      </c>
      <c r="BF341" s="165">
        <f>IF(N341="znížená",J341,0)</f>
        <v>0</v>
      </c>
      <c r="BG341" s="165">
        <f>IF(N341="zákl. prenesená",J341,0)</f>
        <v>0</v>
      </c>
      <c r="BH341" s="165">
        <f>IF(N341="zníž. prenesená",J341,0)</f>
        <v>0</v>
      </c>
      <c r="BI341" s="165">
        <f>IF(N341="nulová",J341,0)</f>
        <v>0</v>
      </c>
      <c r="BJ341" s="18" t="s">
        <v>152</v>
      </c>
      <c r="BK341" s="165">
        <f>ROUND(I341*H341,2)</f>
        <v>0</v>
      </c>
      <c r="BL341" s="18" t="s">
        <v>158</v>
      </c>
      <c r="BM341" s="164" t="s">
        <v>432</v>
      </c>
    </row>
    <row r="342" spans="1:65" s="14" customFormat="1" ht="11.25">
      <c r="B342" s="174"/>
      <c r="D342" s="167" t="s">
        <v>160</v>
      </c>
      <c r="E342" s="175" t="s">
        <v>1</v>
      </c>
      <c r="F342" s="176" t="s">
        <v>433</v>
      </c>
      <c r="H342" s="177">
        <v>1</v>
      </c>
      <c r="I342" s="178"/>
      <c r="L342" s="174"/>
      <c r="M342" s="179"/>
      <c r="N342" s="180"/>
      <c r="O342" s="180"/>
      <c r="P342" s="180"/>
      <c r="Q342" s="180"/>
      <c r="R342" s="180"/>
      <c r="S342" s="180"/>
      <c r="T342" s="181"/>
      <c r="AT342" s="175" t="s">
        <v>160</v>
      </c>
      <c r="AU342" s="175" t="s">
        <v>152</v>
      </c>
      <c r="AV342" s="14" t="s">
        <v>152</v>
      </c>
      <c r="AW342" s="14" t="s">
        <v>31</v>
      </c>
      <c r="AX342" s="14" t="s">
        <v>76</v>
      </c>
      <c r="AY342" s="175" t="s">
        <v>151</v>
      </c>
    </row>
    <row r="343" spans="1:65" s="14" customFormat="1" ht="22.5">
      <c r="B343" s="174"/>
      <c r="D343" s="167" t="s">
        <v>160</v>
      </c>
      <c r="E343" s="175" t="s">
        <v>1</v>
      </c>
      <c r="F343" s="176" t="s">
        <v>434</v>
      </c>
      <c r="H343" s="177">
        <v>2</v>
      </c>
      <c r="I343" s="178"/>
      <c r="L343" s="174"/>
      <c r="M343" s="179"/>
      <c r="N343" s="180"/>
      <c r="O343" s="180"/>
      <c r="P343" s="180"/>
      <c r="Q343" s="180"/>
      <c r="R343" s="180"/>
      <c r="S343" s="180"/>
      <c r="T343" s="181"/>
      <c r="AT343" s="175" t="s">
        <v>160</v>
      </c>
      <c r="AU343" s="175" t="s">
        <v>152</v>
      </c>
      <c r="AV343" s="14" t="s">
        <v>152</v>
      </c>
      <c r="AW343" s="14" t="s">
        <v>31</v>
      </c>
      <c r="AX343" s="14" t="s">
        <v>76</v>
      </c>
      <c r="AY343" s="175" t="s">
        <v>151</v>
      </c>
    </row>
    <row r="344" spans="1:65" s="15" customFormat="1" ht="11.25">
      <c r="B344" s="182"/>
      <c r="D344" s="167" t="s">
        <v>160</v>
      </c>
      <c r="E344" s="183" t="s">
        <v>1</v>
      </c>
      <c r="F344" s="184" t="s">
        <v>164</v>
      </c>
      <c r="H344" s="185">
        <v>3</v>
      </c>
      <c r="I344" s="186"/>
      <c r="L344" s="182"/>
      <c r="M344" s="187"/>
      <c r="N344" s="188"/>
      <c r="O344" s="188"/>
      <c r="P344" s="188"/>
      <c r="Q344" s="188"/>
      <c r="R344" s="188"/>
      <c r="S344" s="188"/>
      <c r="T344" s="189"/>
      <c r="AT344" s="183" t="s">
        <v>160</v>
      </c>
      <c r="AU344" s="183" t="s">
        <v>152</v>
      </c>
      <c r="AV344" s="15" t="s">
        <v>158</v>
      </c>
      <c r="AW344" s="15" t="s">
        <v>31</v>
      </c>
      <c r="AX344" s="15" t="s">
        <v>84</v>
      </c>
      <c r="AY344" s="183" t="s">
        <v>151</v>
      </c>
    </row>
    <row r="345" spans="1:65" s="2" customFormat="1" ht="24.2" customHeight="1">
      <c r="A345" s="33"/>
      <c r="B345" s="151"/>
      <c r="C345" s="152" t="s">
        <v>435</v>
      </c>
      <c r="D345" s="152" t="s">
        <v>154</v>
      </c>
      <c r="E345" s="153" t="s">
        <v>436</v>
      </c>
      <c r="F345" s="154" t="s">
        <v>437</v>
      </c>
      <c r="G345" s="155" t="s">
        <v>169</v>
      </c>
      <c r="H345" s="156">
        <v>0.76300000000000001</v>
      </c>
      <c r="I345" s="157"/>
      <c r="J345" s="158">
        <f>ROUND(I345*H345,2)</f>
        <v>0</v>
      </c>
      <c r="K345" s="159"/>
      <c r="L345" s="34"/>
      <c r="M345" s="160" t="s">
        <v>1</v>
      </c>
      <c r="N345" s="161" t="s">
        <v>42</v>
      </c>
      <c r="O345" s="62"/>
      <c r="P345" s="162">
        <f>O345*H345</f>
        <v>0</v>
      </c>
      <c r="Q345" s="162">
        <v>0</v>
      </c>
      <c r="R345" s="162">
        <f>Q345*H345</f>
        <v>0</v>
      </c>
      <c r="S345" s="162">
        <v>1.875</v>
      </c>
      <c r="T345" s="163">
        <f>S345*H345</f>
        <v>1.430625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4" t="s">
        <v>158</v>
      </c>
      <c r="AT345" s="164" t="s">
        <v>154</v>
      </c>
      <c r="AU345" s="164" t="s">
        <v>152</v>
      </c>
      <c r="AY345" s="18" t="s">
        <v>151</v>
      </c>
      <c r="BE345" s="165">
        <f>IF(N345="základná",J345,0)</f>
        <v>0</v>
      </c>
      <c r="BF345" s="165">
        <f>IF(N345="znížená",J345,0)</f>
        <v>0</v>
      </c>
      <c r="BG345" s="165">
        <f>IF(N345="zákl. prenesená",J345,0)</f>
        <v>0</v>
      </c>
      <c r="BH345" s="165">
        <f>IF(N345="zníž. prenesená",J345,0)</f>
        <v>0</v>
      </c>
      <c r="BI345" s="165">
        <f>IF(N345="nulová",J345,0)</f>
        <v>0</v>
      </c>
      <c r="BJ345" s="18" t="s">
        <v>152</v>
      </c>
      <c r="BK345" s="165">
        <f>ROUND(I345*H345,2)</f>
        <v>0</v>
      </c>
      <c r="BL345" s="18" t="s">
        <v>158</v>
      </c>
      <c r="BM345" s="164" t="s">
        <v>438</v>
      </c>
    </row>
    <row r="346" spans="1:65" s="14" customFormat="1" ht="11.25">
      <c r="B346" s="174"/>
      <c r="D346" s="167" t="s">
        <v>160</v>
      </c>
      <c r="E346" s="175" t="s">
        <v>1</v>
      </c>
      <c r="F346" s="176" t="s">
        <v>439</v>
      </c>
      <c r="H346" s="177">
        <v>0.215</v>
      </c>
      <c r="I346" s="178"/>
      <c r="L346" s="174"/>
      <c r="M346" s="179"/>
      <c r="N346" s="180"/>
      <c r="O346" s="180"/>
      <c r="P346" s="180"/>
      <c r="Q346" s="180"/>
      <c r="R346" s="180"/>
      <c r="S346" s="180"/>
      <c r="T346" s="181"/>
      <c r="AT346" s="175" t="s">
        <v>160</v>
      </c>
      <c r="AU346" s="175" t="s">
        <v>152</v>
      </c>
      <c r="AV346" s="14" t="s">
        <v>152</v>
      </c>
      <c r="AW346" s="14" t="s">
        <v>31</v>
      </c>
      <c r="AX346" s="14" t="s">
        <v>76</v>
      </c>
      <c r="AY346" s="175" t="s">
        <v>151</v>
      </c>
    </row>
    <row r="347" spans="1:65" s="14" customFormat="1" ht="11.25">
      <c r="B347" s="174"/>
      <c r="D347" s="167" t="s">
        <v>160</v>
      </c>
      <c r="E347" s="175" t="s">
        <v>1</v>
      </c>
      <c r="F347" s="176" t="s">
        <v>440</v>
      </c>
      <c r="H347" s="177">
        <v>0.54800000000000004</v>
      </c>
      <c r="I347" s="178"/>
      <c r="L347" s="174"/>
      <c r="M347" s="179"/>
      <c r="N347" s="180"/>
      <c r="O347" s="180"/>
      <c r="P347" s="180"/>
      <c r="Q347" s="180"/>
      <c r="R347" s="180"/>
      <c r="S347" s="180"/>
      <c r="T347" s="181"/>
      <c r="AT347" s="175" t="s">
        <v>160</v>
      </c>
      <c r="AU347" s="175" t="s">
        <v>152</v>
      </c>
      <c r="AV347" s="14" t="s">
        <v>152</v>
      </c>
      <c r="AW347" s="14" t="s">
        <v>31</v>
      </c>
      <c r="AX347" s="14" t="s">
        <v>76</v>
      </c>
      <c r="AY347" s="175" t="s">
        <v>151</v>
      </c>
    </row>
    <row r="348" spans="1:65" s="15" customFormat="1" ht="11.25">
      <c r="B348" s="182"/>
      <c r="D348" s="167" t="s">
        <v>160</v>
      </c>
      <c r="E348" s="183" t="s">
        <v>1</v>
      </c>
      <c r="F348" s="184" t="s">
        <v>164</v>
      </c>
      <c r="H348" s="185">
        <v>0.76300000000000001</v>
      </c>
      <c r="I348" s="186"/>
      <c r="L348" s="182"/>
      <c r="M348" s="187"/>
      <c r="N348" s="188"/>
      <c r="O348" s="188"/>
      <c r="P348" s="188"/>
      <c r="Q348" s="188"/>
      <c r="R348" s="188"/>
      <c r="S348" s="188"/>
      <c r="T348" s="189"/>
      <c r="AT348" s="183" t="s">
        <v>160</v>
      </c>
      <c r="AU348" s="183" t="s">
        <v>152</v>
      </c>
      <c r="AV348" s="15" t="s">
        <v>158</v>
      </c>
      <c r="AW348" s="15" t="s">
        <v>31</v>
      </c>
      <c r="AX348" s="15" t="s">
        <v>84</v>
      </c>
      <c r="AY348" s="183" t="s">
        <v>151</v>
      </c>
    </row>
    <row r="349" spans="1:65" s="2" customFormat="1" ht="24.2" customHeight="1">
      <c r="A349" s="33"/>
      <c r="B349" s="151"/>
      <c r="C349" s="152" t="s">
        <v>441</v>
      </c>
      <c r="D349" s="152" t="s">
        <v>154</v>
      </c>
      <c r="E349" s="153" t="s">
        <v>442</v>
      </c>
      <c r="F349" s="154" t="s">
        <v>443</v>
      </c>
      <c r="G349" s="155" t="s">
        <v>157</v>
      </c>
      <c r="H349" s="156">
        <v>8.282</v>
      </c>
      <c r="I349" s="157"/>
      <c r="J349" s="158">
        <f>ROUND(I349*H349,2)</f>
        <v>0</v>
      </c>
      <c r="K349" s="159"/>
      <c r="L349" s="34"/>
      <c r="M349" s="160" t="s">
        <v>1</v>
      </c>
      <c r="N349" s="161" t="s">
        <v>42</v>
      </c>
      <c r="O349" s="62"/>
      <c r="P349" s="162">
        <f>O349*H349</f>
        <v>0</v>
      </c>
      <c r="Q349" s="162">
        <v>0</v>
      </c>
      <c r="R349" s="162">
        <f>Q349*H349</f>
        <v>0</v>
      </c>
      <c r="S349" s="162">
        <v>0.27</v>
      </c>
      <c r="T349" s="163">
        <f>S349*H349</f>
        <v>2.2361400000000002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4" t="s">
        <v>158</v>
      </c>
      <c r="AT349" s="164" t="s">
        <v>154</v>
      </c>
      <c r="AU349" s="164" t="s">
        <v>152</v>
      </c>
      <c r="AY349" s="18" t="s">
        <v>151</v>
      </c>
      <c r="BE349" s="165">
        <f>IF(N349="základná",J349,0)</f>
        <v>0</v>
      </c>
      <c r="BF349" s="165">
        <f>IF(N349="znížená",J349,0)</f>
        <v>0</v>
      </c>
      <c r="BG349" s="165">
        <f>IF(N349="zákl. prenesená",J349,0)</f>
        <v>0</v>
      </c>
      <c r="BH349" s="165">
        <f>IF(N349="zníž. prenesená",J349,0)</f>
        <v>0</v>
      </c>
      <c r="BI349" s="165">
        <f>IF(N349="nulová",J349,0)</f>
        <v>0</v>
      </c>
      <c r="BJ349" s="18" t="s">
        <v>152</v>
      </c>
      <c r="BK349" s="165">
        <f>ROUND(I349*H349,2)</f>
        <v>0</v>
      </c>
      <c r="BL349" s="18" t="s">
        <v>158</v>
      </c>
      <c r="BM349" s="164" t="s">
        <v>444</v>
      </c>
    </row>
    <row r="350" spans="1:65" s="13" customFormat="1" ht="11.25">
      <c r="B350" s="166"/>
      <c r="D350" s="167" t="s">
        <v>160</v>
      </c>
      <c r="E350" s="168" t="s">
        <v>1</v>
      </c>
      <c r="F350" s="169" t="s">
        <v>266</v>
      </c>
      <c r="H350" s="168" t="s">
        <v>1</v>
      </c>
      <c r="I350" s="170"/>
      <c r="L350" s="166"/>
      <c r="M350" s="171"/>
      <c r="N350" s="172"/>
      <c r="O350" s="172"/>
      <c r="P350" s="172"/>
      <c r="Q350" s="172"/>
      <c r="R350" s="172"/>
      <c r="S350" s="172"/>
      <c r="T350" s="173"/>
      <c r="AT350" s="168" t="s">
        <v>160</v>
      </c>
      <c r="AU350" s="168" t="s">
        <v>152</v>
      </c>
      <c r="AV350" s="13" t="s">
        <v>84</v>
      </c>
      <c r="AW350" s="13" t="s">
        <v>31</v>
      </c>
      <c r="AX350" s="13" t="s">
        <v>76</v>
      </c>
      <c r="AY350" s="168" t="s">
        <v>151</v>
      </c>
    </row>
    <row r="351" spans="1:65" s="14" customFormat="1" ht="11.25">
      <c r="B351" s="174"/>
      <c r="D351" s="167" t="s">
        <v>160</v>
      </c>
      <c r="E351" s="175" t="s">
        <v>1</v>
      </c>
      <c r="F351" s="176" t="s">
        <v>445</v>
      </c>
      <c r="H351" s="177">
        <v>1.8180000000000001</v>
      </c>
      <c r="I351" s="178"/>
      <c r="L351" s="174"/>
      <c r="M351" s="179"/>
      <c r="N351" s="180"/>
      <c r="O351" s="180"/>
      <c r="P351" s="180"/>
      <c r="Q351" s="180"/>
      <c r="R351" s="180"/>
      <c r="S351" s="180"/>
      <c r="T351" s="181"/>
      <c r="AT351" s="175" t="s">
        <v>160</v>
      </c>
      <c r="AU351" s="175" t="s">
        <v>152</v>
      </c>
      <c r="AV351" s="14" t="s">
        <v>152</v>
      </c>
      <c r="AW351" s="14" t="s">
        <v>31</v>
      </c>
      <c r="AX351" s="14" t="s">
        <v>76</v>
      </c>
      <c r="AY351" s="175" t="s">
        <v>151</v>
      </c>
    </row>
    <row r="352" spans="1:65" s="14" customFormat="1" ht="11.25">
      <c r="B352" s="174"/>
      <c r="D352" s="167" t="s">
        <v>160</v>
      </c>
      <c r="E352" s="175" t="s">
        <v>1</v>
      </c>
      <c r="F352" s="176" t="s">
        <v>446</v>
      </c>
      <c r="H352" s="177">
        <v>2.02</v>
      </c>
      <c r="I352" s="178"/>
      <c r="L352" s="174"/>
      <c r="M352" s="179"/>
      <c r="N352" s="180"/>
      <c r="O352" s="180"/>
      <c r="P352" s="180"/>
      <c r="Q352" s="180"/>
      <c r="R352" s="180"/>
      <c r="S352" s="180"/>
      <c r="T352" s="181"/>
      <c r="AT352" s="175" t="s">
        <v>160</v>
      </c>
      <c r="AU352" s="175" t="s">
        <v>152</v>
      </c>
      <c r="AV352" s="14" t="s">
        <v>152</v>
      </c>
      <c r="AW352" s="14" t="s">
        <v>31</v>
      </c>
      <c r="AX352" s="14" t="s">
        <v>76</v>
      </c>
      <c r="AY352" s="175" t="s">
        <v>151</v>
      </c>
    </row>
    <row r="353" spans="1:65" s="14" customFormat="1" ht="11.25">
      <c r="B353" s="174"/>
      <c r="D353" s="167" t="s">
        <v>160</v>
      </c>
      <c r="E353" s="175" t="s">
        <v>1</v>
      </c>
      <c r="F353" s="176" t="s">
        <v>447</v>
      </c>
      <c r="H353" s="177">
        <v>4.444</v>
      </c>
      <c r="I353" s="178"/>
      <c r="L353" s="174"/>
      <c r="M353" s="179"/>
      <c r="N353" s="180"/>
      <c r="O353" s="180"/>
      <c r="P353" s="180"/>
      <c r="Q353" s="180"/>
      <c r="R353" s="180"/>
      <c r="S353" s="180"/>
      <c r="T353" s="181"/>
      <c r="AT353" s="175" t="s">
        <v>160</v>
      </c>
      <c r="AU353" s="175" t="s">
        <v>152</v>
      </c>
      <c r="AV353" s="14" t="s">
        <v>152</v>
      </c>
      <c r="AW353" s="14" t="s">
        <v>31</v>
      </c>
      <c r="AX353" s="14" t="s">
        <v>76</v>
      </c>
      <c r="AY353" s="175" t="s">
        <v>151</v>
      </c>
    </row>
    <row r="354" spans="1:65" s="15" customFormat="1" ht="11.25">
      <c r="B354" s="182"/>
      <c r="D354" s="167" t="s">
        <v>160</v>
      </c>
      <c r="E354" s="183" t="s">
        <v>1</v>
      </c>
      <c r="F354" s="184" t="s">
        <v>164</v>
      </c>
      <c r="H354" s="185">
        <v>8.282</v>
      </c>
      <c r="I354" s="186"/>
      <c r="L354" s="182"/>
      <c r="M354" s="187"/>
      <c r="N354" s="188"/>
      <c r="O354" s="188"/>
      <c r="P354" s="188"/>
      <c r="Q354" s="188"/>
      <c r="R354" s="188"/>
      <c r="S354" s="188"/>
      <c r="T354" s="189"/>
      <c r="AT354" s="183" t="s">
        <v>160</v>
      </c>
      <c r="AU354" s="183" t="s">
        <v>152</v>
      </c>
      <c r="AV354" s="15" t="s">
        <v>158</v>
      </c>
      <c r="AW354" s="15" t="s">
        <v>31</v>
      </c>
      <c r="AX354" s="15" t="s">
        <v>84</v>
      </c>
      <c r="AY354" s="183" t="s">
        <v>151</v>
      </c>
    </row>
    <row r="355" spans="1:65" s="2" customFormat="1" ht="24.2" customHeight="1">
      <c r="A355" s="33"/>
      <c r="B355" s="151"/>
      <c r="C355" s="152" t="s">
        <v>448</v>
      </c>
      <c r="D355" s="152" t="s">
        <v>154</v>
      </c>
      <c r="E355" s="153" t="s">
        <v>449</v>
      </c>
      <c r="F355" s="154" t="s">
        <v>450</v>
      </c>
      <c r="G355" s="155" t="s">
        <v>169</v>
      </c>
      <c r="H355" s="156">
        <v>2.1579999999999999</v>
      </c>
      <c r="I355" s="157"/>
      <c r="J355" s="158">
        <f>ROUND(I355*H355,2)</f>
        <v>0</v>
      </c>
      <c r="K355" s="159"/>
      <c r="L355" s="34"/>
      <c r="M355" s="160" t="s">
        <v>1</v>
      </c>
      <c r="N355" s="161" t="s">
        <v>42</v>
      </c>
      <c r="O355" s="62"/>
      <c r="P355" s="162">
        <f>O355*H355</f>
        <v>0</v>
      </c>
      <c r="Q355" s="162">
        <v>0</v>
      </c>
      <c r="R355" s="162">
        <f>Q355*H355</f>
        <v>0</v>
      </c>
      <c r="S355" s="162">
        <v>1.875</v>
      </c>
      <c r="T355" s="163">
        <f>S355*H355</f>
        <v>4.0462499999999997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4" t="s">
        <v>158</v>
      </c>
      <c r="AT355" s="164" t="s">
        <v>154</v>
      </c>
      <c r="AU355" s="164" t="s">
        <v>152</v>
      </c>
      <c r="AY355" s="18" t="s">
        <v>151</v>
      </c>
      <c r="BE355" s="165">
        <f>IF(N355="základná",J355,0)</f>
        <v>0</v>
      </c>
      <c r="BF355" s="165">
        <f>IF(N355="znížená",J355,0)</f>
        <v>0</v>
      </c>
      <c r="BG355" s="165">
        <f>IF(N355="zákl. prenesená",J355,0)</f>
        <v>0</v>
      </c>
      <c r="BH355" s="165">
        <f>IF(N355="zníž. prenesená",J355,0)</f>
        <v>0</v>
      </c>
      <c r="BI355" s="165">
        <f>IF(N355="nulová",J355,0)</f>
        <v>0</v>
      </c>
      <c r="BJ355" s="18" t="s">
        <v>152</v>
      </c>
      <c r="BK355" s="165">
        <f>ROUND(I355*H355,2)</f>
        <v>0</v>
      </c>
      <c r="BL355" s="18" t="s">
        <v>158</v>
      </c>
      <c r="BM355" s="164" t="s">
        <v>451</v>
      </c>
    </row>
    <row r="356" spans="1:65" s="14" customFormat="1" ht="11.25">
      <c r="B356" s="174"/>
      <c r="D356" s="167" t="s">
        <v>160</v>
      </c>
      <c r="E356" s="175" t="s">
        <v>1</v>
      </c>
      <c r="F356" s="176" t="s">
        <v>452</v>
      </c>
      <c r="H356" s="177">
        <v>1.5940000000000001</v>
      </c>
      <c r="I356" s="178"/>
      <c r="L356" s="174"/>
      <c r="M356" s="179"/>
      <c r="N356" s="180"/>
      <c r="O356" s="180"/>
      <c r="P356" s="180"/>
      <c r="Q356" s="180"/>
      <c r="R356" s="180"/>
      <c r="S356" s="180"/>
      <c r="T356" s="181"/>
      <c r="AT356" s="175" t="s">
        <v>160</v>
      </c>
      <c r="AU356" s="175" t="s">
        <v>152</v>
      </c>
      <c r="AV356" s="14" t="s">
        <v>152</v>
      </c>
      <c r="AW356" s="14" t="s">
        <v>31</v>
      </c>
      <c r="AX356" s="14" t="s">
        <v>76</v>
      </c>
      <c r="AY356" s="175" t="s">
        <v>151</v>
      </c>
    </row>
    <row r="357" spans="1:65" s="14" customFormat="1" ht="11.25">
      <c r="B357" s="174"/>
      <c r="D357" s="167" t="s">
        <v>160</v>
      </c>
      <c r="E357" s="175" t="s">
        <v>1</v>
      </c>
      <c r="F357" s="176" t="s">
        <v>453</v>
      </c>
      <c r="H357" s="177">
        <v>0.56399999999999995</v>
      </c>
      <c r="I357" s="178"/>
      <c r="L357" s="174"/>
      <c r="M357" s="179"/>
      <c r="N357" s="180"/>
      <c r="O357" s="180"/>
      <c r="P357" s="180"/>
      <c r="Q357" s="180"/>
      <c r="R357" s="180"/>
      <c r="S357" s="180"/>
      <c r="T357" s="181"/>
      <c r="AT357" s="175" t="s">
        <v>160</v>
      </c>
      <c r="AU357" s="175" t="s">
        <v>152</v>
      </c>
      <c r="AV357" s="14" t="s">
        <v>152</v>
      </c>
      <c r="AW357" s="14" t="s">
        <v>31</v>
      </c>
      <c r="AX357" s="14" t="s">
        <v>76</v>
      </c>
      <c r="AY357" s="175" t="s">
        <v>151</v>
      </c>
    </row>
    <row r="358" spans="1:65" s="15" customFormat="1" ht="11.25">
      <c r="B358" s="182"/>
      <c r="D358" s="167" t="s">
        <v>160</v>
      </c>
      <c r="E358" s="183" t="s">
        <v>1</v>
      </c>
      <c r="F358" s="184" t="s">
        <v>164</v>
      </c>
      <c r="H358" s="185">
        <v>2.1579999999999999</v>
      </c>
      <c r="I358" s="186"/>
      <c r="L358" s="182"/>
      <c r="M358" s="187"/>
      <c r="N358" s="188"/>
      <c r="O358" s="188"/>
      <c r="P358" s="188"/>
      <c r="Q358" s="188"/>
      <c r="R358" s="188"/>
      <c r="S358" s="188"/>
      <c r="T358" s="189"/>
      <c r="AT358" s="183" t="s">
        <v>160</v>
      </c>
      <c r="AU358" s="183" t="s">
        <v>152</v>
      </c>
      <c r="AV358" s="15" t="s">
        <v>158</v>
      </c>
      <c r="AW358" s="15" t="s">
        <v>31</v>
      </c>
      <c r="AX358" s="15" t="s">
        <v>84</v>
      </c>
      <c r="AY358" s="183" t="s">
        <v>151</v>
      </c>
    </row>
    <row r="359" spans="1:65" s="2" customFormat="1" ht="24.2" customHeight="1">
      <c r="A359" s="33"/>
      <c r="B359" s="151"/>
      <c r="C359" s="152" t="s">
        <v>454</v>
      </c>
      <c r="D359" s="152" t="s">
        <v>154</v>
      </c>
      <c r="E359" s="153" t="s">
        <v>455</v>
      </c>
      <c r="F359" s="154" t="s">
        <v>456</v>
      </c>
      <c r="G359" s="155" t="s">
        <v>169</v>
      </c>
      <c r="H359" s="156">
        <v>1.252</v>
      </c>
      <c r="I359" s="157"/>
      <c r="J359" s="158">
        <f>ROUND(I359*H359,2)</f>
        <v>0</v>
      </c>
      <c r="K359" s="159"/>
      <c r="L359" s="34"/>
      <c r="M359" s="160" t="s">
        <v>1</v>
      </c>
      <c r="N359" s="161" t="s">
        <v>42</v>
      </c>
      <c r="O359" s="62"/>
      <c r="P359" s="162">
        <f>O359*H359</f>
        <v>0</v>
      </c>
      <c r="Q359" s="162">
        <v>0</v>
      </c>
      <c r="R359" s="162">
        <f>Q359*H359</f>
        <v>0</v>
      </c>
      <c r="S359" s="162">
        <v>1.875</v>
      </c>
      <c r="T359" s="163">
        <f>S359*H359</f>
        <v>2.3475000000000001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4" t="s">
        <v>158</v>
      </c>
      <c r="AT359" s="164" t="s">
        <v>154</v>
      </c>
      <c r="AU359" s="164" t="s">
        <v>152</v>
      </c>
      <c r="AY359" s="18" t="s">
        <v>151</v>
      </c>
      <c r="BE359" s="165">
        <f>IF(N359="základná",J359,0)</f>
        <v>0</v>
      </c>
      <c r="BF359" s="165">
        <f>IF(N359="znížená",J359,0)</f>
        <v>0</v>
      </c>
      <c r="BG359" s="165">
        <f>IF(N359="zákl. prenesená",J359,0)</f>
        <v>0</v>
      </c>
      <c r="BH359" s="165">
        <f>IF(N359="zníž. prenesená",J359,0)</f>
        <v>0</v>
      </c>
      <c r="BI359" s="165">
        <f>IF(N359="nulová",J359,0)</f>
        <v>0</v>
      </c>
      <c r="BJ359" s="18" t="s">
        <v>152</v>
      </c>
      <c r="BK359" s="165">
        <f>ROUND(I359*H359,2)</f>
        <v>0</v>
      </c>
      <c r="BL359" s="18" t="s">
        <v>158</v>
      </c>
      <c r="BM359" s="164" t="s">
        <v>457</v>
      </c>
    </row>
    <row r="360" spans="1:65" s="14" customFormat="1" ht="11.25">
      <c r="B360" s="174"/>
      <c r="D360" s="167" t="s">
        <v>160</v>
      </c>
      <c r="E360" s="175" t="s">
        <v>1</v>
      </c>
      <c r="F360" s="176" t="s">
        <v>458</v>
      </c>
      <c r="H360" s="177">
        <v>1.252</v>
      </c>
      <c r="I360" s="178"/>
      <c r="L360" s="174"/>
      <c r="M360" s="179"/>
      <c r="N360" s="180"/>
      <c r="O360" s="180"/>
      <c r="P360" s="180"/>
      <c r="Q360" s="180"/>
      <c r="R360" s="180"/>
      <c r="S360" s="180"/>
      <c r="T360" s="181"/>
      <c r="AT360" s="175" t="s">
        <v>160</v>
      </c>
      <c r="AU360" s="175" t="s">
        <v>152</v>
      </c>
      <c r="AV360" s="14" t="s">
        <v>152</v>
      </c>
      <c r="AW360" s="14" t="s">
        <v>31</v>
      </c>
      <c r="AX360" s="14" t="s">
        <v>76</v>
      </c>
      <c r="AY360" s="175" t="s">
        <v>151</v>
      </c>
    </row>
    <row r="361" spans="1:65" s="15" customFormat="1" ht="11.25">
      <c r="B361" s="182"/>
      <c r="D361" s="167" t="s">
        <v>160</v>
      </c>
      <c r="E361" s="183" t="s">
        <v>1</v>
      </c>
      <c r="F361" s="184" t="s">
        <v>164</v>
      </c>
      <c r="H361" s="185">
        <v>1.252</v>
      </c>
      <c r="I361" s="186"/>
      <c r="L361" s="182"/>
      <c r="M361" s="187"/>
      <c r="N361" s="188"/>
      <c r="O361" s="188"/>
      <c r="P361" s="188"/>
      <c r="Q361" s="188"/>
      <c r="R361" s="188"/>
      <c r="S361" s="188"/>
      <c r="T361" s="189"/>
      <c r="AT361" s="183" t="s">
        <v>160</v>
      </c>
      <c r="AU361" s="183" t="s">
        <v>152</v>
      </c>
      <c r="AV361" s="15" t="s">
        <v>158</v>
      </c>
      <c r="AW361" s="15" t="s">
        <v>31</v>
      </c>
      <c r="AX361" s="15" t="s">
        <v>84</v>
      </c>
      <c r="AY361" s="183" t="s">
        <v>151</v>
      </c>
    </row>
    <row r="362" spans="1:65" s="2" customFormat="1" ht="37.9" customHeight="1">
      <c r="A362" s="33"/>
      <c r="B362" s="151"/>
      <c r="C362" s="152" t="s">
        <v>459</v>
      </c>
      <c r="D362" s="152" t="s">
        <v>154</v>
      </c>
      <c r="E362" s="153" t="s">
        <v>460</v>
      </c>
      <c r="F362" s="154" t="s">
        <v>461</v>
      </c>
      <c r="G362" s="155" t="s">
        <v>462</v>
      </c>
      <c r="H362" s="156">
        <v>2.5</v>
      </c>
      <c r="I362" s="157"/>
      <c r="J362" s="158">
        <f>ROUND(I362*H362,2)</f>
        <v>0</v>
      </c>
      <c r="K362" s="159"/>
      <c r="L362" s="34"/>
      <c r="M362" s="160" t="s">
        <v>1</v>
      </c>
      <c r="N362" s="161" t="s">
        <v>42</v>
      </c>
      <c r="O362" s="62"/>
      <c r="P362" s="162">
        <f>O362*H362</f>
        <v>0</v>
      </c>
      <c r="Q362" s="162">
        <v>0</v>
      </c>
      <c r="R362" s="162">
        <f>Q362*H362</f>
        <v>0</v>
      </c>
      <c r="S362" s="162">
        <v>0.10100000000000001</v>
      </c>
      <c r="T362" s="163">
        <f>S362*H362</f>
        <v>0.2525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4" t="s">
        <v>158</v>
      </c>
      <c r="AT362" s="164" t="s">
        <v>154</v>
      </c>
      <c r="AU362" s="164" t="s">
        <v>152</v>
      </c>
      <c r="AY362" s="18" t="s">
        <v>151</v>
      </c>
      <c r="BE362" s="165">
        <f>IF(N362="základná",J362,0)</f>
        <v>0</v>
      </c>
      <c r="BF362" s="165">
        <f>IF(N362="znížená",J362,0)</f>
        <v>0</v>
      </c>
      <c r="BG362" s="165">
        <f>IF(N362="zákl. prenesená",J362,0)</f>
        <v>0</v>
      </c>
      <c r="BH362" s="165">
        <f>IF(N362="zníž. prenesená",J362,0)</f>
        <v>0</v>
      </c>
      <c r="BI362" s="165">
        <f>IF(N362="nulová",J362,0)</f>
        <v>0</v>
      </c>
      <c r="BJ362" s="18" t="s">
        <v>152</v>
      </c>
      <c r="BK362" s="165">
        <f>ROUND(I362*H362,2)</f>
        <v>0</v>
      </c>
      <c r="BL362" s="18" t="s">
        <v>158</v>
      </c>
      <c r="BM362" s="164" t="s">
        <v>463</v>
      </c>
    </row>
    <row r="363" spans="1:65" s="14" customFormat="1" ht="11.25">
      <c r="B363" s="174"/>
      <c r="D363" s="167" t="s">
        <v>160</v>
      </c>
      <c r="E363" s="175" t="s">
        <v>1</v>
      </c>
      <c r="F363" s="176" t="s">
        <v>464</v>
      </c>
      <c r="H363" s="177">
        <v>2.5</v>
      </c>
      <c r="I363" s="178"/>
      <c r="L363" s="174"/>
      <c r="M363" s="179"/>
      <c r="N363" s="180"/>
      <c r="O363" s="180"/>
      <c r="P363" s="180"/>
      <c r="Q363" s="180"/>
      <c r="R363" s="180"/>
      <c r="S363" s="180"/>
      <c r="T363" s="181"/>
      <c r="AT363" s="175" t="s">
        <v>160</v>
      </c>
      <c r="AU363" s="175" t="s">
        <v>152</v>
      </c>
      <c r="AV363" s="14" t="s">
        <v>152</v>
      </c>
      <c r="AW363" s="14" t="s">
        <v>31</v>
      </c>
      <c r="AX363" s="14" t="s">
        <v>84</v>
      </c>
      <c r="AY363" s="175" t="s">
        <v>151</v>
      </c>
    </row>
    <row r="364" spans="1:65" s="2" customFormat="1" ht="37.9" customHeight="1">
      <c r="A364" s="33"/>
      <c r="B364" s="151"/>
      <c r="C364" s="152" t="s">
        <v>465</v>
      </c>
      <c r="D364" s="152" t="s">
        <v>154</v>
      </c>
      <c r="E364" s="153" t="s">
        <v>466</v>
      </c>
      <c r="F364" s="154" t="s">
        <v>467</v>
      </c>
      <c r="G364" s="155" t="s">
        <v>462</v>
      </c>
      <c r="H364" s="156">
        <v>5</v>
      </c>
      <c r="I364" s="157"/>
      <c r="J364" s="158">
        <f>ROUND(I364*H364,2)</f>
        <v>0</v>
      </c>
      <c r="K364" s="159"/>
      <c r="L364" s="34"/>
      <c r="M364" s="160" t="s">
        <v>1</v>
      </c>
      <c r="N364" s="161" t="s">
        <v>42</v>
      </c>
      <c r="O364" s="62"/>
      <c r="P364" s="162">
        <f>O364*H364</f>
        <v>0</v>
      </c>
      <c r="Q364" s="162">
        <v>0</v>
      </c>
      <c r="R364" s="162">
        <f>Q364*H364</f>
        <v>0</v>
      </c>
      <c r="S364" s="162">
        <v>4.2000000000000003E-2</v>
      </c>
      <c r="T364" s="163">
        <f>S364*H364</f>
        <v>0.21000000000000002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4" t="s">
        <v>158</v>
      </c>
      <c r="AT364" s="164" t="s">
        <v>154</v>
      </c>
      <c r="AU364" s="164" t="s">
        <v>152</v>
      </c>
      <c r="AY364" s="18" t="s">
        <v>151</v>
      </c>
      <c r="BE364" s="165">
        <f>IF(N364="základná",J364,0)</f>
        <v>0</v>
      </c>
      <c r="BF364" s="165">
        <f>IF(N364="znížená",J364,0)</f>
        <v>0</v>
      </c>
      <c r="BG364" s="165">
        <f>IF(N364="zákl. prenesená",J364,0)</f>
        <v>0</v>
      </c>
      <c r="BH364" s="165">
        <f>IF(N364="zníž. prenesená",J364,0)</f>
        <v>0</v>
      </c>
      <c r="BI364" s="165">
        <f>IF(N364="nulová",J364,0)</f>
        <v>0</v>
      </c>
      <c r="BJ364" s="18" t="s">
        <v>152</v>
      </c>
      <c r="BK364" s="165">
        <f>ROUND(I364*H364,2)</f>
        <v>0</v>
      </c>
      <c r="BL364" s="18" t="s">
        <v>158</v>
      </c>
      <c r="BM364" s="164" t="s">
        <v>468</v>
      </c>
    </row>
    <row r="365" spans="1:65" s="13" customFormat="1" ht="11.25">
      <c r="B365" s="166"/>
      <c r="D365" s="167" t="s">
        <v>160</v>
      </c>
      <c r="E365" s="168" t="s">
        <v>1</v>
      </c>
      <c r="F365" s="169" t="s">
        <v>469</v>
      </c>
      <c r="H365" s="168" t="s">
        <v>1</v>
      </c>
      <c r="I365" s="170"/>
      <c r="L365" s="166"/>
      <c r="M365" s="171"/>
      <c r="N365" s="172"/>
      <c r="O365" s="172"/>
      <c r="P365" s="172"/>
      <c r="Q365" s="172"/>
      <c r="R365" s="172"/>
      <c r="S365" s="172"/>
      <c r="T365" s="173"/>
      <c r="AT365" s="168" t="s">
        <v>160</v>
      </c>
      <c r="AU365" s="168" t="s">
        <v>152</v>
      </c>
      <c r="AV365" s="13" t="s">
        <v>84</v>
      </c>
      <c r="AW365" s="13" t="s">
        <v>31</v>
      </c>
      <c r="AX365" s="13" t="s">
        <v>76</v>
      </c>
      <c r="AY365" s="168" t="s">
        <v>151</v>
      </c>
    </row>
    <row r="366" spans="1:65" s="14" customFormat="1" ht="11.25">
      <c r="B366" s="174"/>
      <c r="D366" s="167" t="s">
        <v>160</v>
      </c>
      <c r="E366" s="175" t="s">
        <v>1</v>
      </c>
      <c r="F366" s="176" t="s">
        <v>470</v>
      </c>
      <c r="H366" s="177">
        <v>2.5</v>
      </c>
      <c r="I366" s="178"/>
      <c r="L366" s="174"/>
      <c r="M366" s="179"/>
      <c r="N366" s="180"/>
      <c r="O366" s="180"/>
      <c r="P366" s="180"/>
      <c r="Q366" s="180"/>
      <c r="R366" s="180"/>
      <c r="S366" s="180"/>
      <c r="T366" s="181"/>
      <c r="AT366" s="175" t="s">
        <v>160</v>
      </c>
      <c r="AU366" s="175" t="s">
        <v>152</v>
      </c>
      <c r="AV366" s="14" t="s">
        <v>152</v>
      </c>
      <c r="AW366" s="14" t="s">
        <v>31</v>
      </c>
      <c r="AX366" s="14" t="s">
        <v>76</v>
      </c>
      <c r="AY366" s="175" t="s">
        <v>151</v>
      </c>
    </row>
    <row r="367" spans="1:65" s="14" customFormat="1" ht="11.25">
      <c r="B367" s="174"/>
      <c r="D367" s="167" t="s">
        <v>160</v>
      </c>
      <c r="E367" s="175" t="s">
        <v>1</v>
      </c>
      <c r="F367" s="176" t="s">
        <v>471</v>
      </c>
      <c r="H367" s="177">
        <v>2.5</v>
      </c>
      <c r="I367" s="178"/>
      <c r="L367" s="174"/>
      <c r="M367" s="179"/>
      <c r="N367" s="180"/>
      <c r="O367" s="180"/>
      <c r="P367" s="180"/>
      <c r="Q367" s="180"/>
      <c r="R367" s="180"/>
      <c r="S367" s="180"/>
      <c r="T367" s="181"/>
      <c r="AT367" s="175" t="s">
        <v>160</v>
      </c>
      <c r="AU367" s="175" t="s">
        <v>152</v>
      </c>
      <c r="AV367" s="14" t="s">
        <v>152</v>
      </c>
      <c r="AW367" s="14" t="s">
        <v>31</v>
      </c>
      <c r="AX367" s="14" t="s">
        <v>76</v>
      </c>
      <c r="AY367" s="175" t="s">
        <v>151</v>
      </c>
    </row>
    <row r="368" spans="1:65" s="15" customFormat="1" ht="11.25">
      <c r="B368" s="182"/>
      <c r="D368" s="167" t="s">
        <v>160</v>
      </c>
      <c r="E368" s="183" t="s">
        <v>1</v>
      </c>
      <c r="F368" s="184" t="s">
        <v>164</v>
      </c>
      <c r="H368" s="185">
        <v>5</v>
      </c>
      <c r="I368" s="186"/>
      <c r="L368" s="182"/>
      <c r="M368" s="187"/>
      <c r="N368" s="188"/>
      <c r="O368" s="188"/>
      <c r="P368" s="188"/>
      <c r="Q368" s="188"/>
      <c r="R368" s="188"/>
      <c r="S368" s="188"/>
      <c r="T368" s="189"/>
      <c r="AT368" s="183" t="s">
        <v>160</v>
      </c>
      <c r="AU368" s="183" t="s">
        <v>152</v>
      </c>
      <c r="AV368" s="15" t="s">
        <v>158</v>
      </c>
      <c r="AW368" s="15" t="s">
        <v>31</v>
      </c>
      <c r="AX368" s="15" t="s">
        <v>84</v>
      </c>
      <c r="AY368" s="183" t="s">
        <v>151</v>
      </c>
    </row>
    <row r="369" spans="1:65" s="2" customFormat="1" ht="24.2" customHeight="1">
      <c r="A369" s="33"/>
      <c r="B369" s="151"/>
      <c r="C369" s="152" t="s">
        <v>472</v>
      </c>
      <c r="D369" s="152" t="s">
        <v>154</v>
      </c>
      <c r="E369" s="153" t="s">
        <v>473</v>
      </c>
      <c r="F369" s="154" t="s">
        <v>474</v>
      </c>
      <c r="G369" s="155" t="s">
        <v>462</v>
      </c>
      <c r="H369" s="156">
        <v>25.515000000000001</v>
      </c>
      <c r="I369" s="157"/>
      <c r="J369" s="158">
        <f>ROUND(I369*H369,2)</f>
        <v>0</v>
      </c>
      <c r="K369" s="159"/>
      <c r="L369" s="34"/>
      <c r="M369" s="160" t="s">
        <v>1</v>
      </c>
      <c r="N369" s="161" t="s">
        <v>42</v>
      </c>
      <c r="O369" s="62"/>
      <c r="P369" s="162">
        <f>O369*H369</f>
        <v>0</v>
      </c>
      <c r="Q369" s="162">
        <v>0</v>
      </c>
      <c r="R369" s="162">
        <f>Q369*H369</f>
        <v>0</v>
      </c>
      <c r="S369" s="162">
        <v>0.05</v>
      </c>
      <c r="T369" s="163">
        <f>S369*H369</f>
        <v>1.2757500000000002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4" t="s">
        <v>158</v>
      </c>
      <c r="AT369" s="164" t="s">
        <v>154</v>
      </c>
      <c r="AU369" s="164" t="s">
        <v>152</v>
      </c>
      <c r="AY369" s="18" t="s">
        <v>151</v>
      </c>
      <c r="BE369" s="165">
        <f>IF(N369="základná",J369,0)</f>
        <v>0</v>
      </c>
      <c r="BF369" s="165">
        <f>IF(N369="znížená",J369,0)</f>
        <v>0</v>
      </c>
      <c r="BG369" s="165">
        <f>IF(N369="zákl. prenesená",J369,0)</f>
        <v>0</v>
      </c>
      <c r="BH369" s="165">
        <f>IF(N369="zníž. prenesená",J369,0)</f>
        <v>0</v>
      </c>
      <c r="BI369" s="165">
        <f>IF(N369="nulová",J369,0)</f>
        <v>0</v>
      </c>
      <c r="BJ369" s="18" t="s">
        <v>152</v>
      </c>
      <c r="BK369" s="165">
        <f>ROUND(I369*H369,2)</f>
        <v>0</v>
      </c>
      <c r="BL369" s="18" t="s">
        <v>158</v>
      </c>
      <c r="BM369" s="164" t="s">
        <v>475</v>
      </c>
    </row>
    <row r="370" spans="1:65" s="13" customFormat="1" ht="11.25">
      <c r="B370" s="166"/>
      <c r="D370" s="167" t="s">
        <v>160</v>
      </c>
      <c r="E370" s="168" t="s">
        <v>1</v>
      </c>
      <c r="F370" s="169" t="s">
        <v>476</v>
      </c>
      <c r="H370" s="168" t="s">
        <v>1</v>
      </c>
      <c r="I370" s="170"/>
      <c r="L370" s="166"/>
      <c r="M370" s="171"/>
      <c r="N370" s="172"/>
      <c r="O370" s="172"/>
      <c r="P370" s="172"/>
      <c r="Q370" s="172"/>
      <c r="R370" s="172"/>
      <c r="S370" s="172"/>
      <c r="T370" s="173"/>
      <c r="AT370" s="168" t="s">
        <v>160</v>
      </c>
      <c r="AU370" s="168" t="s">
        <v>152</v>
      </c>
      <c r="AV370" s="13" t="s">
        <v>84</v>
      </c>
      <c r="AW370" s="13" t="s">
        <v>31</v>
      </c>
      <c r="AX370" s="13" t="s">
        <v>76</v>
      </c>
      <c r="AY370" s="168" t="s">
        <v>151</v>
      </c>
    </row>
    <row r="371" spans="1:65" s="14" customFormat="1" ht="11.25">
      <c r="B371" s="174"/>
      <c r="D371" s="167" t="s">
        <v>160</v>
      </c>
      <c r="E371" s="175" t="s">
        <v>1</v>
      </c>
      <c r="F371" s="176" t="s">
        <v>477</v>
      </c>
      <c r="H371" s="177">
        <v>2</v>
      </c>
      <c r="I371" s="178"/>
      <c r="L371" s="174"/>
      <c r="M371" s="179"/>
      <c r="N371" s="180"/>
      <c r="O371" s="180"/>
      <c r="P371" s="180"/>
      <c r="Q371" s="180"/>
      <c r="R371" s="180"/>
      <c r="S371" s="180"/>
      <c r="T371" s="181"/>
      <c r="AT371" s="175" t="s">
        <v>160</v>
      </c>
      <c r="AU371" s="175" t="s">
        <v>152</v>
      </c>
      <c r="AV371" s="14" t="s">
        <v>152</v>
      </c>
      <c r="AW371" s="14" t="s">
        <v>31</v>
      </c>
      <c r="AX371" s="14" t="s">
        <v>76</v>
      </c>
      <c r="AY371" s="175" t="s">
        <v>151</v>
      </c>
    </row>
    <row r="372" spans="1:65" s="13" customFormat="1" ht="11.25">
      <c r="B372" s="166"/>
      <c r="D372" s="167" t="s">
        <v>160</v>
      </c>
      <c r="E372" s="168" t="s">
        <v>1</v>
      </c>
      <c r="F372" s="169" t="s">
        <v>478</v>
      </c>
      <c r="H372" s="168" t="s">
        <v>1</v>
      </c>
      <c r="I372" s="170"/>
      <c r="L372" s="166"/>
      <c r="M372" s="171"/>
      <c r="N372" s="172"/>
      <c r="O372" s="172"/>
      <c r="P372" s="172"/>
      <c r="Q372" s="172"/>
      <c r="R372" s="172"/>
      <c r="S372" s="172"/>
      <c r="T372" s="173"/>
      <c r="AT372" s="168" t="s">
        <v>160</v>
      </c>
      <c r="AU372" s="168" t="s">
        <v>152</v>
      </c>
      <c r="AV372" s="13" t="s">
        <v>84</v>
      </c>
      <c r="AW372" s="13" t="s">
        <v>31</v>
      </c>
      <c r="AX372" s="13" t="s">
        <v>76</v>
      </c>
      <c r="AY372" s="168" t="s">
        <v>151</v>
      </c>
    </row>
    <row r="373" spans="1:65" s="14" customFormat="1" ht="11.25">
      <c r="B373" s="174"/>
      <c r="D373" s="167" t="s">
        <v>160</v>
      </c>
      <c r="E373" s="175" t="s">
        <v>1</v>
      </c>
      <c r="F373" s="176" t="s">
        <v>479</v>
      </c>
      <c r="H373" s="177">
        <v>23.515000000000001</v>
      </c>
      <c r="I373" s="178"/>
      <c r="L373" s="174"/>
      <c r="M373" s="179"/>
      <c r="N373" s="180"/>
      <c r="O373" s="180"/>
      <c r="P373" s="180"/>
      <c r="Q373" s="180"/>
      <c r="R373" s="180"/>
      <c r="S373" s="180"/>
      <c r="T373" s="181"/>
      <c r="AT373" s="175" t="s">
        <v>160</v>
      </c>
      <c r="AU373" s="175" t="s">
        <v>152</v>
      </c>
      <c r="AV373" s="14" t="s">
        <v>152</v>
      </c>
      <c r="AW373" s="14" t="s">
        <v>31</v>
      </c>
      <c r="AX373" s="14" t="s">
        <v>76</v>
      </c>
      <c r="AY373" s="175" t="s">
        <v>151</v>
      </c>
    </row>
    <row r="374" spans="1:65" s="15" customFormat="1" ht="11.25">
      <c r="B374" s="182"/>
      <c r="D374" s="167" t="s">
        <v>160</v>
      </c>
      <c r="E374" s="183" t="s">
        <v>1</v>
      </c>
      <c r="F374" s="184" t="s">
        <v>164</v>
      </c>
      <c r="H374" s="185">
        <v>25.515000000000001</v>
      </c>
      <c r="I374" s="186"/>
      <c r="L374" s="182"/>
      <c r="M374" s="187"/>
      <c r="N374" s="188"/>
      <c r="O374" s="188"/>
      <c r="P374" s="188"/>
      <c r="Q374" s="188"/>
      <c r="R374" s="188"/>
      <c r="S374" s="188"/>
      <c r="T374" s="189"/>
      <c r="AT374" s="183" t="s">
        <v>160</v>
      </c>
      <c r="AU374" s="183" t="s">
        <v>152</v>
      </c>
      <c r="AV374" s="15" t="s">
        <v>158</v>
      </c>
      <c r="AW374" s="15" t="s">
        <v>31</v>
      </c>
      <c r="AX374" s="15" t="s">
        <v>84</v>
      </c>
      <c r="AY374" s="183" t="s">
        <v>151</v>
      </c>
    </row>
    <row r="375" spans="1:65" s="2" customFormat="1" ht="24.2" customHeight="1">
      <c r="A375" s="33"/>
      <c r="B375" s="151"/>
      <c r="C375" s="152" t="s">
        <v>480</v>
      </c>
      <c r="D375" s="152" t="s">
        <v>154</v>
      </c>
      <c r="E375" s="153" t="s">
        <v>481</v>
      </c>
      <c r="F375" s="154" t="s">
        <v>482</v>
      </c>
      <c r="G375" s="155" t="s">
        <v>462</v>
      </c>
      <c r="H375" s="156">
        <v>1.36</v>
      </c>
      <c r="I375" s="157"/>
      <c r="J375" s="158">
        <f>ROUND(I375*H375,2)</f>
        <v>0</v>
      </c>
      <c r="K375" s="159"/>
      <c r="L375" s="34"/>
      <c r="M375" s="160" t="s">
        <v>1</v>
      </c>
      <c r="N375" s="161" t="s">
        <v>42</v>
      </c>
      <c r="O375" s="62"/>
      <c r="P375" s="162">
        <f>O375*H375</f>
        <v>0</v>
      </c>
      <c r="Q375" s="162">
        <v>0</v>
      </c>
      <c r="R375" s="162">
        <f>Q375*H375</f>
        <v>0</v>
      </c>
      <c r="S375" s="162">
        <v>6.6000000000000003E-2</v>
      </c>
      <c r="T375" s="163">
        <f>S375*H375</f>
        <v>8.9760000000000006E-2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64" t="s">
        <v>158</v>
      </c>
      <c r="AT375" s="164" t="s">
        <v>154</v>
      </c>
      <c r="AU375" s="164" t="s">
        <v>152</v>
      </c>
      <c r="AY375" s="18" t="s">
        <v>151</v>
      </c>
      <c r="BE375" s="165">
        <f>IF(N375="základná",J375,0)</f>
        <v>0</v>
      </c>
      <c r="BF375" s="165">
        <f>IF(N375="znížená",J375,0)</f>
        <v>0</v>
      </c>
      <c r="BG375" s="165">
        <f>IF(N375="zákl. prenesená",J375,0)</f>
        <v>0</v>
      </c>
      <c r="BH375" s="165">
        <f>IF(N375="zníž. prenesená",J375,0)</f>
        <v>0</v>
      </c>
      <c r="BI375" s="165">
        <f>IF(N375="nulová",J375,0)</f>
        <v>0</v>
      </c>
      <c r="BJ375" s="18" t="s">
        <v>152</v>
      </c>
      <c r="BK375" s="165">
        <f>ROUND(I375*H375,2)</f>
        <v>0</v>
      </c>
      <c r="BL375" s="18" t="s">
        <v>158</v>
      </c>
      <c r="BM375" s="164" t="s">
        <v>483</v>
      </c>
    </row>
    <row r="376" spans="1:65" s="13" customFormat="1" ht="11.25">
      <c r="B376" s="166"/>
      <c r="D376" s="167" t="s">
        <v>160</v>
      </c>
      <c r="E376" s="168" t="s">
        <v>1</v>
      </c>
      <c r="F376" s="169" t="s">
        <v>484</v>
      </c>
      <c r="H376" s="168" t="s">
        <v>1</v>
      </c>
      <c r="I376" s="170"/>
      <c r="L376" s="166"/>
      <c r="M376" s="171"/>
      <c r="N376" s="172"/>
      <c r="O376" s="172"/>
      <c r="P376" s="172"/>
      <c r="Q376" s="172"/>
      <c r="R376" s="172"/>
      <c r="S376" s="172"/>
      <c r="T376" s="173"/>
      <c r="AT376" s="168" t="s">
        <v>160</v>
      </c>
      <c r="AU376" s="168" t="s">
        <v>152</v>
      </c>
      <c r="AV376" s="13" t="s">
        <v>84</v>
      </c>
      <c r="AW376" s="13" t="s">
        <v>31</v>
      </c>
      <c r="AX376" s="13" t="s">
        <v>76</v>
      </c>
      <c r="AY376" s="168" t="s">
        <v>151</v>
      </c>
    </row>
    <row r="377" spans="1:65" s="14" customFormat="1" ht="11.25">
      <c r="B377" s="174"/>
      <c r="D377" s="167" t="s">
        <v>160</v>
      </c>
      <c r="E377" s="175" t="s">
        <v>1</v>
      </c>
      <c r="F377" s="176" t="s">
        <v>485</v>
      </c>
      <c r="H377" s="177">
        <v>1.36</v>
      </c>
      <c r="I377" s="178"/>
      <c r="L377" s="174"/>
      <c r="M377" s="179"/>
      <c r="N377" s="180"/>
      <c r="O377" s="180"/>
      <c r="P377" s="180"/>
      <c r="Q377" s="180"/>
      <c r="R377" s="180"/>
      <c r="S377" s="180"/>
      <c r="T377" s="181"/>
      <c r="AT377" s="175" t="s">
        <v>160</v>
      </c>
      <c r="AU377" s="175" t="s">
        <v>152</v>
      </c>
      <c r="AV377" s="14" t="s">
        <v>152</v>
      </c>
      <c r="AW377" s="14" t="s">
        <v>31</v>
      </c>
      <c r="AX377" s="14" t="s">
        <v>76</v>
      </c>
      <c r="AY377" s="175" t="s">
        <v>151</v>
      </c>
    </row>
    <row r="378" spans="1:65" s="15" customFormat="1" ht="11.25">
      <c r="B378" s="182"/>
      <c r="D378" s="167" t="s">
        <v>160</v>
      </c>
      <c r="E378" s="183" t="s">
        <v>1</v>
      </c>
      <c r="F378" s="184" t="s">
        <v>164</v>
      </c>
      <c r="H378" s="185">
        <v>1.36</v>
      </c>
      <c r="I378" s="186"/>
      <c r="L378" s="182"/>
      <c r="M378" s="187"/>
      <c r="N378" s="188"/>
      <c r="O378" s="188"/>
      <c r="P378" s="188"/>
      <c r="Q378" s="188"/>
      <c r="R378" s="188"/>
      <c r="S378" s="188"/>
      <c r="T378" s="189"/>
      <c r="AT378" s="183" t="s">
        <v>160</v>
      </c>
      <c r="AU378" s="183" t="s">
        <v>152</v>
      </c>
      <c r="AV378" s="15" t="s">
        <v>158</v>
      </c>
      <c r="AW378" s="15" t="s">
        <v>31</v>
      </c>
      <c r="AX378" s="15" t="s">
        <v>84</v>
      </c>
      <c r="AY378" s="183" t="s">
        <v>151</v>
      </c>
    </row>
    <row r="379" spans="1:65" s="2" customFormat="1" ht="24.2" customHeight="1">
      <c r="A379" s="33"/>
      <c r="B379" s="151"/>
      <c r="C379" s="152" t="s">
        <v>486</v>
      </c>
      <c r="D379" s="152" t="s">
        <v>154</v>
      </c>
      <c r="E379" s="153" t="s">
        <v>487</v>
      </c>
      <c r="F379" s="154" t="s">
        <v>488</v>
      </c>
      <c r="G379" s="155" t="s">
        <v>462</v>
      </c>
      <c r="H379" s="156">
        <v>53.75</v>
      </c>
      <c r="I379" s="157"/>
      <c r="J379" s="158">
        <f>ROUND(I379*H379,2)</f>
        <v>0</v>
      </c>
      <c r="K379" s="159"/>
      <c r="L379" s="34"/>
      <c r="M379" s="160" t="s">
        <v>1</v>
      </c>
      <c r="N379" s="161" t="s">
        <v>42</v>
      </c>
      <c r="O379" s="62"/>
      <c r="P379" s="162">
        <f>O379*H379</f>
        <v>0</v>
      </c>
      <c r="Q379" s="162">
        <v>0</v>
      </c>
      <c r="R379" s="162">
        <f>Q379*H379</f>
        <v>0</v>
      </c>
      <c r="S379" s="162">
        <v>0</v>
      </c>
      <c r="T379" s="163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4" t="s">
        <v>158</v>
      </c>
      <c r="AT379" s="164" t="s">
        <v>154</v>
      </c>
      <c r="AU379" s="164" t="s">
        <v>152</v>
      </c>
      <c r="AY379" s="18" t="s">
        <v>151</v>
      </c>
      <c r="BE379" s="165">
        <f>IF(N379="základná",J379,0)</f>
        <v>0</v>
      </c>
      <c r="BF379" s="165">
        <f>IF(N379="znížená",J379,0)</f>
        <v>0</v>
      </c>
      <c r="BG379" s="165">
        <f>IF(N379="zákl. prenesená",J379,0)</f>
        <v>0</v>
      </c>
      <c r="BH379" s="165">
        <f>IF(N379="zníž. prenesená",J379,0)</f>
        <v>0</v>
      </c>
      <c r="BI379" s="165">
        <f>IF(N379="nulová",J379,0)</f>
        <v>0</v>
      </c>
      <c r="BJ379" s="18" t="s">
        <v>152</v>
      </c>
      <c r="BK379" s="165">
        <f>ROUND(I379*H379,2)</f>
        <v>0</v>
      </c>
      <c r="BL379" s="18" t="s">
        <v>158</v>
      </c>
      <c r="BM379" s="164" t="s">
        <v>489</v>
      </c>
    </row>
    <row r="380" spans="1:65" s="13" customFormat="1" ht="11.25">
      <c r="B380" s="166"/>
      <c r="D380" s="167" t="s">
        <v>160</v>
      </c>
      <c r="E380" s="168" t="s">
        <v>1</v>
      </c>
      <c r="F380" s="169" t="s">
        <v>476</v>
      </c>
      <c r="H380" s="168" t="s">
        <v>1</v>
      </c>
      <c r="I380" s="170"/>
      <c r="L380" s="166"/>
      <c r="M380" s="171"/>
      <c r="N380" s="172"/>
      <c r="O380" s="172"/>
      <c r="P380" s="172"/>
      <c r="Q380" s="172"/>
      <c r="R380" s="172"/>
      <c r="S380" s="172"/>
      <c r="T380" s="173"/>
      <c r="AT380" s="168" t="s">
        <v>160</v>
      </c>
      <c r="AU380" s="168" t="s">
        <v>152</v>
      </c>
      <c r="AV380" s="13" t="s">
        <v>84</v>
      </c>
      <c r="AW380" s="13" t="s">
        <v>31</v>
      </c>
      <c r="AX380" s="13" t="s">
        <v>76</v>
      </c>
      <c r="AY380" s="168" t="s">
        <v>151</v>
      </c>
    </row>
    <row r="381" spans="1:65" s="14" customFormat="1" ht="11.25">
      <c r="B381" s="174"/>
      <c r="D381" s="167" t="s">
        <v>160</v>
      </c>
      <c r="E381" s="175" t="s">
        <v>1</v>
      </c>
      <c r="F381" s="176" t="s">
        <v>490</v>
      </c>
      <c r="H381" s="177">
        <v>4</v>
      </c>
      <c r="I381" s="178"/>
      <c r="L381" s="174"/>
      <c r="M381" s="179"/>
      <c r="N381" s="180"/>
      <c r="O381" s="180"/>
      <c r="P381" s="180"/>
      <c r="Q381" s="180"/>
      <c r="R381" s="180"/>
      <c r="S381" s="180"/>
      <c r="T381" s="181"/>
      <c r="AT381" s="175" t="s">
        <v>160</v>
      </c>
      <c r="AU381" s="175" t="s">
        <v>152</v>
      </c>
      <c r="AV381" s="14" t="s">
        <v>152</v>
      </c>
      <c r="AW381" s="14" t="s">
        <v>31</v>
      </c>
      <c r="AX381" s="14" t="s">
        <v>76</v>
      </c>
      <c r="AY381" s="175" t="s">
        <v>151</v>
      </c>
    </row>
    <row r="382" spans="1:65" s="13" customFormat="1" ht="11.25">
      <c r="B382" s="166"/>
      <c r="D382" s="167" t="s">
        <v>160</v>
      </c>
      <c r="E382" s="168" t="s">
        <v>1</v>
      </c>
      <c r="F382" s="169" t="s">
        <v>478</v>
      </c>
      <c r="H382" s="168" t="s">
        <v>1</v>
      </c>
      <c r="I382" s="170"/>
      <c r="L382" s="166"/>
      <c r="M382" s="171"/>
      <c r="N382" s="172"/>
      <c r="O382" s="172"/>
      <c r="P382" s="172"/>
      <c r="Q382" s="172"/>
      <c r="R382" s="172"/>
      <c r="S382" s="172"/>
      <c r="T382" s="173"/>
      <c r="AT382" s="168" t="s">
        <v>160</v>
      </c>
      <c r="AU382" s="168" t="s">
        <v>152</v>
      </c>
      <c r="AV382" s="13" t="s">
        <v>84</v>
      </c>
      <c r="AW382" s="13" t="s">
        <v>31</v>
      </c>
      <c r="AX382" s="13" t="s">
        <v>76</v>
      </c>
      <c r="AY382" s="168" t="s">
        <v>151</v>
      </c>
    </row>
    <row r="383" spans="1:65" s="14" customFormat="1" ht="11.25">
      <c r="B383" s="174"/>
      <c r="D383" s="167" t="s">
        <v>160</v>
      </c>
      <c r="E383" s="175" t="s">
        <v>1</v>
      </c>
      <c r="F383" s="176" t="s">
        <v>491</v>
      </c>
      <c r="H383" s="177">
        <v>47.03</v>
      </c>
      <c r="I383" s="178"/>
      <c r="L383" s="174"/>
      <c r="M383" s="179"/>
      <c r="N383" s="180"/>
      <c r="O383" s="180"/>
      <c r="P383" s="180"/>
      <c r="Q383" s="180"/>
      <c r="R383" s="180"/>
      <c r="S383" s="180"/>
      <c r="T383" s="181"/>
      <c r="AT383" s="175" t="s">
        <v>160</v>
      </c>
      <c r="AU383" s="175" t="s">
        <v>152</v>
      </c>
      <c r="AV383" s="14" t="s">
        <v>152</v>
      </c>
      <c r="AW383" s="14" t="s">
        <v>31</v>
      </c>
      <c r="AX383" s="14" t="s">
        <v>76</v>
      </c>
      <c r="AY383" s="175" t="s">
        <v>151</v>
      </c>
    </row>
    <row r="384" spans="1:65" s="13" customFormat="1" ht="11.25">
      <c r="B384" s="166"/>
      <c r="D384" s="167" t="s">
        <v>160</v>
      </c>
      <c r="E384" s="168" t="s">
        <v>1</v>
      </c>
      <c r="F384" s="169" t="s">
        <v>484</v>
      </c>
      <c r="H384" s="168" t="s">
        <v>1</v>
      </c>
      <c r="I384" s="170"/>
      <c r="L384" s="166"/>
      <c r="M384" s="171"/>
      <c r="N384" s="172"/>
      <c r="O384" s="172"/>
      <c r="P384" s="172"/>
      <c r="Q384" s="172"/>
      <c r="R384" s="172"/>
      <c r="S384" s="172"/>
      <c r="T384" s="173"/>
      <c r="AT384" s="168" t="s">
        <v>160</v>
      </c>
      <c r="AU384" s="168" t="s">
        <v>152</v>
      </c>
      <c r="AV384" s="13" t="s">
        <v>84</v>
      </c>
      <c r="AW384" s="13" t="s">
        <v>31</v>
      </c>
      <c r="AX384" s="13" t="s">
        <v>76</v>
      </c>
      <c r="AY384" s="168" t="s">
        <v>151</v>
      </c>
    </row>
    <row r="385" spans="1:65" s="14" customFormat="1" ht="11.25">
      <c r="B385" s="174"/>
      <c r="D385" s="167" t="s">
        <v>160</v>
      </c>
      <c r="E385" s="175" t="s">
        <v>1</v>
      </c>
      <c r="F385" s="176" t="s">
        <v>492</v>
      </c>
      <c r="H385" s="177">
        <v>2.72</v>
      </c>
      <c r="I385" s="178"/>
      <c r="L385" s="174"/>
      <c r="M385" s="179"/>
      <c r="N385" s="180"/>
      <c r="O385" s="180"/>
      <c r="P385" s="180"/>
      <c r="Q385" s="180"/>
      <c r="R385" s="180"/>
      <c r="S385" s="180"/>
      <c r="T385" s="181"/>
      <c r="AT385" s="175" t="s">
        <v>160</v>
      </c>
      <c r="AU385" s="175" t="s">
        <v>152</v>
      </c>
      <c r="AV385" s="14" t="s">
        <v>152</v>
      </c>
      <c r="AW385" s="14" t="s">
        <v>31</v>
      </c>
      <c r="AX385" s="14" t="s">
        <v>76</v>
      </c>
      <c r="AY385" s="175" t="s">
        <v>151</v>
      </c>
    </row>
    <row r="386" spans="1:65" s="15" customFormat="1" ht="11.25">
      <c r="B386" s="182"/>
      <c r="D386" s="167" t="s">
        <v>160</v>
      </c>
      <c r="E386" s="183" t="s">
        <v>1</v>
      </c>
      <c r="F386" s="184" t="s">
        <v>164</v>
      </c>
      <c r="H386" s="185">
        <v>53.75</v>
      </c>
      <c r="I386" s="186"/>
      <c r="L386" s="182"/>
      <c r="M386" s="187"/>
      <c r="N386" s="188"/>
      <c r="O386" s="188"/>
      <c r="P386" s="188"/>
      <c r="Q386" s="188"/>
      <c r="R386" s="188"/>
      <c r="S386" s="188"/>
      <c r="T386" s="189"/>
      <c r="AT386" s="183" t="s">
        <v>160</v>
      </c>
      <c r="AU386" s="183" t="s">
        <v>152</v>
      </c>
      <c r="AV386" s="15" t="s">
        <v>158</v>
      </c>
      <c r="AW386" s="15" t="s">
        <v>31</v>
      </c>
      <c r="AX386" s="15" t="s">
        <v>84</v>
      </c>
      <c r="AY386" s="183" t="s">
        <v>151</v>
      </c>
    </row>
    <row r="387" spans="1:65" s="2" customFormat="1" ht="33" customHeight="1">
      <c r="A387" s="33"/>
      <c r="B387" s="151"/>
      <c r="C387" s="152" t="s">
        <v>493</v>
      </c>
      <c r="D387" s="152" t="s">
        <v>154</v>
      </c>
      <c r="E387" s="153" t="s">
        <v>494</v>
      </c>
      <c r="F387" s="154" t="s">
        <v>495</v>
      </c>
      <c r="G387" s="155" t="s">
        <v>462</v>
      </c>
      <c r="H387" s="156">
        <v>2</v>
      </c>
      <c r="I387" s="157"/>
      <c r="J387" s="158">
        <f>ROUND(I387*H387,2)</f>
        <v>0</v>
      </c>
      <c r="K387" s="159"/>
      <c r="L387" s="34"/>
      <c r="M387" s="160" t="s">
        <v>1</v>
      </c>
      <c r="N387" s="161" t="s">
        <v>42</v>
      </c>
      <c r="O387" s="62"/>
      <c r="P387" s="162">
        <f>O387*H387</f>
        <v>0</v>
      </c>
      <c r="Q387" s="162">
        <v>6.9991499999999998E-2</v>
      </c>
      <c r="R387" s="162">
        <f>Q387*H387</f>
        <v>0.139983</v>
      </c>
      <c r="S387" s="162">
        <v>0</v>
      </c>
      <c r="T387" s="163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4" t="s">
        <v>158</v>
      </c>
      <c r="AT387" s="164" t="s">
        <v>154</v>
      </c>
      <c r="AU387" s="164" t="s">
        <v>152</v>
      </c>
      <c r="AY387" s="18" t="s">
        <v>151</v>
      </c>
      <c r="BE387" s="165">
        <f>IF(N387="základná",J387,0)</f>
        <v>0</v>
      </c>
      <c r="BF387" s="165">
        <f>IF(N387="znížená",J387,0)</f>
        <v>0</v>
      </c>
      <c r="BG387" s="165">
        <f>IF(N387="zákl. prenesená",J387,0)</f>
        <v>0</v>
      </c>
      <c r="BH387" s="165">
        <f>IF(N387="zníž. prenesená",J387,0)</f>
        <v>0</v>
      </c>
      <c r="BI387" s="165">
        <f>IF(N387="nulová",J387,0)</f>
        <v>0</v>
      </c>
      <c r="BJ387" s="18" t="s">
        <v>152</v>
      </c>
      <c r="BK387" s="165">
        <f>ROUND(I387*H387,2)</f>
        <v>0</v>
      </c>
      <c r="BL387" s="18" t="s">
        <v>158</v>
      </c>
      <c r="BM387" s="164" t="s">
        <v>496</v>
      </c>
    </row>
    <row r="388" spans="1:65" s="13" customFormat="1" ht="11.25">
      <c r="B388" s="166"/>
      <c r="D388" s="167" t="s">
        <v>160</v>
      </c>
      <c r="E388" s="168" t="s">
        <v>1</v>
      </c>
      <c r="F388" s="169" t="s">
        <v>497</v>
      </c>
      <c r="H388" s="168" t="s">
        <v>1</v>
      </c>
      <c r="I388" s="170"/>
      <c r="L388" s="166"/>
      <c r="M388" s="171"/>
      <c r="N388" s="172"/>
      <c r="O388" s="172"/>
      <c r="P388" s="172"/>
      <c r="Q388" s="172"/>
      <c r="R388" s="172"/>
      <c r="S388" s="172"/>
      <c r="T388" s="173"/>
      <c r="AT388" s="168" t="s">
        <v>160</v>
      </c>
      <c r="AU388" s="168" t="s">
        <v>152</v>
      </c>
      <c r="AV388" s="13" t="s">
        <v>84</v>
      </c>
      <c r="AW388" s="13" t="s">
        <v>31</v>
      </c>
      <c r="AX388" s="13" t="s">
        <v>76</v>
      </c>
      <c r="AY388" s="168" t="s">
        <v>151</v>
      </c>
    </row>
    <row r="389" spans="1:65" s="14" customFormat="1" ht="11.25">
      <c r="B389" s="174"/>
      <c r="D389" s="167" t="s">
        <v>160</v>
      </c>
      <c r="E389" s="175" t="s">
        <v>1</v>
      </c>
      <c r="F389" s="176" t="s">
        <v>498</v>
      </c>
      <c r="H389" s="177">
        <v>2</v>
      </c>
      <c r="I389" s="178"/>
      <c r="L389" s="174"/>
      <c r="M389" s="179"/>
      <c r="N389" s="180"/>
      <c r="O389" s="180"/>
      <c r="P389" s="180"/>
      <c r="Q389" s="180"/>
      <c r="R389" s="180"/>
      <c r="S389" s="180"/>
      <c r="T389" s="181"/>
      <c r="AT389" s="175" t="s">
        <v>160</v>
      </c>
      <c r="AU389" s="175" t="s">
        <v>152</v>
      </c>
      <c r="AV389" s="14" t="s">
        <v>152</v>
      </c>
      <c r="AW389" s="14" t="s">
        <v>31</v>
      </c>
      <c r="AX389" s="14" t="s">
        <v>76</v>
      </c>
      <c r="AY389" s="175" t="s">
        <v>151</v>
      </c>
    </row>
    <row r="390" spans="1:65" s="15" customFormat="1" ht="11.25">
      <c r="B390" s="182"/>
      <c r="D390" s="167" t="s">
        <v>160</v>
      </c>
      <c r="E390" s="183" t="s">
        <v>1</v>
      </c>
      <c r="F390" s="184" t="s">
        <v>164</v>
      </c>
      <c r="H390" s="185">
        <v>2</v>
      </c>
      <c r="I390" s="186"/>
      <c r="L390" s="182"/>
      <c r="M390" s="187"/>
      <c r="N390" s="188"/>
      <c r="O390" s="188"/>
      <c r="P390" s="188"/>
      <c r="Q390" s="188"/>
      <c r="R390" s="188"/>
      <c r="S390" s="188"/>
      <c r="T390" s="189"/>
      <c r="AT390" s="183" t="s">
        <v>160</v>
      </c>
      <c r="AU390" s="183" t="s">
        <v>152</v>
      </c>
      <c r="AV390" s="15" t="s">
        <v>158</v>
      </c>
      <c r="AW390" s="15" t="s">
        <v>31</v>
      </c>
      <c r="AX390" s="15" t="s">
        <v>84</v>
      </c>
      <c r="AY390" s="183" t="s">
        <v>151</v>
      </c>
    </row>
    <row r="391" spans="1:65" s="2" customFormat="1" ht="16.5" customHeight="1">
      <c r="A391" s="33"/>
      <c r="B391" s="151"/>
      <c r="C391" s="152" t="s">
        <v>499</v>
      </c>
      <c r="D391" s="152" t="s">
        <v>154</v>
      </c>
      <c r="E391" s="153" t="s">
        <v>500</v>
      </c>
      <c r="F391" s="154" t="s">
        <v>501</v>
      </c>
      <c r="G391" s="155" t="s">
        <v>462</v>
      </c>
      <c r="H391" s="156">
        <v>14.82</v>
      </c>
      <c r="I391" s="157"/>
      <c r="J391" s="158">
        <f>ROUND(I391*H391,2)</f>
        <v>0</v>
      </c>
      <c r="K391" s="159"/>
      <c r="L391" s="34"/>
      <c r="M391" s="160" t="s">
        <v>1</v>
      </c>
      <c r="N391" s="161" t="s">
        <v>42</v>
      </c>
      <c r="O391" s="62"/>
      <c r="P391" s="162">
        <f>O391*H391</f>
        <v>0</v>
      </c>
      <c r="Q391" s="162">
        <v>0</v>
      </c>
      <c r="R391" s="162">
        <f>Q391*H391</f>
        <v>0</v>
      </c>
      <c r="S391" s="162">
        <v>3.6999999999999998E-2</v>
      </c>
      <c r="T391" s="163">
        <f>S391*H391</f>
        <v>0.54833999999999994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4" t="s">
        <v>158</v>
      </c>
      <c r="AT391" s="164" t="s">
        <v>154</v>
      </c>
      <c r="AU391" s="164" t="s">
        <v>152</v>
      </c>
      <c r="AY391" s="18" t="s">
        <v>151</v>
      </c>
      <c r="BE391" s="165">
        <f>IF(N391="základná",J391,0)</f>
        <v>0</v>
      </c>
      <c r="BF391" s="165">
        <f>IF(N391="znížená",J391,0)</f>
        <v>0</v>
      </c>
      <c r="BG391" s="165">
        <f>IF(N391="zákl. prenesená",J391,0)</f>
        <v>0</v>
      </c>
      <c r="BH391" s="165">
        <f>IF(N391="zníž. prenesená",J391,0)</f>
        <v>0</v>
      </c>
      <c r="BI391" s="165">
        <f>IF(N391="nulová",J391,0)</f>
        <v>0</v>
      </c>
      <c r="BJ391" s="18" t="s">
        <v>152</v>
      </c>
      <c r="BK391" s="165">
        <f>ROUND(I391*H391,2)</f>
        <v>0</v>
      </c>
      <c r="BL391" s="18" t="s">
        <v>158</v>
      </c>
      <c r="BM391" s="164" t="s">
        <v>502</v>
      </c>
    </row>
    <row r="392" spans="1:65" s="13" customFormat="1" ht="11.25">
      <c r="B392" s="166"/>
      <c r="D392" s="167" t="s">
        <v>160</v>
      </c>
      <c r="E392" s="168" t="s">
        <v>1</v>
      </c>
      <c r="F392" s="169" t="s">
        <v>503</v>
      </c>
      <c r="H392" s="168" t="s">
        <v>1</v>
      </c>
      <c r="I392" s="170"/>
      <c r="L392" s="166"/>
      <c r="M392" s="171"/>
      <c r="N392" s="172"/>
      <c r="O392" s="172"/>
      <c r="P392" s="172"/>
      <c r="Q392" s="172"/>
      <c r="R392" s="172"/>
      <c r="S392" s="172"/>
      <c r="T392" s="173"/>
      <c r="AT392" s="168" t="s">
        <v>160</v>
      </c>
      <c r="AU392" s="168" t="s">
        <v>152</v>
      </c>
      <c r="AV392" s="13" t="s">
        <v>84</v>
      </c>
      <c r="AW392" s="13" t="s">
        <v>31</v>
      </c>
      <c r="AX392" s="13" t="s">
        <v>76</v>
      </c>
      <c r="AY392" s="168" t="s">
        <v>151</v>
      </c>
    </row>
    <row r="393" spans="1:65" s="14" customFormat="1" ht="11.25">
      <c r="B393" s="174"/>
      <c r="D393" s="167" t="s">
        <v>160</v>
      </c>
      <c r="E393" s="175" t="s">
        <v>1</v>
      </c>
      <c r="F393" s="176" t="s">
        <v>504</v>
      </c>
      <c r="H393" s="177">
        <v>10.32</v>
      </c>
      <c r="I393" s="178"/>
      <c r="L393" s="174"/>
      <c r="M393" s="179"/>
      <c r="N393" s="180"/>
      <c r="O393" s="180"/>
      <c r="P393" s="180"/>
      <c r="Q393" s="180"/>
      <c r="R393" s="180"/>
      <c r="S393" s="180"/>
      <c r="T393" s="181"/>
      <c r="AT393" s="175" t="s">
        <v>160</v>
      </c>
      <c r="AU393" s="175" t="s">
        <v>152</v>
      </c>
      <c r="AV393" s="14" t="s">
        <v>152</v>
      </c>
      <c r="AW393" s="14" t="s">
        <v>31</v>
      </c>
      <c r="AX393" s="14" t="s">
        <v>76</v>
      </c>
      <c r="AY393" s="175" t="s">
        <v>151</v>
      </c>
    </row>
    <row r="394" spans="1:65" s="14" customFormat="1" ht="11.25">
      <c r="B394" s="174"/>
      <c r="D394" s="167" t="s">
        <v>160</v>
      </c>
      <c r="E394" s="175" t="s">
        <v>1</v>
      </c>
      <c r="F394" s="176" t="s">
        <v>505</v>
      </c>
      <c r="H394" s="177">
        <v>4.5</v>
      </c>
      <c r="I394" s="178"/>
      <c r="L394" s="174"/>
      <c r="M394" s="179"/>
      <c r="N394" s="180"/>
      <c r="O394" s="180"/>
      <c r="P394" s="180"/>
      <c r="Q394" s="180"/>
      <c r="R394" s="180"/>
      <c r="S394" s="180"/>
      <c r="T394" s="181"/>
      <c r="AT394" s="175" t="s">
        <v>160</v>
      </c>
      <c r="AU394" s="175" t="s">
        <v>152</v>
      </c>
      <c r="AV394" s="14" t="s">
        <v>152</v>
      </c>
      <c r="AW394" s="14" t="s">
        <v>31</v>
      </c>
      <c r="AX394" s="14" t="s">
        <v>76</v>
      </c>
      <c r="AY394" s="175" t="s">
        <v>151</v>
      </c>
    </row>
    <row r="395" spans="1:65" s="15" customFormat="1" ht="11.25">
      <c r="B395" s="182"/>
      <c r="D395" s="167" t="s">
        <v>160</v>
      </c>
      <c r="E395" s="183" t="s">
        <v>1</v>
      </c>
      <c r="F395" s="184" t="s">
        <v>164</v>
      </c>
      <c r="H395" s="185">
        <v>14.82</v>
      </c>
      <c r="I395" s="186"/>
      <c r="L395" s="182"/>
      <c r="M395" s="187"/>
      <c r="N395" s="188"/>
      <c r="O395" s="188"/>
      <c r="P395" s="188"/>
      <c r="Q395" s="188"/>
      <c r="R395" s="188"/>
      <c r="S395" s="188"/>
      <c r="T395" s="189"/>
      <c r="AT395" s="183" t="s">
        <v>160</v>
      </c>
      <c r="AU395" s="183" t="s">
        <v>152</v>
      </c>
      <c r="AV395" s="15" t="s">
        <v>158</v>
      </c>
      <c r="AW395" s="15" t="s">
        <v>31</v>
      </c>
      <c r="AX395" s="15" t="s">
        <v>84</v>
      </c>
      <c r="AY395" s="183" t="s">
        <v>151</v>
      </c>
    </row>
    <row r="396" spans="1:65" s="2" customFormat="1" ht="33" customHeight="1">
      <c r="A396" s="33"/>
      <c r="B396" s="151"/>
      <c r="C396" s="152" t="s">
        <v>506</v>
      </c>
      <c r="D396" s="152" t="s">
        <v>154</v>
      </c>
      <c r="E396" s="153" t="s">
        <v>507</v>
      </c>
      <c r="F396" s="154" t="s">
        <v>508</v>
      </c>
      <c r="G396" s="155" t="s">
        <v>157</v>
      </c>
      <c r="H396" s="156">
        <v>416.86599999999999</v>
      </c>
      <c r="I396" s="157"/>
      <c r="J396" s="158">
        <f>ROUND(I396*H396,2)</f>
        <v>0</v>
      </c>
      <c r="K396" s="159"/>
      <c r="L396" s="34"/>
      <c r="M396" s="160" t="s">
        <v>1</v>
      </c>
      <c r="N396" s="161" t="s">
        <v>42</v>
      </c>
      <c r="O396" s="62"/>
      <c r="P396" s="162">
        <f>O396*H396</f>
        <v>0</v>
      </c>
      <c r="Q396" s="162">
        <v>0</v>
      </c>
      <c r="R396" s="162">
        <f>Q396*H396</f>
        <v>0</v>
      </c>
      <c r="S396" s="162">
        <v>4.5999999999999999E-2</v>
      </c>
      <c r="T396" s="163">
        <f>S396*H396</f>
        <v>19.175836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4" t="s">
        <v>158</v>
      </c>
      <c r="AT396" s="164" t="s">
        <v>154</v>
      </c>
      <c r="AU396" s="164" t="s">
        <v>152</v>
      </c>
      <c r="AY396" s="18" t="s">
        <v>151</v>
      </c>
      <c r="BE396" s="165">
        <f>IF(N396="základná",J396,0)</f>
        <v>0</v>
      </c>
      <c r="BF396" s="165">
        <f>IF(N396="znížená",J396,0)</f>
        <v>0</v>
      </c>
      <c r="BG396" s="165">
        <f>IF(N396="zákl. prenesená",J396,0)</f>
        <v>0</v>
      </c>
      <c r="BH396" s="165">
        <f>IF(N396="zníž. prenesená",J396,0)</f>
        <v>0</v>
      </c>
      <c r="BI396" s="165">
        <f>IF(N396="nulová",J396,0)</f>
        <v>0</v>
      </c>
      <c r="BJ396" s="18" t="s">
        <v>152</v>
      </c>
      <c r="BK396" s="165">
        <f>ROUND(I396*H396,2)</f>
        <v>0</v>
      </c>
      <c r="BL396" s="18" t="s">
        <v>158</v>
      </c>
      <c r="BM396" s="164" t="s">
        <v>509</v>
      </c>
    </row>
    <row r="397" spans="1:65" s="13" customFormat="1" ht="11.25">
      <c r="B397" s="166"/>
      <c r="D397" s="167" t="s">
        <v>160</v>
      </c>
      <c r="E397" s="168" t="s">
        <v>1</v>
      </c>
      <c r="F397" s="169" t="s">
        <v>510</v>
      </c>
      <c r="H397" s="168" t="s">
        <v>1</v>
      </c>
      <c r="I397" s="170"/>
      <c r="L397" s="166"/>
      <c r="M397" s="171"/>
      <c r="N397" s="172"/>
      <c r="O397" s="172"/>
      <c r="P397" s="172"/>
      <c r="Q397" s="172"/>
      <c r="R397" s="172"/>
      <c r="S397" s="172"/>
      <c r="T397" s="173"/>
      <c r="AT397" s="168" t="s">
        <v>160</v>
      </c>
      <c r="AU397" s="168" t="s">
        <v>152</v>
      </c>
      <c r="AV397" s="13" t="s">
        <v>84</v>
      </c>
      <c r="AW397" s="13" t="s">
        <v>31</v>
      </c>
      <c r="AX397" s="13" t="s">
        <v>76</v>
      </c>
      <c r="AY397" s="168" t="s">
        <v>151</v>
      </c>
    </row>
    <row r="398" spans="1:65" s="14" customFormat="1" ht="11.25">
      <c r="B398" s="174"/>
      <c r="D398" s="167" t="s">
        <v>160</v>
      </c>
      <c r="E398" s="175" t="s">
        <v>1</v>
      </c>
      <c r="F398" s="176" t="s">
        <v>511</v>
      </c>
      <c r="H398" s="177">
        <v>188.434</v>
      </c>
      <c r="I398" s="178"/>
      <c r="L398" s="174"/>
      <c r="M398" s="179"/>
      <c r="N398" s="180"/>
      <c r="O398" s="180"/>
      <c r="P398" s="180"/>
      <c r="Q398" s="180"/>
      <c r="R398" s="180"/>
      <c r="S398" s="180"/>
      <c r="T398" s="181"/>
      <c r="AT398" s="175" t="s">
        <v>160</v>
      </c>
      <c r="AU398" s="175" t="s">
        <v>152</v>
      </c>
      <c r="AV398" s="14" t="s">
        <v>152</v>
      </c>
      <c r="AW398" s="14" t="s">
        <v>31</v>
      </c>
      <c r="AX398" s="14" t="s">
        <v>76</v>
      </c>
      <c r="AY398" s="175" t="s">
        <v>151</v>
      </c>
    </row>
    <row r="399" spans="1:65" s="14" customFormat="1" ht="11.25">
      <c r="B399" s="174"/>
      <c r="D399" s="167" t="s">
        <v>160</v>
      </c>
      <c r="E399" s="175" t="s">
        <v>1</v>
      </c>
      <c r="F399" s="176" t="s">
        <v>512</v>
      </c>
      <c r="H399" s="177">
        <v>49.026000000000003</v>
      </c>
      <c r="I399" s="178"/>
      <c r="L399" s="174"/>
      <c r="M399" s="179"/>
      <c r="N399" s="180"/>
      <c r="O399" s="180"/>
      <c r="P399" s="180"/>
      <c r="Q399" s="180"/>
      <c r="R399" s="180"/>
      <c r="S399" s="180"/>
      <c r="T399" s="181"/>
      <c r="AT399" s="175" t="s">
        <v>160</v>
      </c>
      <c r="AU399" s="175" t="s">
        <v>152</v>
      </c>
      <c r="AV399" s="14" t="s">
        <v>152</v>
      </c>
      <c r="AW399" s="14" t="s">
        <v>31</v>
      </c>
      <c r="AX399" s="14" t="s">
        <v>76</v>
      </c>
      <c r="AY399" s="175" t="s">
        <v>151</v>
      </c>
    </row>
    <row r="400" spans="1:65" s="14" customFormat="1" ht="11.25">
      <c r="B400" s="174"/>
      <c r="D400" s="167" t="s">
        <v>160</v>
      </c>
      <c r="E400" s="175" t="s">
        <v>1</v>
      </c>
      <c r="F400" s="176" t="s">
        <v>513</v>
      </c>
      <c r="H400" s="177">
        <v>42.494</v>
      </c>
      <c r="I400" s="178"/>
      <c r="L400" s="174"/>
      <c r="M400" s="179"/>
      <c r="N400" s="180"/>
      <c r="O400" s="180"/>
      <c r="P400" s="180"/>
      <c r="Q400" s="180"/>
      <c r="R400" s="180"/>
      <c r="S400" s="180"/>
      <c r="T400" s="181"/>
      <c r="AT400" s="175" t="s">
        <v>160</v>
      </c>
      <c r="AU400" s="175" t="s">
        <v>152</v>
      </c>
      <c r="AV400" s="14" t="s">
        <v>152</v>
      </c>
      <c r="AW400" s="14" t="s">
        <v>31</v>
      </c>
      <c r="AX400" s="14" t="s">
        <v>76</v>
      </c>
      <c r="AY400" s="175" t="s">
        <v>151</v>
      </c>
    </row>
    <row r="401" spans="1:65" s="14" customFormat="1" ht="11.25">
      <c r="B401" s="174"/>
      <c r="D401" s="167" t="s">
        <v>160</v>
      </c>
      <c r="E401" s="175" t="s">
        <v>1</v>
      </c>
      <c r="F401" s="176" t="s">
        <v>514</v>
      </c>
      <c r="H401" s="177">
        <v>136.91200000000001</v>
      </c>
      <c r="I401" s="178"/>
      <c r="L401" s="174"/>
      <c r="M401" s="179"/>
      <c r="N401" s="180"/>
      <c r="O401" s="180"/>
      <c r="P401" s="180"/>
      <c r="Q401" s="180"/>
      <c r="R401" s="180"/>
      <c r="S401" s="180"/>
      <c r="T401" s="181"/>
      <c r="AT401" s="175" t="s">
        <v>160</v>
      </c>
      <c r="AU401" s="175" t="s">
        <v>152</v>
      </c>
      <c r="AV401" s="14" t="s">
        <v>152</v>
      </c>
      <c r="AW401" s="14" t="s">
        <v>31</v>
      </c>
      <c r="AX401" s="14" t="s">
        <v>76</v>
      </c>
      <c r="AY401" s="175" t="s">
        <v>151</v>
      </c>
    </row>
    <row r="402" spans="1:65" s="15" customFormat="1" ht="11.25">
      <c r="B402" s="182"/>
      <c r="D402" s="167" t="s">
        <v>160</v>
      </c>
      <c r="E402" s="183" t="s">
        <v>1</v>
      </c>
      <c r="F402" s="184" t="s">
        <v>164</v>
      </c>
      <c r="H402" s="185">
        <v>416.86599999999999</v>
      </c>
      <c r="I402" s="186"/>
      <c r="L402" s="182"/>
      <c r="M402" s="187"/>
      <c r="N402" s="188"/>
      <c r="O402" s="188"/>
      <c r="P402" s="188"/>
      <c r="Q402" s="188"/>
      <c r="R402" s="188"/>
      <c r="S402" s="188"/>
      <c r="T402" s="189"/>
      <c r="AT402" s="183" t="s">
        <v>160</v>
      </c>
      <c r="AU402" s="183" t="s">
        <v>152</v>
      </c>
      <c r="AV402" s="15" t="s">
        <v>158</v>
      </c>
      <c r="AW402" s="15" t="s">
        <v>31</v>
      </c>
      <c r="AX402" s="15" t="s">
        <v>84</v>
      </c>
      <c r="AY402" s="183" t="s">
        <v>151</v>
      </c>
    </row>
    <row r="403" spans="1:65" s="2" customFormat="1" ht="37.9" customHeight="1">
      <c r="A403" s="33"/>
      <c r="B403" s="151"/>
      <c r="C403" s="152" t="s">
        <v>515</v>
      </c>
      <c r="D403" s="152" t="s">
        <v>154</v>
      </c>
      <c r="E403" s="153" t="s">
        <v>516</v>
      </c>
      <c r="F403" s="154" t="s">
        <v>517</v>
      </c>
      <c r="G403" s="155" t="s">
        <v>157</v>
      </c>
      <c r="H403" s="156">
        <v>205.84100000000001</v>
      </c>
      <c r="I403" s="157"/>
      <c r="J403" s="158">
        <f>ROUND(I403*H403,2)</f>
        <v>0</v>
      </c>
      <c r="K403" s="159"/>
      <c r="L403" s="34"/>
      <c r="M403" s="160" t="s">
        <v>1</v>
      </c>
      <c r="N403" s="161" t="s">
        <v>42</v>
      </c>
      <c r="O403" s="62"/>
      <c r="P403" s="162">
        <f>O403*H403</f>
        <v>0</v>
      </c>
      <c r="Q403" s="162">
        <v>0</v>
      </c>
      <c r="R403" s="162">
        <f>Q403*H403</f>
        <v>0</v>
      </c>
      <c r="S403" s="162">
        <v>5.8999999999999997E-2</v>
      </c>
      <c r="T403" s="163">
        <f>S403*H403</f>
        <v>12.144619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64" t="s">
        <v>158</v>
      </c>
      <c r="AT403" s="164" t="s">
        <v>154</v>
      </c>
      <c r="AU403" s="164" t="s">
        <v>152</v>
      </c>
      <c r="AY403" s="18" t="s">
        <v>151</v>
      </c>
      <c r="BE403" s="165">
        <f>IF(N403="základná",J403,0)</f>
        <v>0</v>
      </c>
      <c r="BF403" s="165">
        <f>IF(N403="znížená",J403,0)</f>
        <v>0</v>
      </c>
      <c r="BG403" s="165">
        <f>IF(N403="zákl. prenesená",J403,0)</f>
        <v>0</v>
      </c>
      <c r="BH403" s="165">
        <f>IF(N403="zníž. prenesená",J403,0)</f>
        <v>0</v>
      </c>
      <c r="BI403" s="165">
        <f>IF(N403="nulová",J403,0)</f>
        <v>0</v>
      </c>
      <c r="BJ403" s="18" t="s">
        <v>152</v>
      </c>
      <c r="BK403" s="165">
        <f>ROUND(I403*H403,2)</f>
        <v>0</v>
      </c>
      <c r="BL403" s="18" t="s">
        <v>158</v>
      </c>
      <c r="BM403" s="164" t="s">
        <v>518</v>
      </c>
    </row>
    <row r="404" spans="1:65" s="13" customFormat="1" ht="11.25">
      <c r="B404" s="166"/>
      <c r="D404" s="167" t="s">
        <v>160</v>
      </c>
      <c r="E404" s="168" t="s">
        <v>1</v>
      </c>
      <c r="F404" s="169" t="s">
        <v>519</v>
      </c>
      <c r="H404" s="168" t="s">
        <v>1</v>
      </c>
      <c r="I404" s="170"/>
      <c r="L404" s="166"/>
      <c r="M404" s="171"/>
      <c r="N404" s="172"/>
      <c r="O404" s="172"/>
      <c r="P404" s="172"/>
      <c r="Q404" s="172"/>
      <c r="R404" s="172"/>
      <c r="S404" s="172"/>
      <c r="T404" s="173"/>
      <c r="AT404" s="168" t="s">
        <v>160</v>
      </c>
      <c r="AU404" s="168" t="s">
        <v>152</v>
      </c>
      <c r="AV404" s="13" t="s">
        <v>84</v>
      </c>
      <c r="AW404" s="13" t="s">
        <v>31</v>
      </c>
      <c r="AX404" s="13" t="s">
        <v>76</v>
      </c>
      <c r="AY404" s="168" t="s">
        <v>151</v>
      </c>
    </row>
    <row r="405" spans="1:65" s="13" customFormat="1" ht="11.25">
      <c r="B405" s="166"/>
      <c r="D405" s="167" t="s">
        <v>160</v>
      </c>
      <c r="E405" s="168" t="s">
        <v>1</v>
      </c>
      <c r="F405" s="169" t="s">
        <v>249</v>
      </c>
      <c r="H405" s="168" t="s">
        <v>1</v>
      </c>
      <c r="I405" s="170"/>
      <c r="L405" s="166"/>
      <c r="M405" s="171"/>
      <c r="N405" s="172"/>
      <c r="O405" s="172"/>
      <c r="P405" s="172"/>
      <c r="Q405" s="172"/>
      <c r="R405" s="172"/>
      <c r="S405" s="172"/>
      <c r="T405" s="173"/>
      <c r="AT405" s="168" t="s">
        <v>160</v>
      </c>
      <c r="AU405" s="168" t="s">
        <v>152</v>
      </c>
      <c r="AV405" s="13" t="s">
        <v>84</v>
      </c>
      <c r="AW405" s="13" t="s">
        <v>31</v>
      </c>
      <c r="AX405" s="13" t="s">
        <v>76</v>
      </c>
      <c r="AY405" s="168" t="s">
        <v>151</v>
      </c>
    </row>
    <row r="406" spans="1:65" s="14" customFormat="1" ht="11.25">
      <c r="B406" s="174"/>
      <c r="D406" s="167" t="s">
        <v>160</v>
      </c>
      <c r="E406" s="175" t="s">
        <v>1</v>
      </c>
      <c r="F406" s="176" t="s">
        <v>250</v>
      </c>
      <c r="H406" s="177">
        <v>67.290999999999997</v>
      </c>
      <c r="I406" s="178"/>
      <c r="L406" s="174"/>
      <c r="M406" s="179"/>
      <c r="N406" s="180"/>
      <c r="O406" s="180"/>
      <c r="P406" s="180"/>
      <c r="Q406" s="180"/>
      <c r="R406" s="180"/>
      <c r="S406" s="180"/>
      <c r="T406" s="181"/>
      <c r="AT406" s="175" t="s">
        <v>160</v>
      </c>
      <c r="AU406" s="175" t="s">
        <v>152</v>
      </c>
      <c r="AV406" s="14" t="s">
        <v>152</v>
      </c>
      <c r="AW406" s="14" t="s">
        <v>31</v>
      </c>
      <c r="AX406" s="14" t="s">
        <v>76</v>
      </c>
      <c r="AY406" s="175" t="s">
        <v>151</v>
      </c>
    </row>
    <row r="407" spans="1:65" s="14" customFormat="1" ht="11.25">
      <c r="B407" s="174"/>
      <c r="D407" s="167" t="s">
        <v>160</v>
      </c>
      <c r="E407" s="175" t="s">
        <v>1</v>
      </c>
      <c r="F407" s="176" t="s">
        <v>251</v>
      </c>
      <c r="H407" s="177">
        <v>108.55</v>
      </c>
      <c r="I407" s="178"/>
      <c r="L407" s="174"/>
      <c r="M407" s="179"/>
      <c r="N407" s="180"/>
      <c r="O407" s="180"/>
      <c r="P407" s="180"/>
      <c r="Q407" s="180"/>
      <c r="R407" s="180"/>
      <c r="S407" s="180"/>
      <c r="T407" s="181"/>
      <c r="AT407" s="175" t="s">
        <v>160</v>
      </c>
      <c r="AU407" s="175" t="s">
        <v>152</v>
      </c>
      <c r="AV407" s="14" t="s">
        <v>152</v>
      </c>
      <c r="AW407" s="14" t="s">
        <v>31</v>
      </c>
      <c r="AX407" s="14" t="s">
        <v>76</v>
      </c>
      <c r="AY407" s="175" t="s">
        <v>151</v>
      </c>
    </row>
    <row r="408" spans="1:65" s="14" customFormat="1" ht="11.25">
      <c r="B408" s="174"/>
      <c r="D408" s="167" t="s">
        <v>160</v>
      </c>
      <c r="E408" s="175" t="s">
        <v>1</v>
      </c>
      <c r="F408" s="176" t="s">
        <v>252</v>
      </c>
      <c r="H408" s="177">
        <v>30</v>
      </c>
      <c r="I408" s="178"/>
      <c r="L408" s="174"/>
      <c r="M408" s="179"/>
      <c r="N408" s="180"/>
      <c r="O408" s="180"/>
      <c r="P408" s="180"/>
      <c r="Q408" s="180"/>
      <c r="R408" s="180"/>
      <c r="S408" s="180"/>
      <c r="T408" s="181"/>
      <c r="AT408" s="175" t="s">
        <v>160</v>
      </c>
      <c r="AU408" s="175" t="s">
        <v>152</v>
      </c>
      <c r="AV408" s="14" t="s">
        <v>152</v>
      </c>
      <c r="AW408" s="14" t="s">
        <v>31</v>
      </c>
      <c r="AX408" s="14" t="s">
        <v>76</v>
      </c>
      <c r="AY408" s="175" t="s">
        <v>151</v>
      </c>
    </row>
    <row r="409" spans="1:65" s="15" customFormat="1" ht="11.25">
      <c r="B409" s="182"/>
      <c r="D409" s="167" t="s">
        <v>160</v>
      </c>
      <c r="E409" s="183" t="s">
        <v>1</v>
      </c>
      <c r="F409" s="184" t="s">
        <v>164</v>
      </c>
      <c r="H409" s="185">
        <v>205.84100000000001</v>
      </c>
      <c r="I409" s="186"/>
      <c r="L409" s="182"/>
      <c r="M409" s="187"/>
      <c r="N409" s="188"/>
      <c r="O409" s="188"/>
      <c r="P409" s="188"/>
      <c r="Q409" s="188"/>
      <c r="R409" s="188"/>
      <c r="S409" s="188"/>
      <c r="T409" s="189"/>
      <c r="AT409" s="183" t="s">
        <v>160</v>
      </c>
      <c r="AU409" s="183" t="s">
        <v>152</v>
      </c>
      <c r="AV409" s="15" t="s">
        <v>158</v>
      </c>
      <c r="AW409" s="15" t="s">
        <v>31</v>
      </c>
      <c r="AX409" s="15" t="s">
        <v>84</v>
      </c>
      <c r="AY409" s="183" t="s">
        <v>151</v>
      </c>
    </row>
    <row r="410" spans="1:65" s="2" customFormat="1" ht="24.2" customHeight="1">
      <c r="A410" s="33"/>
      <c r="B410" s="151"/>
      <c r="C410" s="152" t="s">
        <v>520</v>
      </c>
      <c r="D410" s="152" t="s">
        <v>154</v>
      </c>
      <c r="E410" s="153" t="s">
        <v>521</v>
      </c>
      <c r="F410" s="154" t="s">
        <v>522</v>
      </c>
      <c r="G410" s="155" t="s">
        <v>157</v>
      </c>
      <c r="H410" s="156">
        <v>289.99900000000002</v>
      </c>
      <c r="I410" s="157"/>
      <c r="J410" s="158">
        <f>ROUND(I410*H410,2)</f>
        <v>0</v>
      </c>
      <c r="K410" s="159"/>
      <c r="L410" s="34"/>
      <c r="M410" s="160" t="s">
        <v>1</v>
      </c>
      <c r="N410" s="161" t="s">
        <v>42</v>
      </c>
      <c r="O410" s="62"/>
      <c r="P410" s="162">
        <f>O410*H410</f>
        <v>0</v>
      </c>
      <c r="Q410" s="162">
        <v>0</v>
      </c>
      <c r="R410" s="162">
        <f>Q410*H410</f>
        <v>0</v>
      </c>
      <c r="S410" s="162">
        <v>1.4E-2</v>
      </c>
      <c r="T410" s="163">
        <f>S410*H410</f>
        <v>4.0599860000000003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64" t="s">
        <v>158</v>
      </c>
      <c r="AT410" s="164" t="s">
        <v>154</v>
      </c>
      <c r="AU410" s="164" t="s">
        <v>152</v>
      </c>
      <c r="AY410" s="18" t="s">
        <v>151</v>
      </c>
      <c r="BE410" s="165">
        <f>IF(N410="základná",J410,0)</f>
        <v>0</v>
      </c>
      <c r="BF410" s="165">
        <f>IF(N410="znížená",J410,0)</f>
        <v>0</v>
      </c>
      <c r="BG410" s="165">
        <f>IF(N410="zákl. prenesená",J410,0)</f>
        <v>0</v>
      </c>
      <c r="BH410" s="165">
        <f>IF(N410="zníž. prenesená",J410,0)</f>
        <v>0</v>
      </c>
      <c r="BI410" s="165">
        <f>IF(N410="nulová",J410,0)</f>
        <v>0</v>
      </c>
      <c r="BJ410" s="18" t="s">
        <v>152</v>
      </c>
      <c r="BK410" s="165">
        <f>ROUND(I410*H410,2)</f>
        <v>0</v>
      </c>
      <c r="BL410" s="18" t="s">
        <v>158</v>
      </c>
      <c r="BM410" s="164" t="s">
        <v>523</v>
      </c>
    </row>
    <row r="411" spans="1:65" s="13" customFormat="1" ht="11.25">
      <c r="B411" s="166"/>
      <c r="D411" s="167" t="s">
        <v>160</v>
      </c>
      <c r="E411" s="168" t="s">
        <v>1</v>
      </c>
      <c r="F411" s="169" t="s">
        <v>524</v>
      </c>
      <c r="H411" s="168" t="s">
        <v>1</v>
      </c>
      <c r="I411" s="170"/>
      <c r="L411" s="166"/>
      <c r="M411" s="171"/>
      <c r="N411" s="172"/>
      <c r="O411" s="172"/>
      <c r="P411" s="172"/>
      <c r="Q411" s="172"/>
      <c r="R411" s="172"/>
      <c r="S411" s="172"/>
      <c r="T411" s="173"/>
      <c r="AT411" s="168" t="s">
        <v>160</v>
      </c>
      <c r="AU411" s="168" t="s">
        <v>152</v>
      </c>
      <c r="AV411" s="13" t="s">
        <v>84</v>
      </c>
      <c r="AW411" s="13" t="s">
        <v>31</v>
      </c>
      <c r="AX411" s="13" t="s">
        <v>76</v>
      </c>
      <c r="AY411" s="168" t="s">
        <v>151</v>
      </c>
    </row>
    <row r="412" spans="1:65" s="14" customFormat="1" ht="11.25">
      <c r="B412" s="174"/>
      <c r="D412" s="167" t="s">
        <v>160</v>
      </c>
      <c r="E412" s="175" t="s">
        <v>1</v>
      </c>
      <c r="F412" s="176" t="s">
        <v>162</v>
      </c>
      <c r="H412" s="177">
        <v>102.157</v>
      </c>
      <c r="I412" s="178"/>
      <c r="L412" s="174"/>
      <c r="M412" s="179"/>
      <c r="N412" s="180"/>
      <c r="O412" s="180"/>
      <c r="P412" s="180"/>
      <c r="Q412" s="180"/>
      <c r="R412" s="180"/>
      <c r="S412" s="180"/>
      <c r="T412" s="181"/>
      <c r="AT412" s="175" t="s">
        <v>160</v>
      </c>
      <c r="AU412" s="175" t="s">
        <v>152</v>
      </c>
      <c r="AV412" s="14" t="s">
        <v>152</v>
      </c>
      <c r="AW412" s="14" t="s">
        <v>31</v>
      </c>
      <c r="AX412" s="14" t="s">
        <v>76</v>
      </c>
      <c r="AY412" s="175" t="s">
        <v>151</v>
      </c>
    </row>
    <row r="413" spans="1:65" s="14" customFormat="1" ht="11.25">
      <c r="B413" s="174"/>
      <c r="D413" s="167" t="s">
        <v>160</v>
      </c>
      <c r="E413" s="175" t="s">
        <v>1</v>
      </c>
      <c r="F413" s="176" t="s">
        <v>525</v>
      </c>
      <c r="H413" s="177">
        <v>187.84200000000001</v>
      </c>
      <c r="I413" s="178"/>
      <c r="L413" s="174"/>
      <c r="M413" s="179"/>
      <c r="N413" s="180"/>
      <c r="O413" s="180"/>
      <c r="P413" s="180"/>
      <c r="Q413" s="180"/>
      <c r="R413" s="180"/>
      <c r="S413" s="180"/>
      <c r="T413" s="181"/>
      <c r="AT413" s="175" t="s">
        <v>160</v>
      </c>
      <c r="AU413" s="175" t="s">
        <v>152</v>
      </c>
      <c r="AV413" s="14" t="s">
        <v>152</v>
      </c>
      <c r="AW413" s="14" t="s">
        <v>31</v>
      </c>
      <c r="AX413" s="14" t="s">
        <v>76</v>
      </c>
      <c r="AY413" s="175" t="s">
        <v>151</v>
      </c>
    </row>
    <row r="414" spans="1:65" s="15" customFormat="1" ht="11.25">
      <c r="B414" s="182"/>
      <c r="D414" s="167" t="s">
        <v>160</v>
      </c>
      <c r="E414" s="183" t="s">
        <v>1</v>
      </c>
      <c r="F414" s="184" t="s">
        <v>164</v>
      </c>
      <c r="H414" s="185">
        <v>289.99900000000002</v>
      </c>
      <c r="I414" s="186"/>
      <c r="L414" s="182"/>
      <c r="M414" s="187"/>
      <c r="N414" s="188"/>
      <c r="O414" s="188"/>
      <c r="P414" s="188"/>
      <c r="Q414" s="188"/>
      <c r="R414" s="188"/>
      <c r="S414" s="188"/>
      <c r="T414" s="189"/>
      <c r="AT414" s="183" t="s">
        <v>160</v>
      </c>
      <c r="AU414" s="183" t="s">
        <v>152</v>
      </c>
      <c r="AV414" s="15" t="s">
        <v>158</v>
      </c>
      <c r="AW414" s="15" t="s">
        <v>31</v>
      </c>
      <c r="AX414" s="15" t="s">
        <v>84</v>
      </c>
      <c r="AY414" s="183" t="s">
        <v>151</v>
      </c>
    </row>
    <row r="415" spans="1:65" s="2" customFormat="1" ht="37.9" customHeight="1">
      <c r="A415" s="33"/>
      <c r="B415" s="151"/>
      <c r="C415" s="152" t="s">
        <v>526</v>
      </c>
      <c r="D415" s="152" t="s">
        <v>154</v>
      </c>
      <c r="E415" s="153" t="s">
        <v>527</v>
      </c>
      <c r="F415" s="154" t="s">
        <v>528</v>
      </c>
      <c r="G415" s="155" t="s">
        <v>157</v>
      </c>
      <c r="H415" s="156">
        <v>62.34</v>
      </c>
      <c r="I415" s="157"/>
      <c r="J415" s="158">
        <f>ROUND(I415*H415,2)</f>
        <v>0</v>
      </c>
      <c r="K415" s="159"/>
      <c r="L415" s="34"/>
      <c r="M415" s="160" t="s">
        <v>1</v>
      </c>
      <c r="N415" s="161" t="s">
        <v>42</v>
      </c>
      <c r="O415" s="62"/>
      <c r="P415" s="162">
        <f>O415*H415</f>
        <v>0</v>
      </c>
      <c r="Q415" s="162">
        <v>0</v>
      </c>
      <c r="R415" s="162">
        <f>Q415*H415</f>
        <v>0</v>
      </c>
      <c r="S415" s="162">
        <v>6.8000000000000005E-2</v>
      </c>
      <c r="T415" s="163">
        <f>S415*H415</f>
        <v>4.2391200000000007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4" t="s">
        <v>158</v>
      </c>
      <c r="AT415" s="164" t="s">
        <v>154</v>
      </c>
      <c r="AU415" s="164" t="s">
        <v>152</v>
      </c>
      <c r="AY415" s="18" t="s">
        <v>151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8" t="s">
        <v>152</v>
      </c>
      <c r="BK415" s="165">
        <f>ROUND(I415*H415,2)</f>
        <v>0</v>
      </c>
      <c r="BL415" s="18" t="s">
        <v>158</v>
      </c>
      <c r="BM415" s="164" t="s">
        <v>529</v>
      </c>
    </row>
    <row r="416" spans="1:65" s="14" customFormat="1" ht="11.25">
      <c r="B416" s="174"/>
      <c r="D416" s="167" t="s">
        <v>160</v>
      </c>
      <c r="E416" s="175" t="s">
        <v>1</v>
      </c>
      <c r="F416" s="176" t="s">
        <v>530</v>
      </c>
      <c r="H416" s="177">
        <v>23.94</v>
      </c>
      <c r="I416" s="178"/>
      <c r="L416" s="174"/>
      <c r="M416" s="179"/>
      <c r="N416" s="180"/>
      <c r="O416" s="180"/>
      <c r="P416" s="180"/>
      <c r="Q416" s="180"/>
      <c r="R416" s="180"/>
      <c r="S416" s="180"/>
      <c r="T416" s="181"/>
      <c r="AT416" s="175" t="s">
        <v>160</v>
      </c>
      <c r="AU416" s="175" t="s">
        <v>152</v>
      </c>
      <c r="AV416" s="14" t="s">
        <v>152</v>
      </c>
      <c r="AW416" s="14" t="s">
        <v>31</v>
      </c>
      <c r="AX416" s="14" t="s">
        <v>76</v>
      </c>
      <c r="AY416" s="175" t="s">
        <v>151</v>
      </c>
    </row>
    <row r="417" spans="1:65" s="14" customFormat="1" ht="11.25">
      <c r="B417" s="174"/>
      <c r="D417" s="167" t="s">
        <v>160</v>
      </c>
      <c r="E417" s="175" t="s">
        <v>1</v>
      </c>
      <c r="F417" s="176" t="s">
        <v>531</v>
      </c>
      <c r="H417" s="177">
        <v>9.1999999999999993</v>
      </c>
      <c r="I417" s="178"/>
      <c r="L417" s="174"/>
      <c r="M417" s="179"/>
      <c r="N417" s="180"/>
      <c r="O417" s="180"/>
      <c r="P417" s="180"/>
      <c r="Q417" s="180"/>
      <c r="R417" s="180"/>
      <c r="S417" s="180"/>
      <c r="T417" s="181"/>
      <c r="AT417" s="175" t="s">
        <v>160</v>
      </c>
      <c r="AU417" s="175" t="s">
        <v>152</v>
      </c>
      <c r="AV417" s="14" t="s">
        <v>152</v>
      </c>
      <c r="AW417" s="14" t="s">
        <v>31</v>
      </c>
      <c r="AX417" s="14" t="s">
        <v>76</v>
      </c>
      <c r="AY417" s="175" t="s">
        <v>151</v>
      </c>
    </row>
    <row r="418" spans="1:65" s="14" customFormat="1" ht="11.25">
      <c r="B418" s="174"/>
      <c r="D418" s="167" t="s">
        <v>160</v>
      </c>
      <c r="E418" s="175" t="s">
        <v>1</v>
      </c>
      <c r="F418" s="176" t="s">
        <v>532</v>
      </c>
      <c r="H418" s="177">
        <v>9.1999999999999993</v>
      </c>
      <c r="I418" s="178"/>
      <c r="L418" s="174"/>
      <c r="M418" s="179"/>
      <c r="N418" s="180"/>
      <c r="O418" s="180"/>
      <c r="P418" s="180"/>
      <c r="Q418" s="180"/>
      <c r="R418" s="180"/>
      <c r="S418" s="180"/>
      <c r="T418" s="181"/>
      <c r="AT418" s="175" t="s">
        <v>160</v>
      </c>
      <c r="AU418" s="175" t="s">
        <v>152</v>
      </c>
      <c r="AV418" s="14" t="s">
        <v>152</v>
      </c>
      <c r="AW418" s="14" t="s">
        <v>31</v>
      </c>
      <c r="AX418" s="14" t="s">
        <v>76</v>
      </c>
      <c r="AY418" s="175" t="s">
        <v>151</v>
      </c>
    </row>
    <row r="419" spans="1:65" s="14" customFormat="1" ht="11.25">
      <c r="B419" s="174"/>
      <c r="D419" s="167" t="s">
        <v>160</v>
      </c>
      <c r="E419" s="175" t="s">
        <v>1</v>
      </c>
      <c r="F419" s="176" t="s">
        <v>533</v>
      </c>
      <c r="H419" s="177">
        <v>20</v>
      </c>
      <c r="I419" s="178"/>
      <c r="L419" s="174"/>
      <c r="M419" s="179"/>
      <c r="N419" s="180"/>
      <c r="O419" s="180"/>
      <c r="P419" s="180"/>
      <c r="Q419" s="180"/>
      <c r="R419" s="180"/>
      <c r="S419" s="180"/>
      <c r="T419" s="181"/>
      <c r="AT419" s="175" t="s">
        <v>160</v>
      </c>
      <c r="AU419" s="175" t="s">
        <v>152</v>
      </c>
      <c r="AV419" s="14" t="s">
        <v>152</v>
      </c>
      <c r="AW419" s="14" t="s">
        <v>31</v>
      </c>
      <c r="AX419" s="14" t="s">
        <v>76</v>
      </c>
      <c r="AY419" s="175" t="s">
        <v>151</v>
      </c>
    </row>
    <row r="420" spans="1:65" s="15" customFormat="1" ht="11.25">
      <c r="B420" s="182"/>
      <c r="D420" s="167" t="s">
        <v>160</v>
      </c>
      <c r="E420" s="183" t="s">
        <v>1</v>
      </c>
      <c r="F420" s="184" t="s">
        <v>164</v>
      </c>
      <c r="H420" s="185">
        <v>62.34</v>
      </c>
      <c r="I420" s="186"/>
      <c r="L420" s="182"/>
      <c r="M420" s="187"/>
      <c r="N420" s="188"/>
      <c r="O420" s="188"/>
      <c r="P420" s="188"/>
      <c r="Q420" s="188"/>
      <c r="R420" s="188"/>
      <c r="S420" s="188"/>
      <c r="T420" s="189"/>
      <c r="AT420" s="183" t="s">
        <v>160</v>
      </c>
      <c r="AU420" s="183" t="s">
        <v>152</v>
      </c>
      <c r="AV420" s="15" t="s">
        <v>158</v>
      </c>
      <c r="AW420" s="15" t="s">
        <v>31</v>
      </c>
      <c r="AX420" s="15" t="s">
        <v>84</v>
      </c>
      <c r="AY420" s="183" t="s">
        <v>151</v>
      </c>
    </row>
    <row r="421" spans="1:65" s="2" customFormat="1" ht="37.9" customHeight="1">
      <c r="A421" s="33"/>
      <c r="B421" s="151"/>
      <c r="C421" s="152" t="s">
        <v>534</v>
      </c>
      <c r="D421" s="152" t="s">
        <v>154</v>
      </c>
      <c r="E421" s="153" t="s">
        <v>535</v>
      </c>
      <c r="F421" s="154" t="s">
        <v>536</v>
      </c>
      <c r="G421" s="155" t="s">
        <v>157</v>
      </c>
      <c r="H421" s="156">
        <v>28.8</v>
      </c>
      <c r="I421" s="157"/>
      <c r="J421" s="158">
        <f>ROUND(I421*H421,2)</f>
        <v>0</v>
      </c>
      <c r="K421" s="159"/>
      <c r="L421" s="34"/>
      <c r="M421" s="160" t="s">
        <v>1</v>
      </c>
      <c r="N421" s="161" t="s">
        <v>42</v>
      </c>
      <c r="O421" s="62"/>
      <c r="P421" s="162">
        <f>O421*H421</f>
        <v>0</v>
      </c>
      <c r="Q421" s="162">
        <v>0</v>
      </c>
      <c r="R421" s="162">
        <f>Q421*H421</f>
        <v>0</v>
      </c>
      <c r="S421" s="162">
        <v>6.8000000000000005E-2</v>
      </c>
      <c r="T421" s="163">
        <f>S421*H421</f>
        <v>1.9584000000000001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64" t="s">
        <v>158</v>
      </c>
      <c r="AT421" s="164" t="s">
        <v>154</v>
      </c>
      <c r="AU421" s="164" t="s">
        <v>152</v>
      </c>
      <c r="AY421" s="18" t="s">
        <v>151</v>
      </c>
      <c r="BE421" s="165">
        <f>IF(N421="základná",J421,0)</f>
        <v>0</v>
      </c>
      <c r="BF421" s="165">
        <f>IF(N421="znížená",J421,0)</f>
        <v>0</v>
      </c>
      <c r="BG421" s="165">
        <f>IF(N421="zákl. prenesená",J421,0)</f>
        <v>0</v>
      </c>
      <c r="BH421" s="165">
        <f>IF(N421="zníž. prenesená",J421,0)</f>
        <v>0</v>
      </c>
      <c r="BI421" s="165">
        <f>IF(N421="nulová",J421,0)</f>
        <v>0</v>
      </c>
      <c r="BJ421" s="18" t="s">
        <v>152</v>
      </c>
      <c r="BK421" s="165">
        <f>ROUND(I421*H421,2)</f>
        <v>0</v>
      </c>
      <c r="BL421" s="18" t="s">
        <v>158</v>
      </c>
      <c r="BM421" s="164" t="s">
        <v>537</v>
      </c>
    </row>
    <row r="422" spans="1:65" s="14" customFormat="1" ht="11.25">
      <c r="B422" s="174"/>
      <c r="D422" s="167" t="s">
        <v>160</v>
      </c>
      <c r="E422" s="175" t="s">
        <v>1</v>
      </c>
      <c r="F422" s="176" t="s">
        <v>538</v>
      </c>
      <c r="H422" s="177">
        <v>5</v>
      </c>
      <c r="I422" s="178"/>
      <c r="L422" s="174"/>
      <c r="M422" s="179"/>
      <c r="N422" s="180"/>
      <c r="O422" s="180"/>
      <c r="P422" s="180"/>
      <c r="Q422" s="180"/>
      <c r="R422" s="180"/>
      <c r="S422" s="180"/>
      <c r="T422" s="181"/>
      <c r="AT422" s="175" t="s">
        <v>160</v>
      </c>
      <c r="AU422" s="175" t="s">
        <v>152</v>
      </c>
      <c r="AV422" s="14" t="s">
        <v>152</v>
      </c>
      <c r="AW422" s="14" t="s">
        <v>31</v>
      </c>
      <c r="AX422" s="14" t="s">
        <v>76</v>
      </c>
      <c r="AY422" s="175" t="s">
        <v>151</v>
      </c>
    </row>
    <row r="423" spans="1:65" s="14" customFormat="1" ht="11.25">
      <c r="B423" s="174"/>
      <c r="D423" s="167" t="s">
        <v>160</v>
      </c>
      <c r="E423" s="175" t="s">
        <v>1</v>
      </c>
      <c r="F423" s="176" t="s">
        <v>539</v>
      </c>
      <c r="H423" s="177">
        <v>6.9</v>
      </c>
      <c r="I423" s="178"/>
      <c r="L423" s="174"/>
      <c r="M423" s="179"/>
      <c r="N423" s="180"/>
      <c r="O423" s="180"/>
      <c r="P423" s="180"/>
      <c r="Q423" s="180"/>
      <c r="R423" s="180"/>
      <c r="S423" s="180"/>
      <c r="T423" s="181"/>
      <c r="AT423" s="175" t="s">
        <v>160</v>
      </c>
      <c r="AU423" s="175" t="s">
        <v>152</v>
      </c>
      <c r="AV423" s="14" t="s">
        <v>152</v>
      </c>
      <c r="AW423" s="14" t="s">
        <v>31</v>
      </c>
      <c r="AX423" s="14" t="s">
        <v>76</v>
      </c>
      <c r="AY423" s="175" t="s">
        <v>151</v>
      </c>
    </row>
    <row r="424" spans="1:65" s="14" customFormat="1" ht="11.25">
      <c r="B424" s="174"/>
      <c r="D424" s="167" t="s">
        <v>160</v>
      </c>
      <c r="E424" s="175" t="s">
        <v>1</v>
      </c>
      <c r="F424" s="176" t="s">
        <v>540</v>
      </c>
      <c r="H424" s="177">
        <v>6.9</v>
      </c>
      <c r="I424" s="178"/>
      <c r="L424" s="174"/>
      <c r="M424" s="179"/>
      <c r="N424" s="180"/>
      <c r="O424" s="180"/>
      <c r="P424" s="180"/>
      <c r="Q424" s="180"/>
      <c r="R424" s="180"/>
      <c r="S424" s="180"/>
      <c r="T424" s="181"/>
      <c r="AT424" s="175" t="s">
        <v>160</v>
      </c>
      <c r="AU424" s="175" t="s">
        <v>152</v>
      </c>
      <c r="AV424" s="14" t="s">
        <v>152</v>
      </c>
      <c r="AW424" s="14" t="s">
        <v>31</v>
      </c>
      <c r="AX424" s="14" t="s">
        <v>76</v>
      </c>
      <c r="AY424" s="175" t="s">
        <v>151</v>
      </c>
    </row>
    <row r="425" spans="1:65" s="14" customFormat="1" ht="11.25">
      <c r="B425" s="174"/>
      <c r="D425" s="167" t="s">
        <v>160</v>
      </c>
      <c r="E425" s="175" t="s">
        <v>1</v>
      </c>
      <c r="F425" s="176" t="s">
        <v>541</v>
      </c>
      <c r="H425" s="177">
        <v>10</v>
      </c>
      <c r="I425" s="178"/>
      <c r="L425" s="174"/>
      <c r="M425" s="179"/>
      <c r="N425" s="180"/>
      <c r="O425" s="180"/>
      <c r="P425" s="180"/>
      <c r="Q425" s="180"/>
      <c r="R425" s="180"/>
      <c r="S425" s="180"/>
      <c r="T425" s="181"/>
      <c r="AT425" s="175" t="s">
        <v>160</v>
      </c>
      <c r="AU425" s="175" t="s">
        <v>152</v>
      </c>
      <c r="AV425" s="14" t="s">
        <v>152</v>
      </c>
      <c r="AW425" s="14" t="s">
        <v>31</v>
      </c>
      <c r="AX425" s="14" t="s">
        <v>76</v>
      </c>
      <c r="AY425" s="175" t="s">
        <v>151</v>
      </c>
    </row>
    <row r="426" spans="1:65" s="15" customFormat="1" ht="11.25">
      <c r="B426" s="182"/>
      <c r="D426" s="167" t="s">
        <v>160</v>
      </c>
      <c r="E426" s="183" t="s">
        <v>1</v>
      </c>
      <c r="F426" s="184" t="s">
        <v>164</v>
      </c>
      <c r="H426" s="185">
        <v>28.8</v>
      </c>
      <c r="I426" s="186"/>
      <c r="L426" s="182"/>
      <c r="M426" s="187"/>
      <c r="N426" s="188"/>
      <c r="O426" s="188"/>
      <c r="P426" s="188"/>
      <c r="Q426" s="188"/>
      <c r="R426" s="188"/>
      <c r="S426" s="188"/>
      <c r="T426" s="189"/>
      <c r="AT426" s="183" t="s">
        <v>160</v>
      </c>
      <c r="AU426" s="183" t="s">
        <v>152</v>
      </c>
      <c r="AV426" s="15" t="s">
        <v>158</v>
      </c>
      <c r="AW426" s="15" t="s">
        <v>31</v>
      </c>
      <c r="AX426" s="15" t="s">
        <v>84</v>
      </c>
      <c r="AY426" s="183" t="s">
        <v>151</v>
      </c>
    </row>
    <row r="427" spans="1:65" s="2" customFormat="1" ht="37.9" customHeight="1">
      <c r="A427" s="33"/>
      <c r="B427" s="151"/>
      <c r="C427" s="152" t="s">
        <v>542</v>
      </c>
      <c r="D427" s="152" t="s">
        <v>154</v>
      </c>
      <c r="E427" s="153" t="s">
        <v>543</v>
      </c>
      <c r="F427" s="154" t="s">
        <v>544</v>
      </c>
      <c r="G427" s="155" t="s">
        <v>157</v>
      </c>
      <c r="H427" s="156">
        <v>188.88800000000001</v>
      </c>
      <c r="I427" s="157"/>
      <c r="J427" s="158">
        <f>ROUND(I427*H427,2)</f>
        <v>0</v>
      </c>
      <c r="K427" s="159"/>
      <c r="L427" s="34"/>
      <c r="M427" s="160" t="s">
        <v>1</v>
      </c>
      <c r="N427" s="161" t="s">
        <v>42</v>
      </c>
      <c r="O427" s="62"/>
      <c r="P427" s="162">
        <f>O427*H427</f>
        <v>0</v>
      </c>
      <c r="Q427" s="162">
        <v>0</v>
      </c>
      <c r="R427" s="162">
        <f>Q427*H427</f>
        <v>0</v>
      </c>
      <c r="S427" s="162">
        <v>1.8409999999999999E-2</v>
      </c>
      <c r="T427" s="163">
        <f>S427*H427</f>
        <v>3.4774280800000001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4" t="s">
        <v>158</v>
      </c>
      <c r="AT427" s="164" t="s">
        <v>154</v>
      </c>
      <c r="AU427" s="164" t="s">
        <v>152</v>
      </c>
      <c r="AY427" s="18" t="s">
        <v>151</v>
      </c>
      <c r="BE427" s="165">
        <f>IF(N427="základná",J427,0)</f>
        <v>0</v>
      </c>
      <c r="BF427" s="165">
        <f>IF(N427="znížená",J427,0)</f>
        <v>0</v>
      </c>
      <c r="BG427" s="165">
        <f>IF(N427="zákl. prenesená",J427,0)</f>
        <v>0</v>
      </c>
      <c r="BH427" s="165">
        <f>IF(N427="zníž. prenesená",J427,0)</f>
        <v>0</v>
      </c>
      <c r="BI427" s="165">
        <f>IF(N427="nulová",J427,0)</f>
        <v>0</v>
      </c>
      <c r="BJ427" s="18" t="s">
        <v>152</v>
      </c>
      <c r="BK427" s="165">
        <f>ROUND(I427*H427,2)</f>
        <v>0</v>
      </c>
      <c r="BL427" s="18" t="s">
        <v>158</v>
      </c>
      <c r="BM427" s="164" t="s">
        <v>545</v>
      </c>
    </row>
    <row r="428" spans="1:65" s="13" customFormat="1" ht="11.25">
      <c r="B428" s="166"/>
      <c r="D428" s="167" t="s">
        <v>160</v>
      </c>
      <c r="E428" s="168" t="s">
        <v>1</v>
      </c>
      <c r="F428" s="169" t="s">
        <v>546</v>
      </c>
      <c r="H428" s="168" t="s">
        <v>1</v>
      </c>
      <c r="I428" s="170"/>
      <c r="L428" s="166"/>
      <c r="M428" s="171"/>
      <c r="N428" s="172"/>
      <c r="O428" s="172"/>
      <c r="P428" s="172"/>
      <c r="Q428" s="172"/>
      <c r="R428" s="172"/>
      <c r="S428" s="172"/>
      <c r="T428" s="173"/>
      <c r="AT428" s="168" t="s">
        <v>160</v>
      </c>
      <c r="AU428" s="168" t="s">
        <v>152</v>
      </c>
      <c r="AV428" s="13" t="s">
        <v>84</v>
      </c>
      <c r="AW428" s="13" t="s">
        <v>31</v>
      </c>
      <c r="AX428" s="13" t="s">
        <v>76</v>
      </c>
      <c r="AY428" s="168" t="s">
        <v>151</v>
      </c>
    </row>
    <row r="429" spans="1:65" s="13" customFormat="1" ht="11.25">
      <c r="B429" s="166"/>
      <c r="D429" s="167" t="s">
        <v>160</v>
      </c>
      <c r="E429" s="168" t="s">
        <v>1</v>
      </c>
      <c r="F429" s="169" t="s">
        <v>547</v>
      </c>
      <c r="H429" s="168" t="s">
        <v>1</v>
      </c>
      <c r="I429" s="170"/>
      <c r="L429" s="166"/>
      <c r="M429" s="171"/>
      <c r="N429" s="172"/>
      <c r="O429" s="172"/>
      <c r="P429" s="172"/>
      <c r="Q429" s="172"/>
      <c r="R429" s="172"/>
      <c r="S429" s="172"/>
      <c r="T429" s="173"/>
      <c r="AT429" s="168" t="s">
        <v>160</v>
      </c>
      <c r="AU429" s="168" t="s">
        <v>152</v>
      </c>
      <c r="AV429" s="13" t="s">
        <v>84</v>
      </c>
      <c r="AW429" s="13" t="s">
        <v>31</v>
      </c>
      <c r="AX429" s="13" t="s">
        <v>76</v>
      </c>
      <c r="AY429" s="168" t="s">
        <v>151</v>
      </c>
    </row>
    <row r="430" spans="1:65" s="14" customFormat="1" ht="33.75">
      <c r="B430" s="174"/>
      <c r="D430" s="167" t="s">
        <v>160</v>
      </c>
      <c r="E430" s="175" t="s">
        <v>1</v>
      </c>
      <c r="F430" s="176" t="s">
        <v>548</v>
      </c>
      <c r="H430" s="177">
        <v>24.785</v>
      </c>
      <c r="I430" s="178"/>
      <c r="L430" s="174"/>
      <c r="M430" s="179"/>
      <c r="N430" s="180"/>
      <c r="O430" s="180"/>
      <c r="P430" s="180"/>
      <c r="Q430" s="180"/>
      <c r="R430" s="180"/>
      <c r="S430" s="180"/>
      <c r="T430" s="181"/>
      <c r="AT430" s="175" t="s">
        <v>160</v>
      </c>
      <c r="AU430" s="175" t="s">
        <v>152</v>
      </c>
      <c r="AV430" s="14" t="s">
        <v>152</v>
      </c>
      <c r="AW430" s="14" t="s">
        <v>31</v>
      </c>
      <c r="AX430" s="14" t="s">
        <v>76</v>
      </c>
      <c r="AY430" s="175" t="s">
        <v>151</v>
      </c>
    </row>
    <row r="431" spans="1:65" s="14" customFormat="1" ht="22.5">
      <c r="B431" s="174"/>
      <c r="D431" s="167" t="s">
        <v>160</v>
      </c>
      <c r="E431" s="175" t="s">
        <v>1</v>
      </c>
      <c r="F431" s="176" t="s">
        <v>549</v>
      </c>
      <c r="H431" s="177">
        <v>7.4260000000000002</v>
      </c>
      <c r="I431" s="178"/>
      <c r="L431" s="174"/>
      <c r="M431" s="179"/>
      <c r="N431" s="180"/>
      <c r="O431" s="180"/>
      <c r="P431" s="180"/>
      <c r="Q431" s="180"/>
      <c r="R431" s="180"/>
      <c r="S431" s="180"/>
      <c r="T431" s="181"/>
      <c r="AT431" s="175" t="s">
        <v>160</v>
      </c>
      <c r="AU431" s="175" t="s">
        <v>152</v>
      </c>
      <c r="AV431" s="14" t="s">
        <v>152</v>
      </c>
      <c r="AW431" s="14" t="s">
        <v>31</v>
      </c>
      <c r="AX431" s="14" t="s">
        <v>76</v>
      </c>
      <c r="AY431" s="175" t="s">
        <v>151</v>
      </c>
    </row>
    <row r="432" spans="1:65" s="14" customFormat="1" ht="22.5">
      <c r="B432" s="174"/>
      <c r="D432" s="167" t="s">
        <v>160</v>
      </c>
      <c r="E432" s="175" t="s">
        <v>1</v>
      </c>
      <c r="F432" s="176" t="s">
        <v>550</v>
      </c>
      <c r="H432" s="177">
        <v>15.843</v>
      </c>
      <c r="I432" s="178"/>
      <c r="L432" s="174"/>
      <c r="M432" s="179"/>
      <c r="N432" s="180"/>
      <c r="O432" s="180"/>
      <c r="P432" s="180"/>
      <c r="Q432" s="180"/>
      <c r="R432" s="180"/>
      <c r="S432" s="180"/>
      <c r="T432" s="181"/>
      <c r="AT432" s="175" t="s">
        <v>160</v>
      </c>
      <c r="AU432" s="175" t="s">
        <v>152</v>
      </c>
      <c r="AV432" s="14" t="s">
        <v>152</v>
      </c>
      <c r="AW432" s="14" t="s">
        <v>31</v>
      </c>
      <c r="AX432" s="14" t="s">
        <v>76</v>
      </c>
      <c r="AY432" s="175" t="s">
        <v>151</v>
      </c>
    </row>
    <row r="433" spans="2:51" s="14" customFormat="1" ht="11.25">
      <c r="B433" s="174"/>
      <c r="D433" s="167" t="s">
        <v>160</v>
      </c>
      <c r="E433" s="175" t="s">
        <v>1</v>
      </c>
      <c r="F433" s="176" t="s">
        <v>551</v>
      </c>
      <c r="H433" s="177">
        <v>11.012</v>
      </c>
      <c r="I433" s="178"/>
      <c r="L433" s="174"/>
      <c r="M433" s="179"/>
      <c r="N433" s="180"/>
      <c r="O433" s="180"/>
      <c r="P433" s="180"/>
      <c r="Q433" s="180"/>
      <c r="R433" s="180"/>
      <c r="S433" s="180"/>
      <c r="T433" s="181"/>
      <c r="AT433" s="175" t="s">
        <v>160</v>
      </c>
      <c r="AU433" s="175" t="s">
        <v>152</v>
      </c>
      <c r="AV433" s="14" t="s">
        <v>152</v>
      </c>
      <c r="AW433" s="14" t="s">
        <v>31</v>
      </c>
      <c r="AX433" s="14" t="s">
        <v>76</v>
      </c>
      <c r="AY433" s="175" t="s">
        <v>151</v>
      </c>
    </row>
    <row r="434" spans="2:51" s="14" customFormat="1" ht="11.25">
      <c r="B434" s="174"/>
      <c r="D434" s="167" t="s">
        <v>160</v>
      </c>
      <c r="E434" s="175" t="s">
        <v>1</v>
      </c>
      <c r="F434" s="176" t="s">
        <v>552</v>
      </c>
      <c r="H434" s="177">
        <v>16.614999999999998</v>
      </c>
      <c r="I434" s="178"/>
      <c r="L434" s="174"/>
      <c r="M434" s="179"/>
      <c r="N434" s="180"/>
      <c r="O434" s="180"/>
      <c r="P434" s="180"/>
      <c r="Q434" s="180"/>
      <c r="R434" s="180"/>
      <c r="S434" s="180"/>
      <c r="T434" s="181"/>
      <c r="AT434" s="175" t="s">
        <v>160</v>
      </c>
      <c r="AU434" s="175" t="s">
        <v>152</v>
      </c>
      <c r="AV434" s="14" t="s">
        <v>152</v>
      </c>
      <c r="AW434" s="14" t="s">
        <v>31</v>
      </c>
      <c r="AX434" s="14" t="s">
        <v>76</v>
      </c>
      <c r="AY434" s="175" t="s">
        <v>151</v>
      </c>
    </row>
    <row r="435" spans="2:51" s="14" customFormat="1" ht="11.25">
      <c r="B435" s="174"/>
      <c r="D435" s="167" t="s">
        <v>160</v>
      </c>
      <c r="E435" s="175" t="s">
        <v>1</v>
      </c>
      <c r="F435" s="176" t="s">
        <v>553</v>
      </c>
      <c r="H435" s="177">
        <v>5.7350000000000003</v>
      </c>
      <c r="I435" s="178"/>
      <c r="L435" s="174"/>
      <c r="M435" s="179"/>
      <c r="N435" s="180"/>
      <c r="O435" s="180"/>
      <c r="P435" s="180"/>
      <c r="Q435" s="180"/>
      <c r="R435" s="180"/>
      <c r="S435" s="180"/>
      <c r="T435" s="181"/>
      <c r="AT435" s="175" t="s">
        <v>160</v>
      </c>
      <c r="AU435" s="175" t="s">
        <v>152</v>
      </c>
      <c r="AV435" s="14" t="s">
        <v>152</v>
      </c>
      <c r="AW435" s="14" t="s">
        <v>31</v>
      </c>
      <c r="AX435" s="14" t="s">
        <v>76</v>
      </c>
      <c r="AY435" s="175" t="s">
        <v>151</v>
      </c>
    </row>
    <row r="436" spans="2:51" s="13" customFormat="1" ht="11.25">
      <c r="B436" s="166"/>
      <c r="D436" s="167" t="s">
        <v>160</v>
      </c>
      <c r="E436" s="168" t="s">
        <v>1</v>
      </c>
      <c r="F436" s="169" t="s">
        <v>554</v>
      </c>
      <c r="H436" s="168" t="s">
        <v>1</v>
      </c>
      <c r="I436" s="170"/>
      <c r="L436" s="166"/>
      <c r="M436" s="171"/>
      <c r="N436" s="172"/>
      <c r="O436" s="172"/>
      <c r="P436" s="172"/>
      <c r="Q436" s="172"/>
      <c r="R436" s="172"/>
      <c r="S436" s="172"/>
      <c r="T436" s="173"/>
      <c r="AT436" s="168" t="s">
        <v>160</v>
      </c>
      <c r="AU436" s="168" t="s">
        <v>152</v>
      </c>
      <c r="AV436" s="13" t="s">
        <v>84</v>
      </c>
      <c r="AW436" s="13" t="s">
        <v>31</v>
      </c>
      <c r="AX436" s="13" t="s">
        <v>76</v>
      </c>
      <c r="AY436" s="168" t="s">
        <v>151</v>
      </c>
    </row>
    <row r="437" spans="2:51" s="14" customFormat="1" ht="11.25">
      <c r="B437" s="174"/>
      <c r="D437" s="167" t="s">
        <v>160</v>
      </c>
      <c r="E437" s="175" t="s">
        <v>1</v>
      </c>
      <c r="F437" s="176" t="s">
        <v>555</v>
      </c>
      <c r="H437" s="177">
        <v>10.313000000000001</v>
      </c>
      <c r="I437" s="178"/>
      <c r="L437" s="174"/>
      <c r="M437" s="179"/>
      <c r="N437" s="180"/>
      <c r="O437" s="180"/>
      <c r="P437" s="180"/>
      <c r="Q437" s="180"/>
      <c r="R437" s="180"/>
      <c r="S437" s="180"/>
      <c r="T437" s="181"/>
      <c r="AT437" s="175" t="s">
        <v>160</v>
      </c>
      <c r="AU437" s="175" t="s">
        <v>152</v>
      </c>
      <c r="AV437" s="14" t="s">
        <v>152</v>
      </c>
      <c r="AW437" s="14" t="s">
        <v>31</v>
      </c>
      <c r="AX437" s="14" t="s">
        <v>76</v>
      </c>
      <c r="AY437" s="175" t="s">
        <v>151</v>
      </c>
    </row>
    <row r="438" spans="2:51" s="13" customFormat="1" ht="11.25">
      <c r="B438" s="166"/>
      <c r="D438" s="167" t="s">
        <v>160</v>
      </c>
      <c r="E438" s="168" t="s">
        <v>1</v>
      </c>
      <c r="F438" s="169" t="s">
        <v>556</v>
      </c>
      <c r="H438" s="168" t="s">
        <v>1</v>
      </c>
      <c r="I438" s="170"/>
      <c r="L438" s="166"/>
      <c r="M438" s="171"/>
      <c r="N438" s="172"/>
      <c r="O438" s="172"/>
      <c r="P438" s="172"/>
      <c r="Q438" s="172"/>
      <c r="R438" s="172"/>
      <c r="S438" s="172"/>
      <c r="T438" s="173"/>
      <c r="AT438" s="168" t="s">
        <v>160</v>
      </c>
      <c r="AU438" s="168" t="s">
        <v>152</v>
      </c>
      <c r="AV438" s="13" t="s">
        <v>84</v>
      </c>
      <c r="AW438" s="13" t="s">
        <v>31</v>
      </c>
      <c r="AX438" s="13" t="s">
        <v>76</v>
      </c>
      <c r="AY438" s="168" t="s">
        <v>151</v>
      </c>
    </row>
    <row r="439" spans="2:51" s="14" customFormat="1" ht="11.25">
      <c r="B439" s="174"/>
      <c r="D439" s="167" t="s">
        <v>160</v>
      </c>
      <c r="E439" s="175" t="s">
        <v>1</v>
      </c>
      <c r="F439" s="176" t="s">
        <v>557</v>
      </c>
      <c r="H439" s="177">
        <v>10.108000000000001</v>
      </c>
      <c r="I439" s="178"/>
      <c r="L439" s="174"/>
      <c r="M439" s="179"/>
      <c r="N439" s="180"/>
      <c r="O439" s="180"/>
      <c r="P439" s="180"/>
      <c r="Q439" s="180"/>
      <c r="R439" s="180"/>
      <c r="S439" s="180"/>
      <c r="T439" s="181"/>
      <c r="AT439" s="175" t="s">
        <v>160</v>
      </c>
      <c r="AU439" s="175" t="s">
        <v>152</v>
      </c>
      <c r="AV439" s="14" t="s">
        <v>152</v>
      </c>
      <c r="AW439" s="14" t="s">
        <v>31</v>
      </c>
      <c r="AX439" s="14" t="s">
        <v>76</v>
      </c>
      <c r="AY439" s="175" t="s">
        <v>151</v>
      </c>
    </row>
    <row r="440" spans="2:51" s="14" customFormat="1" ht="11.25">
      <c r="B440" s="174"/>
      <c r="D440" s="167" t="s">
        <v>160</v>
      </c>
      <c r="E440" s="175" t="s">
        <v>1</v>
      </c>
      <c r="F440" s="176" t="s">
        <v>558</v>
      </c>
      <c r="H440" s="177">
        <v>20.367999999999999</v>
      </c>
      <c r="I440" s="178"/>
      <c r="L440" s="174"/>
      <c r="M440" s="179"/>
      <c r="N440" s="180"/>
      <c r="O440" s="180"/>
      <c r="P440" s="180"/>
      <c r="Q440" s="180"/>
      <c r="R440" s="180"/>
      <c r="S440" s="180"/>
      <c r="T440" s="181"/>
      <c r="AT440" s="175" t="s">
        <v>160</v>
      </c>
      <c r="AU440" s="175" t="s">
        <v>152</v>
      </c>
      <c r="AV440" s="14" t="s">
        <v>152</v>
      </c>
      <c r="AW440" s="14" t="s">
        <v>31</v>
      </c>
      <c r="AX440" s="14" t="s">
        <v>76</v>
      </c>
      <c r="AY440" s="175" t="s">
        <v>151</v>
      </c>
    </row>
    <row r="441" spans="2:51" s="13" customFormat="1" ht="11.25">
      <c r="B441" s="166"/>
      <c r="D441" s="167" t="s">
        <v>160</v>
      </c>
      <c r="E441" s="168" t="s">
        <v>1</v>
      </c>
      <c r="F441" s="169" t="s">
        <v>559</v>
      </c>
      <c r="H441" s="168" t="s">
        <v>1</v>
      </c>
      <c r="I441" s="170"/>
      <c r="L441" s="166"/>
      <c r="M441" s="171"/>
      <c r="N441" s="172"/>
      <c r="O441" s="172"/>
      <c r="P441" s="172"/>
      <c r="Q441" s="172"/>
      <c r="R441" s="172"/>
      <c r="S441" s="172"/>
      <c r="T441" s="173"/>
      <c r="AT441" s="168" t="s">
        <v>160</v>
      </c>
      <c r="AU441" s="168" t="s">
        <v>152</v>
      </c>
      <c r="AV441" s="13" t="s">
        <v>84</v>
      </c>
      <c r="AW441" s="13" t="s">
        <v>31</v>
      </c>
      <c r="AX441" s="13" t="s">
        <v>76</v>
      </c>
      <c r="AY441" s="168" t="s">
        <v>151</v>
      </c>
    </row>
    <row r="442" spans="2:51" s="14" customFormat="1" ht="11.25">
      <c r="B442" s="174"/>
      <c r="D442" s="167" t="s">
        <v>160</v>
      </c>
      <c r="E442" s="175" t="s">
        <v>1</v>
      </c>
      <c r="F442" s="176" t="s">
        <v>560</v>
      </c>
      <c r="H442" s="177">
        <v>23.393000000000001</v>
      </c>
      <c r="I442" s="178"/>
      <c r="L442" s="174"/>
      <c r="M442" s="179"/>
      <c r="N442" s="180"/>
      <c r="O442" s="180"/>
      <c r="P442" s="180"/>
      <c r="Q442" s="180"/>
      <c r="R442" s="180"/>
      <c r="S442" s="180"/>
      <c r="T442" s="181"/>
      <c r="AT442" s="175" t="s">
        <v>160</v>
      </c>
      <c r="AU442" s="175" t="s">
        <v>152</v>
      </c>
      <c r="AV442" s="14" t="s">
        <v>152</v>
      </c>
      <c r="AW442" s="14" t="s">
        <v>31</v>
      </c>
      <c r="AX442" s="14" t="s">
        <v>76</v>
      </c>
      <c r="AY442" s="175" t="s">
        <v>151</v>
      </c>
    </row>
    <row r="443" spans="2:51" s="14" customFormat="1" ht="11.25">
      <c r="B443" s="174"/>
      <c r="D443" s="167" t="s">
        <v>160</v>
      </c>
      <c r="E443" s="175" t="s">
        <v>1</v>
      </c>
      <c r="F443" s="176" t="s">
        <v>561</v>
      </c>
      <c r="H443" s="177">
        <v>1.681</v>
      </c>
      <c r="I443" s="178"/>
      <c r="L443" s="174"/>
      <c r="M443" s="179"/>
      <c r="N443" s="180"/>
      <c r="O443" s="180"/>
      <c r="P443" s="180"/>
      <c r="Q443" s="180"/>
      <c r="R443" s="180"/>
      <c r="S443" s="180"/>
      <c r="T443" s="181"/>
      <c r="AT443" s="175" t="s">
        <v>160</v>
      </c>
      <c r="AU443" s="175" t="s">
        <v>152</v>
      </c>
      <c r="AV443" s="14" t="s">
        <v>152</v>
      </c>
      <c r="AW443" s="14" t="s">
        <v>31</v>
      </c>
      <c r="AX443" s="14" t="s">
        <v>76</v>
      </c>
      <c r="AY443" s="175" t="s">
        <v>151</v>
      </c>
    </row>
    <row r="444" spans="2:51" s="13" customFormat="1" ht="11.25">
      <c r="B444" s="166"/>
      <c r="D444" s="167" t="s">
        <v>160</v>
      </c>
      <c r="E444" s="168" t="s">
        <v>1</v>
      </c>
      <c r="F444" s="169" t="s">
        <v>562</v>
      </c>
      <c r="H444" s="168" t="s">
        <v>1</v>
      </c>
      <c r="I444" s="170"/>
      <c r="L444" s="166"/>
      <c r="M444" s="171"/>
      <c r="N444" s="172"/>
      <c r="O444" s="172"/>
      <c r="P444" s="172"/>
      <c r="Q444" s="172"/>
      <c r="R444" s="172"/>
      <c r="S444" s="172"/>
      <c r="T444" s="173"/>
      <c r="AT444" s="168" t="s">
        <v>160</v>
      </c>
      <c r="AU444" s="168" t="s">
        <v>152</v>
      </c>
      <c r="AV444" s="13" t="s">
        <v>84</v>
      </c>
      <c r="AW444" s="13" t="s">
        <v>31</v>
      </c>
      <c r="AX444" s="13" t="s">
        <v>76</v>
      </c>
      <c r="AY444" s="168" t="s">
        <v>151</v>
      </c>
    </row>
    <row r="445" spans="2:51" s="14" customFormat="1" ht="11.25">
      <c r="B445" s="174"/>
      <c r="D445" s="167" t="s">
        <v>160</v>
      </c>
      <c r="E445" s="175" t="s">
        <v>1</v>
      </c>
      <c r="F445" s="176" t="s">
        <v>563</v>
      </c>
      <c r="H445" s="177">
        <v>6.6589999999999998</v>
      </c>
      <c r="I445" s="178"/>
      <c r="L445" s="174"/>
      <c r="M445" s="179"/>
      <c r="N445" s="180"/>
      <c r="O445" s="180"/>
      <c r="P445" s="180"/>
      <c r="Q445" s="180"/>
      <c r="R445" s="180"/>
      <c r="S445" s="180"/>
      <c r="T445" s="181"/>
      <c r="AT445" s="175" t="s">
        <v>160</v>
      </c>
      <c r="AU445" s="175" t="s">
        <v>152</v>
      </c>
      <c r="AV445" s="14" t="s">
        <v>152</v>
      </c>
      <c r="AW445" s="14" t="s">
        <v>31</v>
      </c>
      <c r="AX445" s="14" t="s">
        <v>76</v>
      </c>
      <c r="AY445" s="175" t="s">
        <v>151</v>
      </c>
    </row>
    <row r="446" spans="2:51" s="13" customFormat="1" ht="11.25">
      <c r="B446" s="166"/>
      <c r="D446" s="167" t="s">
        <v>160</v>
      </c>
      <c r="E446" s="168" t="s">
        <v>1</v>
      </c>
      <c r="F446" s="169" t="s">
        <v>564</v>
      </c>
      <c r="H446" s="168" t="s">
        <v>1</v>
      </c>
      <c r="I446" s="170"/>
      <c r="L446" s="166"/>
      <c r="M446" s="171"/>
      <c r="N446" s="172"/>
      <c r="O446" s="172"/>
      <c r="P446" s="172"/>
      <c r="Q446" s="172"/>
      <c r="R446" s="172"/>
      <c r="S446" s="172"/>
      <c r="T446" s="173"/>
      <c r="AT446" s="168" t="s">
        <v>160</v>
      </c>
      <c r="AU446" s="168" t="s">
        <v>152</v>
      </c>
      <c r="AV446" s="13" t="s">
        <v>84</v>
      </c>
      <c r="AW446" s="13" t="s">
        <v>31</v>
      </c>
      <c r="AX446" s="13" t="s">
        <v>76</v>
      </c>
      <c r="AY446" s="168" t="s">
        <v>151</v>
      </c>
    </row>
    <row r="447" spans="2:51" s="14" customFormat="1" ht="11.25">
      <c r="B447" s="174"/>
      <c r="D447" s="167" t="s">
        <v>160</v>
      </c>
      <c r="E447" s="175" t="s">
        <v>1</v>
      </c>
      <c r="F447" s="176" t="s">
        <v>565</v>
      </c>
      <c r="H447" s="177">
        <v>3.4649999999999999</v>
      </c>
      <c r="I447" s="178"/>
      <c r="L447" s="174"/>
      <c r="M447" s="179"/>
      <c r="N447" s="180"/>
      <c r="O447" s="180"/>
      <c r="P447" s="180"/>
      <c r="Q447" s="180"/>
      <c r="R447" s="180"/>
      <c r="S447" s="180"/>
      <c r="T447" s="181"/>
      <c r="AT447" s="175" t="s">
        <v>160</v>
      </c>
      <c r="AU447" s="175" t="s">
        <v>152</v>
      </c>
      <c r="AV447" s="14" t="s">
        <v>152</v>
      </c>
      <c r="AW447" s="14" t="s">
        <v>31</v>
      </c>
      <c r="AX447" s="14" t="s">
        <v>76</v>
      </c>
      <c r="AY447" s="175" t="s">
        <v>151</v>
      </c>
    </row>
    <row r="448" spans="2:51" s="14" customFormat="1" ht="11.25">
      <c r="B448" s="174"/>
      <c r="D448" s="167" t="s">
        <v>160</v>
      </c>
      <c r="E448" s="175" t="s">
        <v>1</v>
      </c>
      <c r="F448" s="176" t="s">
        <v>566</v>
      </c>
      <c r="H448" s="177">
        <v>1.4850000000000001</v>
      </c>
      <c r="I448" s="178"/>
      <c r="L448" s="174"/>
      <c r="M448" s="179"/>
      <c r="N448" s="180"/>
      <c r="O448" s="180"/>
      <c r="P448" s="180"/>
      <c r="Q448" s="180"/>
      <c r="R448" s="180"/>
      <c r="S448" s="180"/>
      <c r="T448" s="181"/>
      <c r="AT448" s="175" t="s">
        <v>160</v>
      </c>
      <c r="AU448" s="175" t="s">
        <v>152</v>
      </c>
      <c r="AV448" s="14" t="s">
        <v>152</v>
      </c>
      <c r="AW448" s="14" t="s">
        <v>31</v>
      </c>
      <c r="AX448" s="14" t="s">
        <v>76</v>
      </c>
      <c r="AY448" s="175" t="s">
        <v>151</v>
      </c>
    </row>
    <row r="449" spans="1:65" s="14" customFormat="1" ht="11.25">
      <c r="B449" s="174"/>
      <c r="D449" s="167" t="s">
        <v>160</v>
      </c>
      <c r="E449" s="175" t="s">
        <v>1</v>
      </c>
      <c r="F449" s="176" t="s">
        <v>252</v>
      </c>
      <c r="H449" s="177">
        <v>30</v>
      </c>
      <c r="I449" s="178"/>
      <c r="L449" s="174"/>
      <c r="M449" s="179"/>
      <c r="N449" s="180"/>
      <c r="O449" s="180"/>
      <c r="P449" s="180"/>
      <c r="Q449" s="180"/>
      <c r="R449" s="180"/>
      <c r="S449" s="180"/>
      <c r="T449" s="181"/>
      <c r="AT449" s="175" t="s">
        <v>160</v>
      </c>
      <c r="AU449" s="175" t="s">
        <v>152</v>
      </c>
      <c r="AV449" s="14" t="s">
        <v>152</v>
      </c>
      <c r="AW449" s="14" t="s">
        <v>31</v>
      </c>
      <c r="AX449" s="14" t="s">
        <v>76</v>
      </c>
      <c r="AY449" s="175" t="s">
        <v>151</v>
      </c>
    </row>
    <row r="450" spans="1:65" s="15" customFormat="1" ht="11.25">
      <c r="B450" s="182"/>
      <c r="D450" s="167" t="s">
        <v>160</v>
      </c>
      <c r="E450" s="183" t="s">
        <v>1</v>
      </c>
      <c r="F450" s="184" t="s">
        <v>164</v>
      </c>
      <c r="H450" s="185">
        <v>188.88800000000003</v>
      </c>
      <c r="I450" s="186"/>
      <c r="L450" s="182"/>
      <c r="M450" s="187"/>
      <c r="N450" s="188"/>
      <c r="O450" s="188"/>
      <c r="P450" s="188"/>
      <c r="Q450" s="188"/>
      <c r="R450" s="188"/>
      <c r="S450" s="188"/>
      <c r="T450" s="189"/>
      <c r="AT450" s="183" t="s">
        <v>160</v>
      </c>
      <c r="AU450" s="183" t="s">
        <v>152</v>
      </c>
      <c r="AV450" s="15" t="s">
        <v>158</v>
      </c>
      <c r="AW450" s="15" t="s">
        <v>31</v>
      </c>
      <c r="AX450" s="15" t="s">
        <v>84</v>
      </c>
      <c r="AY450" s="183" t="s">
        <v>151</v>
      </c>
    </row>
    <row r="451" spans="1:65" s="2" customFormat="1" ht="37.9" customHeight="1">
      <c r="A451" s="33"/>
      <c r="B451" s="151"/>
      <c r="C451" s="152" t="s">
        <v>567</v>
      </c>
      <c r="D451" s="152" t="s">
        <v>154</v>
      </c>
      <c r="E451" s="153" t="s">
        <v>568</v>
      </c>
      <c r="F451" s="154" t="s">
        <v>569</v>
      </c>
      <c r="G451" s="155" t="s">
        <v>157</v>
      </c>
      <c r="H451" s="156">
        <v>12.558</v>
      </c>
      <c r="I451" s="157"/>
      <c r="J451" s="158">
        <f>ROUND(I451*H451,2)</f>
        <v>0</v>
      </c>
      <c r="K451" s="159"/>
      <c r="L451" s="34"/>
      <c r="M451" s="160" t="s">
        <v>1</v>
      </c>
      <c r="N451" s="161" t="s">
        <v>42</v>
      </c>
      <c r="O451" s="62"/>
      <c r="P451" s="162">
        <f>O451*H451</f>
        <v>0</v>
      </c>
      <c r="Q451" s="162">
        <v>0</v>
      </c>
      <c r="R451" s="162">
        <f>Q451*H451</f>
        <v>0</v>
      </c>
      <c r="S451" s="162">
        <v>1.7520000000000001E-2</v>
      </c>
      <c r="T451" s="163">
        <f>S451*H451</f>
        <v>0.22001616000000002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64" t="s">
        <v>158</v>
      </c>
      <c r="AT451" s="164" t="s">
        <v>154</v>
      </c>
      <c r="AU451" s="164" t="s">
        <v>152</v>
      </c>
      <c r="AY451" s="18" t="s">
        <v>151</v>
      </c>
      <c r="BE451" s="165">
        <f>IF(N451="základná",J451,0)</f>
        <v>0</v>
      </c>
      <c r="BF451" s="165">
        <f>IF(N451="znížená",J451,0)</f>
        <v>0</v>
      </c>
      <c r="BG451" s="165">
        <f>IF(N451="zákl. prenesená",J451,0)</f>
        <v>0</v>
      </c>
      <c r="BH451" s="165">
        <f>IF(N451="zníž. prenesená",J451,0)</f>
        <v>0</v>
      </c>
      <c r="BI451" s="165">
        <f>IF(N451="nulová",J451,0)</f>
        <v>0</v>
      </c>
      <c r="BJ451" s="18" t="s">
        <v>152</v>
      </c>
      <c r="BK451" s="165">
        <f>ROUND(I451*H451,2)</f>
        <v>0</v>
      </c>
      <c r="BL451" s="18" t="s">
        <v>158</v>
      </c>
      <c r="BM451" s="164" t="s">
        <v>570</v>
      </c>
    </row>
    <row r="452" spans="1:65" s="13" customFormat="1" ht="11.25">
      <c r="B452" s="166"/>
      <c r="D452" s="167" t="s">
        <v>160</v>
      </c>
      <c r="E452" s="168" t="s">
        <v>1</v>
      </c>
      <c r="F452" s="169" t="s">
        <v>571</v>
      </c>
      <c r="H452" s="168" t="s">
        <v>1</v>
      </c>
      <c r="I452" s="170"/>
      <c r="L452" s="166"/>
      <c r="M452" s="171"/>
      <c r="N452" s="172"/>
      <c r="O452" s="172"/>
      <c r="P452" s="172"/>
      <c r="Q452" s="172"/>
      <c r="R452" s="172"/>
      <c r="S452" s="172"/>
      <c r="T452" s="173"/>
      <c r="AT452" s="168" t="s">
        <v>160</v>
      </c>
      <c r="AU452" s="168" t="s">
        <v>152</v>
      </c>
      <c r="AV452" s="13" t="s">
        <v>84</v>
      </c>
      <c r="AW452" s="13" t="s">
        <v>31</v>
      </c>
      <c r="AX452" s="13" t="s">
        <v>76</v>
      </c>
      <c r="AY452" s="168" t="s">
        <v>151</v>
      </c>
    </row>
    <row r="453" spans="1:65" s="14" customFormat="1" ht="11.25">
      <c r="B453" s="174"/>
      <c r="D453" s="167" t="s">
        <v>160</v>
      </c>
      <c r="E453" s="175" t="s">
        <v>1</v>
      </c>
      <c r="F453" s="176" t="s">
        <v>572</v>
      </c>
      <c r="H453" s="177">
        <v>2.7719999999999998</v>
      </c>
      <c r="I453" s="178"/>
      <c r="L453" s="174"/>
      <c r="M453" s="179"/>
      <c r="N453" s="180"/>
      <c r="O453" s="180"/>
      <c r="P453" s="180"/>
      <c r="Q453" s="180"/>
      <c r="R453" s="180"/>
      <c r="S453" s="180"/>
      <c r="T453" s="181"/>
      <c r="AT453" s="175" t="s">
        <v>160</v>
      </c>
      <c r="AU453" s="175" t="s">
        <v>152</v>
      </c>
      <c r="AV453" s="14" t="s">
        <v>152</v>
      </c>
      <c r="AW453" s="14" t="s">
        <v>31</v>
      </c>
      <c r="AX453" s="14" t="s">
        <v>76</v>
      </c>
      <c r="AY453" s="175" t="s">
        <v>151</v>
      </c>
    </row>
    <row r="454" spans="1:65" s="14" customFormat="1" ht="11.25">
      <c r="B454" s="174"/>
      <c r="D454" s="167" t="s">
        <v>160</v>
      </c>
      <c r="E454" s="175" t="s">
        <v>1</v>
      </c>
      <c r="F454" s="176" t="s">
        <v>573</v>
      </c>
      <c r="H454" s="177">
        <v>1.4</v>
      </c>
      <c r="I454" s="178"/>
      <c r="L454" s="174"/>
      <c r="M454" s="179"/>
      <c r="N454" s="180"/>
      <c r="O454" s="180"/>
      <c r="P454" s="180"/>
      <c r="Q454" s="180"/>
      <c r="R454" s="180"/>
      <c r="S454" s="180"/>
      <c r="T454" s="181"/>
      <c r="AT454" s="175" t="s">
        <v>160</v>
      </c>
      <c r="AU454" s="175" t="s">
        <v>152</v>
      </c>
      <c r="AV454" s="14" t="s">
        <v>152</v>
      </c>
      <c r="AW454" s="14" t="s">
        <v>31</v>
      </c>
      <c r="AX454" s="14" t="s">
        <v>76</v>
      </c>
      <c r="AY454" s="175" t="s">
        <v>151</v>
      </c>
    </row>
    <row r="455" spans="1:65" s="13" customFormat="1" ht="11.25">
      <c r="B455" s="166"/>
      <c r="D455" s="167" t="s">
        <v>160</v>
      </c>
      <c r="E455" s="168" t="s">
        <v>1</v>
      </c>
      <c r="F455" s="169" t="s">
        <v>574</v>
      </c>
      <c r="H455" s="168" t="s">
        <v>1</v>
      </c>
      <c r="I455" s="170"/>
      <c r="L455" s="166"/>
      <c r="M455" s="171"/>
      <c r="N455" s="172"/>
      <c r="O455" s="172"/>
      <c r="P455" s="172"/>
      <c r="Q455" s="172"/>
      <c r="R455" s="172"/>
      <c r="S455" s="172"/>
      <c r="T455" s="173"/>
      <c r="AT455" s="168" t="s">
        <v>160</v>
      </c>
      <c r="AU455" s="168" t="s">
        <v>152</v>
      </c>
      <c r="AV455" s="13" t="s">
        <v>84</v>
      </c>
      <c r="AW455" s="13" t="s">
        <v>31</v>
      </c>
      <c r="AX455" s="13" t="s">
        <v>76</v>
      </c>
      <c r="AY455" s="168" t="s">
        <v>151</v>
      </c>
    </row>
    <row r="456" spans="1:65" s="14" customFormat="1" ht="11.25">
      <c r="B456" s="174"/>
      <c r="D456" s="167" t="s">
        <v>160</v>
      </c>
      <c r="E456" s="175" t="s">
        <v>1</v>
      </c>
      <c r="F456" s="176" t="s">
        <v>575</v>
      </c>
      <c r="H456" s="177">
        <v>1.048</v>
      </c>
      <c r="I456" s="178"/>
      <c r="L456" s="174"/>
      <c r="M456" s="179"/>
      <c r="N456" s="180"/>
      <c r="O456" s="180"/>
      <c r="P456" s="180"/>
      <c r="Q456" s="180"/>
      <c r="R456" s="180"/>
      <c r="S456" s="180"/>
      <c r="T456" s="181"/>
      <c r="AT456" s="175" t="s">
        <v>160</v>
      </c>
      <c r="AU456" s="175" t="s">
        <v>152</v>
      </c>
      <c r="AV456" s="14" t="s">
        <v>152</v>
      </c>
      <c r="AW456" s="14" t="s">
        <v>31</v>
      </c>
      <c r="AX456" s="14" t="s">
        <v>76</v>
      </c>
      <c r="AY456" s="175" t="s">
        <v>151</v>
      </c>
    </row>
    <row r="457" spans="1:65" s="14" customFormat="1" ht="11.25">
      <c r="B457" s="174"/>
      <c r="D457" s="167" t="s">
        <v>160</v>
      </c>
      <c r="E457" s="175" t="s">
        <v>1</v>
      </c>
      <c r="F457" s="176" t="s">
        <v>576</v>
      </c>
      <c r="H457" s="177">
        <v>1.296</v>
      </c>
      <c r="I457" s="178"/>
      <c r="L457" s="174"/>
      <c r="M457" s="179"/>
      <c r="N457" s="180"/>
      <c r="O457" s="180"/>
      <c r="P457" s="180"/>
      <c r="Q457" s="180"/>
      <c r="R457" s="180"/>
      <c r="S457" s="180"/>
      <c r="T457" s="181"/>
      <c r="AT457" s="175" t="s">
        <v>160</v>
      </c>
      <c r="AU457" s="175" t="s">
        <v>152</v>
      </c>
      <c r="AV457" s="14" t="s">
        <v>152</v>
      </c>
      <c r="AW457" s="14" t="s">
        <v>31</v>
      </c>
      <c r="AX457" s="14" t="s">
        <v>76</v>
      </c>
      <c r="AY457" s="175" t="s">
        <v>151</v>
      </c>
    </row>
    <row r="458" spans="1:65" s="14" customFormat="1" ht="11.25">
      <c r="B458" s="174"/>
      <c r="D458" s="167" t="s">
        <v>160</v>
      </c>
      <c r="E458" s="175" t="s">
        <v>1</v>
      </c>
      <c r="F458" s="176" t="s">
        <v>577</v>
      </c>
      <c r="H458" s="177">
        <v>1.042</v>
      </c>
      <c r="I458" s="178"/>
      <c r="L458" s="174"/>
      <c r="M458" s="179"/>
      <c r="N458" s="180"/>
      <c r="O458" s="180"/>
      <c r="P458" s="180"/>
      <c r="Q458" s="180"/>
      <c r="R458" s="180"/>
      <c r="S458" s="180"/>
      <c r="T458" s="181"/>
      <c r="AT458" s="175" t="s">
        <v>160</v>
      </c>
      <c r="AU458" s="175" t="s">
        <v>152</v>
      </c>
      <c r="AV458" s="14" t="s">
        <v>152</v>
      </c>
      <c r="AW458" s="14" t="s">
        <v>31</v>
      </c>
      <c r="AX458" s="14" t="s">
        <v>76</v>
      </c>
      <c r="AY458" s="175" t="s">
        <v>151</v>
      </c>
    </row>
    <row r="459" spans="1:65" s="14" customFormat="1" ht="11.25">
      <c r="B459" s="174"/>
      <c r="D459" s="167" t="s">
        <v>160</v>
      </c>
      <c r="E459" s="175" t="s">
        <v>1</v>
      </c>
      <c r="F459" s="176" t="s">
        <v>578</v>
      </c>
      <c r="H459" s="177">
        <v>5</v>
      </c>
      <c r="I459" s="178"/>
      <c r="L459" s="174"/>
      <c r="M459" s="179"/>
      <c r="N459" s="180"/>
      <c r="O459" s="180"/>
      <c r="P459" s="180"/>
      <c r="Q459" s="180"/>
      <c r="R459" s="180"/>
      <c r="S459" s="180"/>
      <c r="T459" s="181"/>
      <c r="AT459" s="175" t="s">
        <v>160</v>
      </c>
      <c r="AU459" s="175" t="s">
        <v>152</v>
      </c>
      <c r="AV459" s="14" t="s">
        <v>152</v>
      </c>
      <c r="AW459" s="14" t="s">
        <v>31</v>
      </c>
      <c r="AX459" s="14" t="s">
        <v>76</v>
      </c>
      <c r="AY459" s="175" t="s">
        <v>151</v>
      </c>
    </row>
    <row r="460" spans="1:65" s="15" customFormat="1" ht="11.25">
      <c r="B460" s="182"/>
      <c r="D460" s="167" t="s">
        <v>160</v>
      </c>
      <c r="E460" s="183" t="s">
        <v>1</v>
      </c>
      <c r="F460" s="184" t="s">
        <v>164</v>
      </c>
      <c r="H460" s="185">
        <v>12.558</v>
      </c>
      <c r="I460" s="186"/>
      <c r="L460" s="182"/>
      <c r="M460" s="187"/>
      <c r="N460" s="188"/>
      <c r="O460" s="188"/>
      <c r="P460" s="188"/>
      <c r="Q460" s="188"/>
      <c r="R460" s="188"/>
      <c r="S460" s="188"/>
      <c r="T460" s="189"/>
      <c r="AT460" s="183" t="s">
        <v>160</v>
      </c>
      <c r="AU460" s="183" t="s">
        <v>152</v>
      </c>
      <c r="AV460" s="15" t="s">
        <v>158</v>
      </c>
      <c r="AW460" s="15" t="s">
        <v>31</v>
      </c>
      <c r="AX460" s="15" t="s">
        <v>84</v>
      </c>
      <c r="AY460" s="183" t="s">
        <v>151</v>
      </c>
    </row>
    <row r="461" spans="1:65" s="2" customFormat="1" ht="21.75" customHeight="1">
      <c r="A461" s="33"/>
      <c r="B461" s="151"/>
      <c r="C461" s="152" t="s">
        <v>579</v>
      </c>
      <c r="D461" s="152" t="s">
        <v>154</v>
      </c>
      <c r="E461" s="153" t="s">
        <v>580</v>
      </c>
      <c r="F461" s="154" t="s">
        <v>581</v>
      </c>
      <c r="G461" s="155" t="s">
        <v>582</v>
      </c>
      <c r="H461" s="156">
        <v>586.40200000000004</v>
      </c>
      <c r="I461" s="157"/>
      <c r="J461" s="158">
        <f>ROUND(I461*H461,2)</f>
        <v>0</v>
      </c>
      <c r="K461" s="159"/>
      <c r="L461" s="34"/>
      <c r="M461" s="160" t="s">
        <v>1</v>
      </c>
      <c r="N461" s="161" t="s">
        <v>42</v>
      </c>
      <c r="O461" s="62"/>
      <c r="P461" s="162">
        <f>O461*H461</f>
        <v>0</v>
      </c>
      <c r="Q461" s="162">
        <v>0</v>
      </c>
      <c r="R461" s="162">
        <f>Q461*H461</f>
        <v>0</v>
      </c>
      <c r="S461" s="162">
        <v>0</v>
      </c>
      <c r="T461" s="163">
        <f>S461*H461</f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64" t="s">
        <v>158</v>
      </c>
      <c r="AT461" s="164" t="s">
        <v>154</v>
      </c>
      <c r="AU461" s="164" t="s">
        <v>152</v>
      </c>
      <c r="AY461" s="18" t="s">
        <v>151</v>
      </c>
      <c r="BE461" s="165">
        <f>IF(N461="základná",J461,0)</f>
        <v>0</v>
      </c>
      <c r="BF461" s="165">
        <f>IF(N461="znížená",J461,0)</f>
        <v>0</v>
      </c>
      <c r="BG461" s="165">
        <f>IF(N461="zákl. prenesená",J461,0)</f>
        <v>0</v>
      </c>
      <c r="BH461" s="165">
        <f>IF(N461="zníž. prenesená",J461,0)</f>
        <v>0</v>
      </c>
      <c r="BI461" s="165">
        <f>IF(N461="nulová",J461,0)</f>
        <v>0</v>
      </c>
      <c r="BJ461" s="18" t="s">
        <v>152</v>
      </c>
      <c r="BK461" s="165">
        <f>ROUND(I461*H461,2)</f>
        <v>0</v>
      </c>
      <c r="BL461" s="18" t="s">
        <v>158</v>
      </c>
      <c r="BM461" s="164" t="s">
        <v>583</v>
      </c>
    </row>
    <row r="462" spans="1:65" s="2" customFormat="1" ht="24.2" customHeight="1">
      <c r="A462" s="33"/>
      <c r="B462" s="151"/>
      <c r="C462" s="152" t="s">
        <v>584</v>
      </c>
      <c r="D462" s="152" t="s">
        <v>154</v>
      </c>
      <c r="E462" s="153" t="s">
        <v>585</v>
      </c>
      <c r="F462" s="154" t="s">
        <v>586</v>
      </c>
      <c r="G462" s="155" t="s">
        <v>582</v>
      </c>
      <c r="H462" s="156">
        <v>5276.1149999999998</v>
      </c>
      <c r="I462" s="157"/>
      <c r="J462" s="158">
        <f>ROUND(I462*H462,2)</f>
        <v>0</v>
      </c>
      <c r="K462" s="159"/>
      <c r="L462" s="34"/>
      <c r="M462" s="160" t="s">
        <v>1</v>
      </c>
      <c r="N462" s="161" t="s">
        <v>42</v>
      </c>
      <c r="O462" s="62"/>
      <c r="P462" s="162">
        <f>O462*H462</f>
        <v>0</v>
      </c>
      <c r="Q462" s="162">
        <v>0</v>
      </c>
      <c r="R462" s="162">
        <f>Q462*H462</f>
        <v>0</v>
      </c>
      <c r="S462" s="162">
        <v>0</v>
      </c>
      <c r="T462" s="163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4" t="s">
        <v>158</v>
      </c>
      <c r="AT462" s="164" t="s">
        <v>154</v>
      </c>
      <c r="AU462" s="164" t="s">
        <v>152</v>
      </c>
      <c r="AY462" s="18" t="s">
        <v>151</v>
      </c>
      <c r="BE462" s="165">
        <f>IF(N462="základná",J462,0)</f>
        <v>0</v>
      </c>
      <c r="BF462" s="165">
        <f>IF(N462="znížená",J462,0)</f>
        <v>0</v>
      </c>
      <c r="BG462" s="165">
        <f>IF(N462="zákl. prenesená",J462,0)</f>
        <v>0</v>
      </c>
      <c r="BH462" s="165">
        <f>IF(N462="zníž. prenesená",J462,0)</f>
        <v>0</v>
      </c>
      <c r="BI462" s="165">
        <f>IF(N462="nulová",J462,0)</f>
        <v>0</v>
      </c>
      <c r="BJ462" s="18" t="s">
        <v>152</v>
      </c>
      <c r="BK462" s="165">
        <f>ROUND(I462*H462,2)</f>
        <v>0</v>
      </c>
      <c r="BL462" s="18" t="s">
        <v>158</v>
      </c>
      <c r="BM462" s="164" t="s">
        <v>587</v>
      </c>
    </row>
    <row r="463" spans="1:65" s="14" customFormat="1" ht="11.25">
      <c r="B463" s="174"/>
      <c r="D463" s="167" t="s">
        <v>160</v>
      </c>
      <c r="E463" s="175" t="s">
        <v>1</v>
      </c>
      <c r="F463" s="176" t="s">
        <v>588</v>
      </c>
      <c r="H463" s="177">
        <v>5276.1149999999998</v>
      </c>
      <c r="I463" s="178"/>
      <c r="L463" s="174"/>
      <c r="M463" s="179"/>
      <c r="N463" s="180"/>
      <c r="O463" s="180"/>
      <c r="P463" s="180"/>
      <c r="Q463" s="180"/>
      <c r="R463" s="180"/>
      <c r="S463" s="180"/>
      <c r="T463" s="181"/>
      <c r="AT463" s="175" t="s">
        <v>160</v>
      </c>
      <c r="AU463" s="175" t="s">
        <v>152</v>
      </c>
      <c r="AV463" s="14" t="s">
        <v>152</v>
      </c>
      <c r="AW463" s="14" t="s">
        <v>31</v>
      </c>
      <c r="AX463" s="14" t="s">
        <v>84</v>
      </c>
      <c r="AY463" s="175" t="s">
        <v>151</v>
      </c>
    </row>
    <row r="464" spans="1:65" s="2" customFormat="1" ht="24.2" customHeight="1">
      <c r="A464" s="33"/>
      <c r="B464" s="151"/>
      <c r="C464" s="152" t="s">
        <v>589</v>
      </c>
      <c r="D464" s="152" t="s">
        <v>154</v>
      </c>
      <c r="E464" s="153" t="s">
        <v>590</v>
      </c>
      <c r="F464" s="154" t="s">
        <v>591</v>
      </c>
      <c r="G464" s="155" t="s">
        <v>582</v>
      </c>
      <c r="H464" s="156">
        <v>586.40200000000004</v>
      </c>
      <c r="I464" s="157"/>
      <c r="J464" s="158">
        <f>ROUND(I464*H464,2)</f>
        <v>0</v>
      </c>
      <c r="K464" s="159"/>
      <c r="L464" s="34"/>
      <c r="M464" s="160" t="s">
        <v>1</v>
      </c>
      <c r="N464" s="161" t="s">
        <v>42</v>
      </c>
      <c r="O464" s="62"/>
      <c r="P464" s="162">
        <f>O464*H464</f>
        <v>0</v>
      </c>
      <c r="Q464" s="162">
        <v>0</v>
      </c>
      <c r="R464" s="162">
        <f>Q464*H464</f>
        <v>0</v>
      </c>
      <c r="S464" s="162">
        <v>0</v>
      </c>
      <c r="T464" s="163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64" t="s">
        <v>158</v>
      </c>
      <c r="AT464" s="164" t="s">
        <v>154</v>
      </c>
      <c r="AU464" s="164" t="s">
        <v>152</v>
      </c>
      <c r="AY464" s="18" t="s">
        <v>151</v>
      </c>
      <c r="BE464" s="165">
        <f>IF(N464="základná",J464,0)</f>
        <v>0</v>
      </c>
      <c r="BF464" s="165">
        <f>IF(N464="znížená",J464,0)</f>
        <v>0</v>
      </c>
      <c r="BG464" s="165">
        <f>IF(N464="zákl. prenesená",J464,0)</f>
        <v>0</v>
      </c>
      <c r="BH464" s="165">
        <f>IF(N464="zníž. prenesená",J464,0)</f>
        <v>0</v>
      </c>
      <c r="BI464" s="165">
        <f>IF(N464="nulová",J464,0)</f>
        <v>0</v>
      </c>
      <c r="BJ464" s="18" t="s">
        <v>152</v>
      </c>
      <c r="BK464" s="165">
        <f>ROUND(I464*H464,2)</f>
        <v>0</v>
      </c>
      <c r="BL464" s="18" t="s">
        <v>158</v>
      </c>
      <c r="BM464" s="164" t="s">
        <v>592</v>
      </c>
    </row>
    <row r="465" spans="1:65" s="2" customFormat="1" ht="24.2" customHeight="1">
      <c r="A465" s="33"/>
      <c r="B465" s="151"/>
      <c r="C465" s="152" t="s">
        <v>593</v>
      </c>
      <c r="D465" s="152" t="s">
        <v>154</v>
      </c>
      <c r="E465" s="153" t="s">
        <v>594</v>
      </c>
      <c r="F465" s="154" t="s">
        <v>595</v>
      </c>
      <c r="G465" s="155" t="s">
        <v>582</v>
      </c>
      <c r="H465" s="156">
        <v>1172.47</v>
      </c>
      <c r="I465" s="157"/>
      <c r="J465" s="158">
        <f>ROUND(I465*H465,2)</f>
        <v>0</v>
      </c>
      <c r="K465" s="159"/>
      <c r="L465" s="34"/>
      <c r="M465" s="160" t="s">
        <v>1</v>
      </c>
      <c r="N465" s="161" t="s">
        <v>42</v>
      </c>
      <c r="O465" s="62"/>
      <c r="P465" s="162">
        <f>O465*H465</f>
        <v>0</v>
      </c>
      <c r="Q465" s="162">
        <v>0</v>
      </c>
      <c r="R465" s="162">
        <f>Q465*H465</f>
        <v>0</v>
      </c>
      <c r="S465" s="162">
        <v>0</v>
      </c>
      <c r="T465" s="163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4" t="s">
        <v>158</v>
      </c>
      <c r="AT465" s="164" t="s">
        <v>154</v>
      </c>
      <c r="AU465" s="164" t="s">
        <v>152</v>
      </c>
      <c r="AY465" s="18" t="s">
        <v>151</v>
      </c>
      <c r="BE465" s="165">
        <f>IF(N465="základná",J465,0)</f>
        <v>0</v>
      </c>
      <c r="BF465" s="165">
        <f>IF(N465="znížená",J465,0)</f>
        <v>0</v>
      </c>
      <c r="BG465" s="165">
        <f>IF(N465="zákl. prenesená",J465,0)</f>
        <v>0</v>
      </c>
      <c r="BH465" s="165">
        <f>IF(N465="zníž. prenesená",J465,0)</f>
        <v>0</v>
      </c>
      <c r="BI465" s="165">
        <f>IF(N465="nulová",J465,0)</f>
        <v>0</v>
      </c>
      <c r="BJ465" s="18" t="s">
        <v>152</v>
      </c>
      <c r="BK465" s="165">
        <f>ROUND(I465*H465,2)</f>
        <v>0</v>
      </c>
      <c r="BL465" s="18" t="s">
        <v>158</v>
      </c>
      <c r="BM465" s="164" t="s">
        <v>596</v>
      </c>
    </row>
    <row r="466" spans="1:65" s="14" customFormat="1" ht="11.25">
      <c r="B466" s="174"/>
      <c r="D466" s="167" t="s">
        <v>160</v>
      </c>
      <c r="E466" s="175" t="s">
        <v>1</v>
      </c>
      <c r="F466" s="176" t="s">
        <v>597</v>
      </c>
      <c r="H466" s="177">
        <v>1172.47</v>
      </c>
      <c r="I466" s="178"/>
      <c r="L466" s="174"/>
      <c r="M466" s="179"/>
      <c r="N466" s="180"/>
      <c r="O466" s="180"/>
      <c r="P466" s="180"/>
      <c r="Q466" s="180"/>
      <c r="R466" s="180"/>
      <c r="S466" s="180"/>
      <c r="T466" s="181"/>
      <c r="AT466" s="175" t="s">
        <v>160</v>
      </c>
      <c r="AU466" s="175" t="s">
        <v>152</v>
      </c>
      <c r="AV466" s="14" t="s">
        <v>152</v>
      </c>
      <c r="AW466" s="14" t="s">
        <v>31</v>
      </c>
      <c r="AX466" s="14" t="s">
        <v>84</v>
      </c>
      <c r="AY466" s="175" t="s">
        <v>151</v>
      </c>
    </row>
    <row r="467" spans="1:65" s="2" customFormat="1" ht="24.2" customHeight="1">
      <c r="A467" s="33"/>
      <c r="B467" s="151"/>
      <c r="C467" s="152" t="s">
        <v>598</v>
      </c>
      <c r="D467" s="152" t="s">
        <v>154</v>
      </c>
      <c r="E467" s="153" t="s">
        <v>599</v>
      </c>
      <c r="F467" s="154" t="s">
        <v>600</v>
      </c>
      <c r="G467" s="155" t="s">
        <v>582</v>
      </c>
      <c r="H467" s="156">
        <v>586.40200000000004</v>
      </c>
      <c r="I467" s="157"/>
      <c r="J467" s="158">
        <f>ROUND(I467*H467,2)</f>
        <v>0</v>
      </c>
      <c r="K467" s="159"/>
      <c r="L467" s="34"/>
      <c r="M467" s="160" t="s">
        <v>1</v>
      </c>
      <c r="N467" s="161" t="s">
        <v>42</v>
      </c>
      <c r="O467" s="62"/>
      <c r="P467" s="162">
        <f>O467*H467</f>
        <v>0</v>
      </c>
      <c r="Q467" s="162">
        <v>0</v>
      </c>
      <c r="R467" s="162">
        <f>Q467*H467</f>
        <v>0</v>
      </c>
      <c r="S467" s="162">
        <v>0</v>
      </c>
      <c r="T467" s="163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4" t="s">
        <v>158</v>
      </c>
      <c r="AT467" s="164" t="s">
        <v>154</v>
      </c>
      <c r="AU467" s="164" t="s">
        <v>152</v>
      </c>
      <c r="AY467" s="18" t="s">
        <v>151</v>
      </c>
      <c r="BE467" s="165">
        <f>IF(N467="základná",J467,0)</f>
        <v>0</v>
      </c>
      <c r="BF467" s="165">
        <f>IF(N467="znížená",J467,0)</f>
        <v>0</v>
      </c>
      <c r="BG467" s="165">
        <f>IF(N467="zákl. prenesená",J467,0)</f>
        <v>0</v>
      </c>
      <c r="BH467" s="165">
        <f>IF(N467="zníž. prenesená",J467,0)</f>
        <v>0</v>
      </c>
      <c r="BI467" s="165">
        <f>IF(N467="nulová",J467,0)</f>
        <v>0</v>
      </c>
      <c r="BJ467" s="18" t="s">
        <v>152</v>
      </c>
      <c r="BK467" s="165">
        <f>ROUND(I467*H467,2)</f>
        <v>0</v>
      </c>
      <c r="BL467" s="18" t="s">
        <v>158</v>
      </c>
      <c r="BM467" s="164" t="s">
        <v>601</v>
      </c>
    </row>
    <row r="468" spans="1:65" s="2" customFormat="1" ht="24.2" customHeight="1">
      <c r="A468" s="33"/>
      <c r="B468" s="151"/>
      <c r="C468" s="152" t="s">
        <v>602</v>
      </c>
      <c r="D468" s="152" t="s">
        <v>154</v>
      </c>
      <c r="E468" s="153" t="s">
        <v>603</v>
      </c>
      <c r="F468" s="154" t="s">
        <v>604</v>
      </c>
      <c r="G468" s="155" t="s">
        <v>582</v>
      </c>
      <c r="H468" s="156">
        <v>586.40200000000004</v>
      </c>
      <c r="I468" s="157"/>
      <c r="J468" s="158">
        <f>ROUND(I468*H468,2)</f>
        <v>0</v>
      </c>
      <c r="K468" s="159"/>
      <c r="L468" s="34"/>
      <c r="M468" s="160" t="s">
        <v>1</v>
      </c>
      <c r="N468" s="161" t="s">
        <v>42</v>
      </c>
      <c r="O468" s="62"/>
      <c r="P468" s="162">
        <f>O468*H468</f>
        <v>0</v>
      </c>
      <c r="Q468" s="162">
        <v>0</v>
      </c>
      <c r="R468" s="162">
        <f>Q468*H468</f>
        <v>0</v>
      </c>
      <c r="S468" s="162">
        <v>0</v>
      </c>
      <c r="T468" s="163">
        <f>S468*H468</f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64" t="s">
        <v>158</v>
      </c>
      <c r="AT468" s="164" t="s">
        <v>154</v>
      </c>
      <c r="AU468" s="164" t="s">
        <v>152</v>
      </c>
      <c r="AY468" s="18" t="s">
        <v>151</v>
      </c>
      <c r="BE468" s="165">
        <f>IF(N468="základná",J468,0)</f>
        <v>0</v>
      </c>
      <c r="BF468" s="165">
        <f>IF(N468="znížená",J468,0)</f>
        <v>0</v>
      </c>
      <c r="BG468" s="165">
        <f>IF(N468="zákl. prenesená",J468,0)</f>
        <v>0</v>
      </c>
      <c r="BH468" s="165">
        <f>IF(N468="zníž. prenesená",J468,0)</f>
        <v>0</v>
      </c>
      <c r="BI468" s="165">
        <f>IF(N468="nulová",J468,0)</f>
        <v>0</v>
      </c>
      <c r="BJ468" s="18" t="s">
        <v>152</v>
      </c>
      <c r="BK468" s="165">
        <f>ROUND(I468*H468,2)</f>
        <v>0</v>
      </c>
      <c r="BL468" s="18" t="s">
        <v>158</v>
      </c>
      <c r="BM468" s="164" t="s">
        <v>605</v>
      </c>
    </row>
    <row r="469" spans="1:65" s="12" customFormat="1" ht="22.9" customHeight="1">
      <c r="B469" s="138"/>
      <c r="D469" s="139" t="s">
        <v>75</v>
      </c>
      <c r="E469" s="149" t="s">
        <v>606</v>
      </c>
      <c r="F469" s="149" t="s">
        <v>607</v>
      </c>
      <c r="I469" s="141"/>
      <c r="J469" s="150">
        <f>BK469</f>
        <v>0</v>
      </c>
      <c r="L469" s="138"/>
      <c r="M469" s="143"/>
      <c r="N469" s="144"/>
      <c r="O469" s="144"/>
      <c r="P469" s="145">
        <f>P470</f>
        <v>0</v>
      </c>
      <c r="Q469" s="144"/>
      <c r="R469" s="145">
        <f>R470</f>
        <v>0</v>
      </c>
      <c r="S469" s="144"/>
      <c r="T469" s="146">
        <f>T470</f>
        <v>0</v>
      </c>
      <c r="AR469" s="139" t="s">
        <v>84</v>
      </c>
      <c r="AT469" s="147" t="s">
        <v>75</v>
      </c>
      <c r="AU469" s="147" t="s">
        <v>84</v>
      </c>
      <c r="AY469" s="139" t="s">
        <v>151</v>
      </c>
      <c r="BK469" s="148">
        <f>BK470</f>
        <v>0</v>
      </c>
    </row>
    <row r="470" spans="1:65" s="2" customFormat="1" ht="24.2" customHeight="1">
      <c r="A470" s="33"/>
      <c r="B470" s="151"/>
      <c r="C470" s="152" t="s">
        <v>608</v>
      </c>
      <c r="D470" s="152" t="s">
        <v>154</v>
      </c>
      <c r="E470" s="153" t="s">
        <v>609</v>
      </c>
      <c r="F470" s="154" t="s">
        <v>610</v>
      </c>
      <c r="G470" s="155" t="s">
        <v>582</v>
      </c>
      <c r="H470" s="156">
        <v>11.984999999999999</v>
      </c>
      <c r="I470" s="157"/>
      <c r="J470" s="158">
        <f>ROUND(I470*H470,2)</f>
        <v>0</v>
      </c>
      <c r="K470" s="159"/>
      <c r="L470" s="34"/>
      <c r="M470" s="160" t="s">
        <v>1</v>
      </c>
      <c r="N470" s="161" t="s">
        <v>42</v>
      </c>
      <c r="O470" s="62"/>
      <c r="P470" s="162">
        <f>O470*H470</f>
        <v>0</v>
      </c>
      <c r="Q470" s="162">
        <v>0</v>
      </c>
      <c r="R470" s="162">
        <f>Q470*H470</f>
        <v>0</v>
      </c>
      <c r="S470" s="162">
        <v>0</v>
      </c>
      <c r="T470" s="163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64" t="s">
        <v>158</v>
      </c>
      <c r="AT470" s="164" t="s">
        <v>154</v>
      </c>
      <c r="AU470" s="164" t="s">
        <v>152</v>
      </c>
      <c r="AY470" s="18" t="s">
        <v>151</v>
      </c>
      <c r="BE470" s="165">
        <f>IF(N470="základná",J470,0)</f>
        <v>0</v>
      </c>
      <c r="BF470" s="165">
        <f>IF(N470="znížená",J470,0)</f>
        <v>0</v>
      </c>
      <c r="BG470" s="165">
        <f>IF(N470="zákl. prenesená",J470,0)</f>
        <v>0</v>
      </c>
      <c r="BH470" s="165">
        <f>IF(N470="zníž. prenesená",J470,0)</f>
        <v>0</v>
      </c>
      <c r="BI470" s="165">
        <f>IF(N470="nulová",J470,0)</f>
        <v>0</v>
      </c>
      <c r="BJ470" s="18" t="s">
        <v>152</v>
      </c>
      <c r="BK470" s="165">
        <f>ROUND(I470*H470,2)</f>
        <v>0</v>
      </c>
      <c r="BL470" s="18" t="s">
        <v>158</v>
      </c>
      <c r="BM470" s="164" t="s">
        <v>611</v>
      </c>
    </row>
    <row r="471" spans="1:65" s="12" customFormat="1" ht="25.9" customHeight="1">
      <c r="B471" s="138"/>
      <c r="D471" s="139" t="s">
        <v>75</v>
      </c>
      <c r="E471" s="140" t="s">
        <v>612</v>
      </c>
      <c r="F471" s="140" t="s">
        <v>613</v>
      </c>
      <c r="I471" s="141"/>
      <c r="J471" s="142">
        <f>BK471</f>
        <v>0</v>
      </c>
      <c r="L471" s="138"/>
      <c r="M471" s="143"/>
      <c r="N471" s="144"/>
      <c r="O471" s="144"/>
      <c r="P471" s="145">
        <f>P472+P483+P491+P495+P507+P530</f>
        <v>0</v>
      </c>
      <c r="Q471" s="144"/>
      <c r="R471" s="145">
        <f>R472+R483+R491+R495+R507+R530</f>
        <v>0</v>
      </c>
      <c r="S471" s="144"/>
      <c r="T471" s="146">
        <f>T472+T483+T491+T495+T507+T530</f>
        <v>11.879028100000001</v>
      </c>
      <c r="AR471" s="139" t="s">
        <v>152</v>
      </c>
      <c r="AT471" s="147" t="s">
        <v>75</v>
      </c>
      <c r="AU471" s="147" t="s">
        <v>76</v>
      </c>
      <c r="AY471" s="139" t="s">
        <v>151</v>
      </c>
      <c r="BK471" s="148">
        <f>BK472+BK483+BK491+BK495+BK507+BK530</f>
        <v>0</v>
      </c>
    </row>
    <row r="472" spans="1:65" s="12" customFormat="1" ht="22.9" customHeight="1">
      <c r="B472" s="138"/>
      <c r="D472" s="139" t="s">
        <v>75</v>
      </c>
      <c r="E472" s="149" t="s">
        <v>614</v>
      </c>
      <c r="F472" s="149" t="s">
        <v>615</v>
      </c>
      <c r="I472" s="141"/>
      <c r="J472" s="150">
        <f>BK472</f>
        <v>0</v>
      </c>
      <c r="L472" s="138"/>
      <c r="M472" s="143"/>
      <c r="N472" s="144"/>
      <c r="O472" s="144"/>
      <c r="P472" s="145">
        <f>SUM(P473:P482)</f>
        <v>0</v>
      </c>
      <c r="Q472" s="144"/>
      <c r="R472" s="145">
        <f>SUM(R473:R482)</f>
        <v>0</v>
      </c>
      <c r="S472" s="144"/>
      <c r="T472" s="146">
        <f>SUM(T473:T482)</f>
        <v>6.9400940000000002</v>
      </c>
      <c r="AR472" s="139" t="s">
        <v>152</v>
      </c>
      <c r="AT472" s="147" t="s">
        <v>75</v>
      </c>
      <c r="AU472" s="147" t="s">
        <v>84</v>
      </c>
      <c r="AY472" s="139" t="s">
        <v>151</v>
      </c>
      <c r="BK472" s="148">
        <f>SUM(BK473:BK482)</f>
        <v>0</v>
      </c>
    </row>
    <row r="473" spans="1:65" s="2" customFormat="1" ht="24.2" customHeight="1">
      <c r="A473" s="33"/>
      <c r="B473" s="151"/>
      <c r="C473" s="152" t="s">
        <v>616</v>
      </c>
      <c r="D473" s="152" t="s">
        <v>154</v>
      </c>
      <c r="E473" s="153" t="s">
        <v>617</v>
      </c>
      <c r="F473" s="154" t="s">
        <v>618</v>
      </c>
      <c r="G473" s="155" t="s">
        <v>157</v>
      </c>
      <c r="H473" s="156">
        <v>495.721</v>
      </c>
      <c r="I473" s="157"/>
      <c r="J473" s="158">
        <f>ROUND(I473*H473,2)</f>
        <v>0</v>
      </c>
      <c r="K473" s="159"/>
      <c r="L473" s="34"/>
      <c r="M473" s="160" t="s">
        <v>1</v>
      </c>
      <c r="N473" s="161" t="s">
        <v>42</v>
      </c>
      <c r="O473" s="62"/>
      <c r="P473" s="162">
        <f>O473*H473</f>
        <v>0</v>
      </c>
      <c r="Q473" s="162">
        <v>0</v>
      </c>
      <c r="R473" s="162">
        <f>Q473*H473</f>
        <v>0</v>
      </c>
      <c r="S473" s="162">
        <v>1.4E-2</v>
      </c>
      <c r="T473" s="163">
        <f>S473*H473</f>
        <v>6.9400940000000002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64" t="s">
        <v>262</v>
      </c>
      <c r="AT473" s="164" t="s">
        <v>154</v>
      </c>
      <c r="AU473" s="164" t="s">
        <v>152</v>
      </c>
      <c r="AY473" s="18" t="s">
        <v>151</v>
      </c>
      <c r="BE473" s="165">
        <f>IF(N473="základná",J473,0)</f>
        <v>0</v>
      </c>
      <c r="BF473" s="165">
        <f>IF(N473="znížená",J473,0)</f>
        <v>0</v>
      </c>
      <c r="BG473" s="165">
        <f>IF(N473="zákl. prenesená",J473,0)</f>
        <v>0</v>
      </c>
      <c r="BH473" s="165">
        <f>IF(N473="zníž. prenesená",J473,0)</f>
        <v>0</v>
      </c>
      <c r="BI473" s="165">
        <f>IF(N473="nulová",J473,0)</f>
        <v>0</v>
      </c>
      <c r="BJ473" s="18" t="s">
        <v>152</v>
      </c>
      <c r="BK473" s="165">
        <f>ROUND(I473*H473,2)</f>
        <v>0</v>
      </c>
      <c r="BL473" s="18" t="s">
        <v>262</v>
      </c>
      <c r="BM473" s="164" t="s">
        <v>619</v>
      </c>
    </row>
    <row r="474" spans="1:65" s="13" customFormat="1" ht="11.25">
      <c r="B474" s="166"/>
      <c r="D474" s="167" t="s">
        <v>160</v>
      </c>
      <c r="E474" s="168" t="s">
        <v>1</v>
      </c>
      <c r="F474" s="169" t="s">
        <v>620</v>
      </c>
      <c r="H474" s="168" t="s">
        <v>1</v>
      </c>
      <c r="I474" s="170"/>
      <c r="L474" s="166"/>
      <c r="M474" s="171"/>
      <c r="N474" s="172"/>
      <c r="O474" s="172"/>
      <c r="P474" s="172"/>
      <c r="Q474" s="172"/>
      <c r="R474" s="172"/>
      <c r="S474" s="172"/>
      <c r="T474" s="173"/>
      <c r="AT474" s="168" t="s">
        <v>160</v>
      </c>
      <c r="AU474" s="168" t="s">
        <v>152</v>
      </c>
      <c r="AV474" s="13" t="s">
        <v>84</v>
      </c>
      <c r="AW474" s="13" t="s">
        <v>31</v>
      </c>
      <c r="AX474" s="13" t="s">
        <v>76</v>
      </c>
      <c r="AY474" s="168" t="s">
        <v>151</v>
      </c>
    </row>
    <row r="475" spans="1:65" s="14" customFormat="1" ht="11.25">
      <c r="B475" s="174"/>
      <c r="D475" s="167" t="s">
        <v>160</v>
      </c>
      <c r="E475" s="175" t="s">
        <v>1</v>
      </c>
      <c r="F475" s="176" t="s">
        <v>362</v>
      </c>
      <c r="H475" s="177">
        <v>10.121</v>
      </c>
      <c r="I475" s="178"/>
      <c r="L475" s="174"/>
      <c r="M475" s="179"/>
      <c r="N475" s="180"/>
      <c r="O475" s="180"/>
      <c r="P475" s="180"/>
      <c r="Q475" s="180"/>
      <c r="R475" s="180"/>
      <c r="S475" s="180"/>
      <c r="T475" s="181"/>
      <c r="AT475" s="175" t="s">
        <v>160</v>
      </c>
      <c r="AU475" s="175" t="s">
        <v>152</v>
      </c>
      <c r="AV475" s="14" t="s">
        <v>152</v>
      </c>
      <c r="AW475" s="14" t="s">
        <v>31</v>
      </c>
      <c r="AX475" s="14" t="s">
        <v>76</v>
      </c>
      <c r="AY475" s="175" t="s">
        <v>151</v>
      </c>
    </row>
    <row r="476" spans="1:65" s="14" customFormat="1" ht="11.25">
      <c r="B476" s="174"/>
      <c r="D476" s="167" t="s">
        <v>160</v>
      </c>
      <c r="E476" s="175" t="s">
        <v>1</v>
      </c>
      <c r="F476" s="176" t="s">
        <v>363</v>
      </c>
      <c r="H476" s="177">
        <v>153.53899999999999</v>
      </c>
      <c r="I476" s="178"/>
      <c r="L476" s="174"/>
      <c r="M476" s="179"/>
      <c r="N476" s="180"/>
      <c r="O476" s="180"/>
      <c r="P476" s="180"/>
      <c r="Q476" s="180"/>
      <c r="R476" s="180"/>
      <c r="S476" s="180"/>
      <c r="T476" s="181"/>
      <c r="AT476" s="175" t="s">
        <v>160</v>
      </c>
      <c r="AU476" s="175" t="s">
        <v>152</v>
      </c>
      <c r="AV476" s="14" t="s">
        <v>152</v>
      </c>
      <c r="AW476" s="14" t="s">
        <v>31</v>
      </c>
      <c r="AX476" s="14" t="s">
        <v>76</v>
      </c>
      <c r="AY476" s="175" t="s">
        <v>151</v>
      </c>
    </row>
    <row r="477" spans="1:65" s="14" customFormat="1" ht="11.25">
      <c r="B477" s="174"/>
      <c r="D477" s="167" t="s">
        <v>160</v>
      </c>
      <c r="E477" s="175" t="s">
        <v>1</v>
      </c>
      <c r="F477" s="176" t="s">
        <v>364</v>
      </c>
      <c r="H477" s="177">
        <v>65.234999999999999</v>
      </c>
      <c r="I477" s="178"/>
      <c r="L477" s="174"/>
      <c r="M477" s="179"/>
      <c r="N477" s="180"/>
      <c r="O477" s="180"/>
      <c r="P477" s="180"/>
      <c r="Q477" s="180"/>
      <c r="R477" s="180"/>
      <c r="S477" s="180"/>
      <c r="T477" s="181"/>
      <c r="AT477" s="175" t="s">
        <v>160</v>
      </c>
      <c r="AU477" s="175" t="s">
        <v>152</v>
      </c>
      <c r="AV477" s="14" t="s">
        <v>152</v>
      </c>
      <c r="AW477" s="14" t="s">
        <v>31</v>
      </c>
      <c r="AX477" s="14" t="s">
        <v>76</v>
      </c>
      <c r="AY477" s="175" t="s">
        <v>151</v>
      </c>
    </row>
    <row r="478" spans="1:65" s="14" customFormat="1" ht="11.25">
      <c r="B478" s="174"/>
      <c r="D478" s="167" t="s">
        <v>160</v>
      </c>
      <c r="E478" s="175" t="s">
        <v>1</v>
      </c>
      <c r="F478" s="176" t="s">
        <v>365</v>
      </c>
      <c r="H478" s="177">
        <v>118.867</v>
      </c>
      <c r="I478" s="178"/>
      <c r="L478" s="174"/>
      <c r="M478" s="179"/>
      <c r="N478" s="180"/>
      <c r="O478" s="180"/>
      <c r="P478" s="180"/>
      <c r="Q478" s="180"/>
      <c r="R478" s="180"/>
      <c r="S478" s="180"/>
      <c r="T478" s="181"/>
      <c r="AT478" s="175" t="s">
        <v>160</v>
      </c>
      <c r="AU478" s="175" t="s">
        <v>152</v>
      </c>
      <c r="AV478" s="14" t="s">
        <v>152</v>
      </c>
      <c r="AW478" s="14" t="s">
        <v>31</v>
      </c>
      <c r="AX478" s="14" t="s">
        <v>76</v>
      </c>
      <c r="AY478" s="175" t="s">
        <v>151</v>
      </c>
    </row>
    <row r="479" spans="1:65" s="14" customFormat="1" ht="11.25">
      <c r="B479" s="174"/>
      <c r="D479" s="167" t="s">
        <v>160</v>
      </c>
      <c r="E479" s="175" t="s">
        <v>1</v>
      </c>
      <c r="F479" s="176" t="s">
        <v>366</v>
      </c>
      <c r="H479" s="177">
        <v>65.338999999999999</v>
      </c>
      <c r="I479" s="178"/>
      <c r="L479" s="174"/>
      <c r="M479" s="179"/>
      <c r="N479" s="180"/>
      <c r="O479" s="180"/>
      <c r="P479" s="180"/>
      <c r="Q479" s="180"/>
      <c r="R479" s="180"/>
      <c r="S479" s="180"/>
      <c r="T479" s="181"/>
      <c r="AT479" s="175" t="s">
        <v>160</v>
      </c>
      <c r="AU479" s="175" t="s">
        <v>152</v>
      </c>
      <c r="AV479" s="14" t="s">
        <v>152</v>
      </c>
      <c r="AW479" s="14" t="s">
        <v>31</v>
      </c>
      <c r="AX479" s="14" t="s">
        <v>76</v>
      </c>
      <c r="AY479" s="175" t="s">
        <v>151</v>
      </c>
    </row>
    <row r="480" spans="1:65" s="14" customFormat="1" ht="11.25">
      <c r="B480" s="174"/>
      <c r="D480" s="167" t="s">
        <v>160</v>
      </c>
      <c r="E480" s="175" t="s">
        <v>1</v>
      </c>
      <c r="F480" s="176" t="s">
        <v>621</v>
      </c>
      <c r="H480" s="177">
        <v>82.62</v>
      </c>
      <c r="I480" s="178"/>
      <c r="L480" s="174"/>
      <c r="M480" s="179"/>
      <c r="N480" s="180"/>
      <c r="O480" s="180"/>
      <c r="P480" s="180"/>
      <c r="Q480" s="180"/>
      <c r="R480" s="180"/>
      <c r="S480" s="180"/>
      <c r="T480" s="181"/>
      <c r="AT480" s="175" t="s">
        <v>160</v>
      </c>
      <c r="AU480" s="175" t="s">
        <v>152</v>
      </c>
      <c r="AV480" s="14" t="s">
        <v>152</v>
      </c>
      <c r="AW480" s="14" t="s">
        <v>31</v>
      </c>
      <c r="AX480" s="14" t="s">
        <v>76</v>
      </c>
      <c r="AY480" s="175" t="s">
        <v>151</v>
      </c>
    </row>
    <row r="481" spans="1:65" s="15" customFormat="1" ht="11.25">
      <c r="B481" s="182"/>
      <c r="D481" s="167" t="s">
        <v>160</v>
      </c>
      <c r="E481" s="183" t="s">
        <v>1</v>
      </c>
      <c r="F481" s="184" t="s">
        <v>164</v>
      </c>
      <c r="H481" s="185">
        <v>495.721</v>
      </c>
      <c r="I481" s="186"/>
      <c r="L481" s="182"/>
      <c r="M481" s="187"/>
      <c r="N481" s="188"/>
      <c r="O481" s="188"/>
      <c r="P481" s="188"/>
      <c r="Q481" s="188"/>
      <c r="R481" s="188"/>
      <c r="S481" s="188"/>
      <c r="T481" s="189"/>
      <c r="AT481" s="183" t="s">
        <v>160</v>
      </c>
      <c r="AU481" s="183" t="s">
        <v>152</v>
      </c>
      <c r="AV481" s="15" t="s">
        <v>158</v>
      </c>
      <c r="AW481" s="15" t="s">
        <v>31</v>
      </c>
      <c r="AX481" s="15" t="s">
        <v>84</v>
      </c>
      <c r="AY481" s="183" t="s">
        <v>151</v>
      </c>
    </row>
    <row r="482" spans="1:65" s="2" customFormat="1" ht="24.2" customHeight="1">
      <c r="A482" s="33"/>
      <c r="B482" s="151"/>
      <c r="C482" s="152" t="s">
        <v>622</v>
      </c>
      <c r="D482" s="152" t="s">
        <v>154</v>
      </c>
      <c r="E482" s="153" t="s">
        <v>623</v>
      </c>
      <c r="F482" s="154" t="s">
        <v>624</v>
      </c>
      <c r="G482" s="155" t="s">
        <v>625</v>
      </c>
      <c r="H482" s="209"/>
      <c r="I482" s="157"/>
      <c r="J482" s="158">
        <f>ROUND(I482*H482,2)</f>
        <v>0</v>
      </c>
      <c r="K482" s="159"/>
      <c r="L482" s="34"/>
      <c r="M482" s="160" t="s">
        <v>1</v>
      </c>
      <c r="N482" s="161" t="s">
        <v>42</v>
      </c>
      <c r="O482" s="62"/>
      <c r="P482" s="162">
        <f>O482*H482</f>
        <v>0</v>
      </c>
      <c r="Q482" s="162">
        <v>0</v>
      </c>
      <c r="R482" s="162">
        <f>Q482*H482</f>
        <v>0</v>
      </c>
      <c r="S482" s="162">
        <v>0</v>
      </c>
      <c r="T482" s="163">
        <f>S482*H482</f>
        <v>0</v>
      </c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R482" s="164" t="s">
        <v>262</v>
      </c>
      <c r="AT482" s="164" t="s">
        <v>154</v>
      </c>
      <c r="AU482" s="164" t="s">
        <v>152</v>
      </c>
      <c r="AY482" s="18" t="s">
        <v>151</v>
      </c>
      <c r="BE482" s="165">
        <f>IF(N482="základná",J482,0)</f>
        <v>0</v>
      </c>
      <c r="BF482" s="165">
        <f>IF(N482="znížená",J482,0)</f>
        <v>0</v>
      </c>
      <c r="BG482" s="165">
        <f>IF(N482="zákl. prenesená",J482,0)</f>
        <v>0</v>
      </c>
      <c r="BH482" s="165">
        <f>IF(N482="zníž. prenesená",J482,0)</f>
        <v>0</v>
      </c>
      <c r="BI482" s="165">
        <f>IF(N482="nulová",J482,0)</f>
        <v>0</v>
      </c>
      <c r="BJ482" s="18" t="s">
        <v>152</v>
      </c>
      <c r="BK482" s="165">
        <f>ROUND(I482*H482,2)</f>
        <v>0</v>
      </c>
      <c r="BL482" s="18" t="s">
        <v>262</v>
      </c>
      <c r="BM482" s="164" t="s">
        <v>626</v>
      </c>
    </row>
    <row r="483" spans="1:65" s="12" customFormat="1" ht="22.9" customHeight="1">
      <c r="B483" s="138"/>
      <c r="D483" s="139" t="s">
        <v>75</v>
      </c>
      <c r="E483" s="149" t="s">
        <v>627</v>
      </c>
      <c r="F483" s="149" t="s">
        <v>628</v>
      </c>
      <c r="I483" s="141"/>
      <c r="J483" s="150">
        <f>BK483</f>
        <v>0</v>
      </c>
      <c r="L483" s="138"/>
      <c r="M483" s="143"/>
      <c r="N483" s="144"/>
      <c r="O483" s="144"/>
      <c r="P483" s="145">
        <f>SUM(P484:P490)</f>
        <v>0</v>
      </c>
      <c r="Q483" s="144"/>
      <c r="R483" s="145">
        <f>SUM(R484:R490)</f>
        <v>0</v>
      </c>
      <c r="S483" s="144"/>
      <c r="T483" s="146">
        <f>SUM(T484:T490)</f>
        <v>0.54471000000000003</v>
      </c>
      <c r="AR483" s="139" t="s">
        <v>152</v>
      </c>
      <c r="AT483" s="147" t="s">
        <v>75</v>
      </c>
      <c r="AU483" s="147" t="s">
        <v>84</v>
      </c>
      <c r="AY483" s="139" t="s">
        <v>151</v>
      </c>
      <c r="BK483" s="148">
        <f>SUM(BK484:BK490)</f>
        <v>0</v>
      </c>
    </row>
    <row r="484" spans="1:65" s="2" customFormat="1" ht="16.5" customHeight="1">
      <c r="A484" s="33"/>
      <c r="B484" s="151"/>
      <c r="C484" s="268" t="s">
        <v>629</v>
      </c>
      <c r="D484" s="268" t="s">
        <v>154</v>
      </c>
      <c r="E484" s="269" t="s">
        <v>630</v>
      </c>
      <c r="F484" s="270" t="s">
        <v>631</v>
      </c>
      <c r="G484" s="271" t="s">
        <v>632</v>
      </c>
      <c r="H484" s="272">
        <v>1</v>
      </c>
      <c r="I484" s="273"/>
      <c r="J484" s="273">
        <f>ROUND(I484*H484,2)</f>
        <v>0</v>
      </c>
      <c r="K484" s="159"/>
      <c r="L484" s="34"/>
      <c r="M484" s="160" t="s">
        <v>1</v>
      </c>
      <c r="N484" s="161" t="s">
        <v>42</v>
      </c>
      <c r="O484" s="62"/>
      <c r="P484" s="162">
        <f>O484*H484</f>
        <v>0</v>
      </c>
      <c r="Q484" s="162">
        <v>0</v>
      </c>
      <c r="R484" s="162">
        <f>Q484*H484</f>
        <v>0</v>
      </c>
      <c r="S484" s="162">
        <v>0.5</v>
      </c>
      <c r="T484" s="163">
        <f>S484*H484</f>
        <v>0.5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4" t="s">
        <v>262</v>
      </c>
      <c r="AT484" s="164" t="s">
        <v>154</v>
      </c>
      <c r="AU484" s="164" t="s">
        <v>152</v>
      </c>
      <c r="AY484" s="18" t="s">
        <v>151</v>
      </c>
      <c r="BE484" s="165">
        <f>IF(N484="základná",J484,0)</f>
        <v>0</v>
      </c>
      <c r="BF484" s="165">
        <f>IF(N484="znížená",J484,0)</f>
        <v>0</v>
      </c>
      <c r="BG484" s="165">
        <f>IF(N484="zákl. prenesená",J484,0)</f>
        <v>0</v>
      </c>
      <c r="BH484" s="165">
        <f>IF(N484="zníž. prenesená",J484,0)</f>
        <v>0</v>
      </c>
      <c r="BI484" s="165">
        <f>IF(N484="nulová",J484,0)</f>
        <v>0</v>
      </c>
      <c r="BJ484" s="18" t="s">
        <v>152</v>
      </c>
      <c r="BK484" s="165">
        <f>ROUND(I484*H484,2)</f>
        <v>0</v>
      </c>
      <c r="BL484" s="18" t="s">
        <v>262</v>
      </c>
      <c r="BM484" s="164" t="s">
        <v>633</v>
      </c>
    </row>
    <row r="485" spans="1:65" s="14" customFormat="1" ht="11.25">
      <c r="B485" s="174"/>
      <c r="D485" s="167" t="s">
        <v>160</v>
      </c>
      <c r="E485" s="175" t="s">
        <v>1</v>
      </c>
      <c r="F485" s="176" t="s">
        <v>634</v>
      </c>
      <c r="H485" s="177">
        <v>1</v>
      </c>
      <c r="I485" s="178"/>
      <c r="L485" s="174"/>
      <c r="M485" s="179"/>
      <c r="N485" s="180"/>
      <c r="O485" s="180"/>
      <c r="P485" s="180"/>
      <c r="Q485" s="180"/>
      <c r="R485" s="180"/>
      <c r="S485" s="180"/>
      <c r="T485" s="181"/>
      <c r="AT485" s="175" t="s">
        <v>160</v>
      </c>
      <c r="AU485" s="175" t="s">
        <v>152</v>
      </c>
      <c r="AV485" s="14" t="s">
        <v>152</v>
      </c>
      <c r="AW485" s="14" t="s">
        <v>31</v>
      </c>
      <c r="AX485" s="14" t="s">
        <v>84</v>
      </c>
      <c r="AY485" s="175" t="s">
        <v>151</v>
      </c>
    </row>
    <row r="486" spans="1:65" s="2" customFormat="1" ht="33" customHeight="1">
      <c r="A486" s="33"/>
      <c r="B486" s="151"/>
      <c r="C486" s="152" t="s">
        <v>635</v>
      </c>
      <c r="D486" s="152" t="s">
        <v>154</v>
      </c>
      <c r="E486" s="153" t="s">
        <v>636</v>
      </c>
      <c r="F486" s="154" t="s">
        <v>637</v>
      </c>
      <c r="G486" s="155" t="s">
        <v>462</v>
      </c>
      <c r="H486" s="156">
        <v>17</v>
      </c>
      <c r="I486" s="157"/>
      <c r="J486" s="158">
        <f>ROUND(I486*H486,2)</f>
        <v>0</v>
      </c>
      <c r="K486" s="159"/>
      <c r="L486" s="34"/>
      <c r="M486" s="160" t="s">
        <v>1</v>
      </c>
      <c r="N486" s="161" t="s">
        <v>42</v>
      </c>
      <c r="O486" s="62"/>
      <c r="P486" s="162">
        <f>O486*H486</f>
        <v>0</v>
      </c>
      <c r="Q486" s="162">
        <v>0</v>
      </c>
      <c r="R486" s="162">
        <f>Q486*H486</f>
        <v>0</v>
      </c>
      <c r="S486" s="162">
        <v>2.63E-3</v>
      </c>
      <c r="T486" s="163">
        <f>S486*H486</f>
        <v>4.471E-2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64" t="s">
        <v>262</v>
      </c>
      <c r="AT486" s="164" t="s">
        <v>154</v>
      </c>
      <c r="AU486" s="164" t="s">
        <v>152</v>
      </c>
      <c r="AY486" s="18" t="s">
        <v>151</v>
      </c>
      <c r="BE486" s="165">
        <f>IF(N486="základná",J486,0)</f>
        <v>0</v>
      </c>
      <c r="BF486" s="165">
        <f>IF(N486="znížená",J486,0)</f>
        <v>0</v>
      </c>
      <c r="BG486" s="165">
        <f>IF(N486="zákl. prenesená",J486,0)</f>
        <v>0</v>
      </c>
      <c r="BH486" s="165">
        <f>IF(N486="zníž. prenesená",J486,0)</f>
        <v>0</v>
      </c>
      <c r="BI486" s="165">
        <f>IF(N486="nulová",J486,0)</f>
        <v>0</v>
      </c>
      <c r="BJ486" s="18" t="s">
        <v>152</v>
      </c>
      <c r="BK486" s="165">
        <f>ROUND(I486*H486,2)</f>
        <v>0</v>
      </c>
      <c r="BL486" s="18" t="s">
        <v>262</v>
      </c>
      <c r="BM486" s="164" t="s">
        <v>638</v>
      </c>
    </row>
    <row r="487" spans="1:65" s="13" customFormat="1" ht="11.25">
      <c r="B487" s="166"/>
      <c r="D487" s="167" t="s">
        <v>160</v>
      </c>
      <c r="E487" s="168" t="s">
        <v>1</v>
      </c>
      <c r="F487" s="169" t="s">
        <v>639</v>
      </c>
      <c r="H487" s="168" t="s">
        <v>1</v>
      </c>
      <c r="I487" s="170"/>
      <c r="L487" s="166"/>
      <c r="M487" s="171"/>
      <c r="N487" s="172"/>
      <c r="O487" s="172"/>
      <c r="P487" s="172"/>
      <c r="Q487" s="172"/>
      <c r="R487" s="172"/>
      <c r="S487" s="172"/>
      <c r="T487" s="173"/>
      <c r="AT487" s="168" t="s">
        <v>160</v>
      </c>
      <c r="AU487" s="168" t="s">
        <v>152</v>
      </c>
      <c r="AV487" s="13" t="s">
        <v>84</v>
      </c>
      <c r="AW487" s="13" t="s">
        <v>31</v>
      </c>
      <c r="AX487" s="13" t="s">
        <v>76</v>
      </c>
      <c r="AY487" s="168" t="s">
        <v>151</v>
      </c>
    </row>
    <row r="488" spans="1:65" s="14" customFormat="1" ht="11.25">
      <c r="B488" s="174"/>
      <c r="D488" s="167" t="s">
        <v>160</v>
      </c>
      <c r="E488" s="175" t="s">
        <v>1</v>
      </c>
      <c r="F488" s="176" t="s">
        <v>640</v>
      </c>
      <c r="H488" s="177">
        <v>17</v>
      </c>
      <c r="I488" s="178"/>
      <c r="L488" s="174"/>
      <c r="M488" s="179"/>
      <c r="N488" s="180"/>
      <c r="O488" s="180"/>
      <c r="P488" s="180"/>
      <c r="Q488" s="180"/>
      <c r="R488" s="180"/>
      <c r="S488" s="180"/>
      <c r="T488" s="181"/>
      <c r="AT488" s="175" t="s">
        <v>160</v>
      </c>
      <c r="AU488" s="175" t="s">
        <v>152</v>
      </c>
      <c r="AV488" s="14" t="s">
        <v>152</v>
      </c>
      <c r="AW488" s="14" t="s">
        <v>31</v>
      </c>
      <c r="AX488" s="14" t="s">
        <v>76</v>
      </c>
      <c r="AY488" s="175" t="s">
        <v>151</v>
      </c>
    </row>
    <row r="489" spans="1:65" s="15" customFormat="1" ht="11.25">
      <c r="B489" s="182"/>
      <c r="D489" s="167" t="s">
        <v>160</v>
      </c>
      <c r="E489" s="183" t="s">
        <v>1</v>
      </c>
      <c r="F489" s="184" t="s">
        <v>164</v>
      </c>
      <c r="H489" s="185">
        <v>17</v>
      </c>
      <c r="I489" s="186"/>
      <c r="L489" s="182"/>
      <c r="M489" s="187"/>
      <c r="N489" s="188"/>
      <c r="O489" s="188"/>
      <c r="P489" s="188"/>
      <c r="Q489" s="188"/>
      <c r="R489" s="188"/>
      <c r="S489" s="188"/>
      <c r="T489" s="189"/>
      <c r="AT489" s="183" t="s">
        <v>160</v>
      </c>
      <c r="AU489" s="183" t="s">
        <v>152</v>
      </c>
      <c r="AV489" s="15" t="s">
        <v>158</v>
      </c>
      <c r="AW489" s="15" t="s">
        <v>31</v>
      </c>
      <c r="AX489" s="15" t="s">
        <v>84</v>
      </c>
      <c r="AY489" s="183" t="s">
        <v>151</v>
      </c>
    </row>
    <row r="490" spans="1:65" s="2" customFormat="1" ht="24.2" customHeight="1">
      <c r="A490" s="33"/>
      <c r="B490" s="151"/>
      <c r="C490" s="152" t="s">
        <v>641</v>
      </c>
      <c r="D490" s="152" t="s">
        <v>154</v>
      </c>
      <c r="E490" s="153" t="s">
        <v>642</v>
      </c>
      <c r="F490" s="154" t="s">
        <v>643</v>
      </c>
      <c r="G490" s="155" t="s">
        <v>625</v>
      </c>
      <c r="H490" s="209"/>
      <c r="I490" s="157"/>
      <c r="J490" s="158">
        <f>ROUND(I490*H490,2)</f>
        <v>0</v>
      </c>
      <c r="K490" s="159"/>
      <c r="L490" s="34"/>
      <c r="M490" s="160" t="s">
        <v>1</v>
      </c>
      <c r="N490" s="161" t="s">
        <v>42</v>
      </c>
      <c r="O490" s="62"/>
      <c r="P490" s="162">
        <f>O490*H490</f>
        <v>0</v>
      </c>
      <c r="Q490" s="162">
        <v>0</v>
      </c>
      <c r="R490" s="162">
        <f>Q490*H490</f>
        <v>0</v>
      </c>
      <c r="S490" s="162">
        <v>0</v>
      </c>
      <c r="T490" s="163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64" t="s">
        <v>262</v>
      </c>
      <c r="AT490" s="164" t="s">
        <v>154</v>
      </c>
      <c r="AU490" s="164" t="s">
        <v>152</v>
      </c>
      <c r="AY490" s="18" t="s">
        <v>151</v>
      </c>
      <c r="BE490" s="165">
        <f>IF(N490="základná",J490,0)</f>
        <v>0</v>
      </c>
      <c r="BF490" s="165">
        <f>IF(N490="znížená",J490,0)</f>
        <v>0</v>
      </c>
      <c r="BG490" s="165">
        <f>IF(N490="zákl. prenesená",J490,0)</f>
        <v>0</v>
      </c>
      <c r="BH490" s="165">
        <f>IF(N490="zníž. prenesená",J490,0)</f>
        <v>0</v>
      </c>
      <c r="BI490" s="165">
        <f>IF(N490="nulová",J490,0)</f>
        <v>0</v>
      </c>
      <c r="BJ490" s="18" t="s">
        <v>152</v>
      </c>
      <c r="BK490" s="165">
        <f>ROUND(I490*H490,2)</f>
        <v>0</v>
      </c>
      <c r="BL490" s="18" t="s">
        <v>262</v>
      </c>
      <c r="BM490" s="164" t="s">
        <v>644</v>
      </c>
    </row>
    <row r="491" spans="1:65" s="12" customFormat="1" ht="22.9" customHeight="1">
      <c r="B491" s="138"/>
      <c r="D491" s="139" t="s">
        <v>75</v>
      </c>
      <c r="E491" s="149" t="s">
        <v>645</v>
      </c>
      <c r="F491" s="149" t="s">
        <v>646</v>
      </c>
      <c r="I491" s="141"/>
      <c r="J491" s="150">
        <f>BK491</f>
        <v>0</v>
      </c>
      <c r="L491" s="138"/>
      <c r="M491" s="143"/>
      <c r="N491" s="144"/>
      <c r="O491" s="144"/>
      <c r="P491" s="145">
        <f>SUM(P492:P494)</f>
        <v>0</v>
      </c>
      <c r="Q491" s="144"/>
      <c r="R491" s="145">
        <f>SUM(R492:R494)</f>
        <v>0</v>
      </c>
      <c r="S491" s="144"/>
      <c r="T491" s="146">
        <f>SUM(T492:T494)</f>
        <v>1</v>
      </c>
      <c r="AR491" s="139" t="s">
        <v>152</v>
      </c>
      <c r="AT491" s="147" t="s">
        <v>75</v>
      </c>
      <c r="AU491" s="147" t="s">
        <v>84</v>
      </c>
      <c r="AY491" s="139" t="s">
        <v>151</v>
      </c>
      <c r="BK491" s="148">
        <f>SUM(BK492:BK494)</f>
        <v>0</v>
      </c>
    </row>
    <row r="492" spans="1:65" s="2" customFormat="1" ht="16.5" customHeight="1">
      <c r="A492" s="33"/>
      <c r="B492" s="151"/>
      <c r="C492" s="268" t="s">
        <v>647</v>
      </c>
      <c r="D492" s="268" t="s">
        <v>154</v>
      </c>
      <c r="E492" s="269" t="s">
        <v>648</v>
      </c>
      <c r="F492" s="270" t="s">
        <v>649</v>
      </c>
      <c r="G492" s="271" t="s">
        <v>632</v>
      </c>
      <c r="H492" s="272">
        <v>1</v>
      </c>
      <c r="I492" s="273"/>
      <c r="J492" s="273">
        <f>ROUND(I492*H492,2)</f>
        <v>0</v>
      </c>
      <c r="K492" s="159"/>
      <c r="L492" s="34"/>
      <c r="M492" s="160" t="s">
        <v>1</v>
      </c>
      <c r="N492" s="161" t="s">
        <v>42</v>
      </c>
      <c r="O492" s="62"/>
      <c r="P492" s="162">
        <f>O492*H492</f>
        <v>0</v>
      </c>
      <c r="Q492" s="162">
        <v>0</v>
      </c>
      <c r="R492" s="162">
        <f>Q492*H492</f>
        <v>0</v>
      </c>
      <c r="S492" s="162">
        <v>1</v>
      </c>
      <c r="T492" s="163">
        <f>S492*H492</f>
        <v>1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4" t="s">
        <v>262</v>
      </c>
      <c r="AT492" s="164" t="s">
        <v>154</v>
      </c>
      <c r="AU492" s="164" t="s">
        <v>152</v>
      </c>
      <c r="AY492" s="18" t="s">
        <v>151</v>
      </c>
      <c r="BE492" s="165">
        <f>IF(N492="základná",J492,0)</f>
        <v>0</v>
      </c>
      <c r="BF492" s="165">
        <f>IF(N492="znížená",J492,0)</f>
        <v>0</v>
      </c>
      <c r="BG492" s="165">
        <f>IF(N492="zákl. prenesená",J492,0)</f>
        <v>0</v>
      </c>
      <c r="BH492" s="165">
        <f>IF(N492="zníž. prenesená",J492,0)</f>
        <v>0</v>
      </c>
      <c r="BI492" s="165">
        <f>IF(N492="nulová",J492,0)</f>
        <v>0</v>
      </c>
      <c r="BJ492" s="18" t="s">
        <v>152</v>
      </c>
      <c r="BK492" s="165">
        <f>ROUND(I492*H492,2)</f>
        <v>0</v>
      </c>
      <c r="BL492" s="18" t="s">
        <v>262</v>
      </c>
      <c r="BM492" s="164" t="s">
        <v>650</v>
      </c>
    </row>
    <row r="493" spans="1:65" s="14" customFormat="1" ht="11.25">
      <c r="B493" s="174"/>
      <c r="D493" s="167" t="s">
        <v>160</v>
      </c>
      <c r="E493" s="175" t="s">
        <v>1</v>
      </c>
      <c r="F493" s="176" t="s">
        <v>651</v>
      </c>
      <c r="H493" s="177">
        <v>1</v>
      </c>
      <c r="I493" s="178"/>
      <c r="L493" s="174"/>
      <c r="M493" s="179"/>
      <c r="N493" s="180"/>
      <c r="O493" s="180"/>
      <c r="P493" s="180"/>
      <c r="Q493" s="180"/>
      <c r="R493" s="180"/>
      <c r="S493" s="180"/>
      <c r="T493" s="181"/>
      <c r="AT493" s="175" t="s">
        <v>160</v>
      </c>
      <c r="AU493" s="175" t="s">
        <v>152</v>
      </c>
      <c r="AV493" s="14" t="s">
        <v>152</v>
      </c>
      <c r="AW493" s="14" t="s">
        <v>31</v>
      </c>
      <c r="AX493" s="14" t="s">
        <v>84</v>
      </c>
      <c r="AY493" s="175" t="s">
        <v>151</v>
      </c>
    </row>
    <row r="494" spans="1:65" s="2" customFormat="1" ht="24.2" customHeight="1">
      <c r="A494" s="33"/>
      <c r="B494" s="151"/>
      <c r="C494" s="152" t="s">
        <v>652</v>
      </c>
      <c r="D494" s="152" t="s">
        <v>154</v>
      </c>
      <c r="E494" s="153" t="s">
        <v>653</v>
      </c>
      <c r="F494" s="154" t="s">
        <v>654</v>
      </c>
      <c r="G494" s="155" t="s">
        <v>625</v>
      </c>
      <c r="H494" s="209"/>
      <c r="I494" s="157"/>
      <c r="J494" s="158">
        <f>ROUND(I494*H494,2)</f>
        <v>0</v>
      </c>
      <c r="K494" s="159"/>
      <c r="L494" s="34"/>
      <c r="M494" s="160" t="s">
        <v>1</v>
      </c>
      <c r="N494" s="161" t="s">
        <v>42</v>
      </c>
      <c r="O494" s="62"/>
      <c r="P494" s="162">
        <f>O494*H494</f>
        <v>0</v>
      </c>
      <c r="Q494" s="162">
        <v>0</v>
      </c>
      <c r="R494" s="162">
        <f>Q494*H494</f>
        <v>0</v>
      </c>
      <c r="S494" s="162">
        <v>0</v>
      </c>
      <c r="T494" s="163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64" t="s">
        <v>262</v>
      </c>
      <c r="AT494" s="164" t="s">
        <v>154</v>
      </c>
      <c r="AU494" s="164" t="s">
        <v>152</v>
      </c>
      <c r="AY494" s="18" t="s">
        <v>151</v>
      </c>
      <c r="BE494" s="165">
        <f>IF(N494="základná",J494,0)</f>
        <v>0</v>
      </c>
      <c r="BF494" s="165">
        <f>IF(N494="znížená",J494,0)</f>
        <v>0</v>
      </c>
      <c r="BG494" s="165">
        <f>IF(N494="zákl. prenesená",J494,0)</f>
        <v>0</v>
      </c>
      <c r="BH494" s="165">
        <f>IF(N494="zníž. prenesená",J494,0)</f>
        <v>0</v>
      </c>
      <c r="BI494" s="165">
        <f>IF(N494="nulová",J494,0)</f>
        <v>0</v>
      </c>
      <c r="BJ494" s="18" t="s">
        <v>152</v>
      </c>
      <c r="BK494" s="165">
        <f>ROUND(I494*H494,2)</f>
        <v>0</v>
      </c>
      <c r="BL494" s="18" t="s">
        <v>262</v>
      </c>
      <c r="BM494" s="164" t="s">
        <v>655</v>
      </c>
    </row>
    <row r="495" spans="1:65" s="12" customFormat="1" ht="22.9" customHeight="1">
      <c r="B495" s="138"/>
      <c r="D495" s="139" t="s">
        <v>75</v>
      </c>
      <c r="E495" s="149" t="s">
        <v>656</v>
      </c>
      <c r="F495" s="149" t="s">
        <v>657</v>
      </c>
      <c r="I495" s="141"/>
      <c r="J495" s="150">
        <f>BK495</f>
        <v>0</v>
      </c>
      <c r="L495" s="138"/>
      <c r="M495" s="143"/>
      <c r="N495" s="144"/>
      <c r="O495" s="144"/>
      <c r="P495" s="145">
        <f>SUM(P496:P506)</f>
        <v>0</v>
      </c>
      <c r="Q495" s="144"/>
      <c r="R495" s="145">
        <f>SUM(R496:R506)</f>
        <v>0</v>
      </c>
      <c r="S495" s="144"/>
      <c r="T495" s="146">
        <f>SUM(T496:T506)</f>
        <v>2.50299</v>
      </c>
      <c r="AR495" s="139" t="s">
        <v>152</v>
      </c>
      <c r="AT495" s="147" t="s">
        <v>75</v>
      </c>
      <c r="AU495" s="147" t="s">
        <v>84</v>
      </c>
      <c r="AY495" s="139" t="s">
        <v>151</v>
      </c>
      <c r="BK495" s="148">
        <f>SUM(BK496:BK506)</f>
        <v>0</v>
      </c>
    </row>
    <row r="496" spans="1:65" s="2" customFormat="1" ht="37.9" customHeight="1">
      <c r="A496" s="33"/>
      <c r="B496" s="151"/>
      <c r="C496" s="152" t="s">
        <v>658</v>
      </c>
      <c r="D496" s="152" t="s">
        <v>154</v>
      </c>
      <c r="E496" s="153" t="s">
        <v>659</v>
      </c>
      <c r="F496" s="154" t="s">
        <v>660</v>
      </c>
      <c r="G496" s="155" t="s">
        <v>157</v>
      </c>
      <c r="H496" s="156">
        <v>166.86600000000001</v>
      </c>
      <c r="I496" s="157"/>
      <c r="J496" s="158">
        <f>ROUND(I496*H496,2)</f>
        <v>0</v>
      </c>
      <c r="K496" s="159"/>
      <c r="L496" s="34"/>
      <c r="M496" s="160" t="s">
        <v>1</v>
      </c>
      <c r="N496" s="161" t="s">
        <v>42</v>
      </c>
      <c r="O496" s="62"/>
      <c r="P496" s="162">
        <f>O496*H496</f>
        <v>0</v>
      </c>
      <c r="Q496" s="162">
        <v>0</v>
      </c>
      <c r="R496" s="162">
        <f>Q496*H496</f>
        <v>0</v>
      </c>
      <c r="S496" s="162">
        <v>1.4999999999999999E-2</v>
      </c>
      <c r="T496" s="163">
        <f>S496*H496</f>
        <v>2.50299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4" t="s">
        <v>262</v>
      </c>
      <c r="AT496" s="164" t="s">
        <v>154</v>
      </c>
      <c r="AU496" s="164" t="s">
        <v>152</v>
      </c>
      <c r="AY496" s="18" t="s">
        <v>151</v>
      </c>
      <c r="BE496" s="165">
        <f>IF(N496="základná",J496,0)</f>
        <v>0</v>
      </c>
      <c r="BF496" s="165">
        <f>IF(N496="znížená",J496,0)</f>
        <v>0</v>
      </c>
      <c r="BG496" s="165">
        <f>IF(N496="zákl. prenesená",J496,0)</f>
        <v>0</v>
      </c>
      <c r="BH496" s="165">
        <f>IF(N496="zníž. prenesená",J496,0)</f>
        <v>0</v>
      </c>
      <c r="BI496" s="165">
        <f>IF(N496="nulová",J496,0)</f>
        <v>0</v>
      </c>
      <c r="BJ496" s="18" t="s">
        <v>152</v>
      </c>
      <c r="BK496" s="165">
        <f>ROUND(I496*H496,2)</f>
        <v>0</v>
      </c>
      <c r="BL496" s="18" t="s">
        <v>262</v>
      </c>
      <c r="BM496" s="164" t="s">
        <v>661</v>
      </c>
    </row>
    <row r="497" spans="1:65" s="13" customFormat="1" ht="11.25">
      <c r="B497" s="166"/>
      <c r="D497" s="167" t="s">
        <v>160</v>
      </c>
      <c r="E497" s="168" t="s">
        <v>1</v>
      </c>
      <c r="F497" s="169" t="s">
        <v>662</v>
      </c>
      <c r="H497" s="168" t="s">
        <v>1</v>
      </c>
      <c r="I497" s="170"/>
      <c r="L497" s="166"/>
      <c r="M497" s="171"/>
      <c r="N497" s="172"/>
      <c r="O497" s="172"/>
      <c r="P497" s="172"/>
      <c r="Q497" s="172"/>
      <c r="R497" s="172"/>
      <c r="S497" s="172"/>
      <c r="T497" s="173"/>
      <c r="AT497" s="168" t="s">
        <v>160</v>
      </c>
      <c r="AU497" s="168" t="s">
        <v>152</v>
      </c>
      <c r="AV497" s="13" t="s">
        <v>84</v>
      </c>
      <c r="AW497" s="13" t="s">
        <v>31</v>
      </c>
      <c r="AX497" s="13" t="s">
        <v>76</v>
      </c>
      <c r="AY497" s="168" t="s">
        <v>151</v>
      </c>
    </row>
    <row r="498" spans="1:65" s="14" customFormat="1" ht="11.25">
      <c r="B498" s="174"/>
      <c r="D498" s="167" t="s">
        <v>160</v>
      </c>
      <c r="E498" s="175" t="s">
        <v>1</v>
      </c>
      <c r="F498" s="176" t="s">
        <v>352</v>
      </c>
      <c r="H498" s="177">
        <v>22.22</v>
      </c>
      <c r="I498" s="178"/>
      <c r="L498" s="174"/>
      <c r="M498" s="179"/>
      <c r="N498" s="180"/>
      <c r="O498" s="180"/>
      <c r="P498" s="180"/>
      <c r="Q498" s="180"/>
      <c r="R498" s="180"/>
      <c r="S498" s="180"/>
      <c r="T498" s="181"/>
      <c r="AT498" s="175" t="s">
        <v>160</v>
      </c>
      <c r="AU498" s="175" t="s">
        <v>152</v>
      </c>
      <c r="AV498" s="14" t="s">
        <v>152</v>
      </c>
      <c r="AW498" s="14" t="s">
        <v>31</v>
      </c>
      <c r="AX498" s="14" t="s">
        <v>76</v>
      </c>
      <c r="AY498" s="175" t="s">
        <v>151</v>
      </c>
    </row>
    <row r="499" spans="1:65" s="14" customFormat="1" ht="11.25">
      <c r="B499" s="174"/>
      <c r="D499" s="167" t="s">
        <v>160</v>
      </c>
      <c r="E499" s="175" t="s">
        <v>1</v>
      </c>
      <c r="F499" s="176" t="s">
        <v>353</v>
      </c>
      <c r="H499" s="177">
        <v>11.53</v>
      </c>
      <c r="I499" s="178"/>
      <c r="L499" s="174"/>
      <c r="M499" s="179"/>
      <c r="N499" s="180"/>
      <c r="O499" s="180"/>
      <c r="P499" s="180"/>
      <c r="Q499" s="180"/>
      <c r="R499" s="180"/>
      <c r="S499" s="180"/>
      <c r="T499" s="181"/>
      <c r="AT499" s="175" t="s">
        <v>160</v>
      </c>
      <c r="AU499" s="175" t="s">
        <v>152</v>
      </c>
      <c r="AV499" s="14" t="s">
        <v>152</v>
      </c>
      <c r="AW499" s="14" t="s">
        <v>31</v>
      </c>
      <c r="AX499" s="14" t="s">
        <v>76</v>
      </c>
      <c r="AY499" s="175" t="s">
        <v>151</v>
      </c>
    </row>
    <row r="500" spans="1:65" s="14" customFormat="1" ht="11.25">
      <c r="B500" s="174"/>
      <c r="D500" s="167" t="s">
        <v>160</v>
      </c>
      <c r="E500" s="175" t="s">
        <v>1</v>
      </c>
      <c r="F500" s="176" t="s">
        <v>354</v>
      </c>
      <c r="H500" s="177">
        <v>6.25</v>
      </c>
      <c r="I500" s="178"/>
      <c r="L500" s="174"/>
      <c r="M500" s="179"/>
      <c r="N500" s="180"/>
      <c r="O500" s="180"/>
      <c r="P500" s="180"/>
      <c r="Q500" s="180"/>
      <c r="R500" s="180"/>
      <c r="S500" s="180"/>
      <c r="T500" s="181"/>
      <c r="AT500" s="175" t="s">
        <v>160</v>
      </c>
      <c r="AU500" s="175" t="s">
        <v>152</v>
      </c>
      <c r="AV500" s="14" t="s">
        <v>152</v>
      </c>
      <c r="AW500" s="14" t="s">
        <v>31</v>
      </c>
      <c r="AX500" s="14" t="s">
        <v>76</v>
      </c>
      <c r="AY500" s="175" t="s">
        <v>151</v>
      </c>
    </row>
    <row r="501" spans="1:65" s="14" customFormat="1" ht="11.25">
      <c r="B501" s="174"/>
      <c r="D501" s="167" t="s">
        <v>160</v>
      </c>
      <c r="E501" s="175" t="s">
        <v>1</v>
      </c>
      <c r="F501" s="176" t="s">
        <v>355</v>
      </c>
      <c r="H501" s="177">
        <v>2.16</v>
      </c>
      <c r="I501" s="178"/>
      <c r="L501" s="174"/>
      <c r="M501" s="179"/>
      <c r="N501" s="180"/>
      <c r="O501" s="180"/>
      <c r="P501" s="180"/>
      <c r="Q501" s="180"/>
      <c r="R501" s="180"/>
      <c r="S501" s="180"/>
      <c r="T501" s="181"/>
      <c r="AT501" s="175" t="s">
        <v>160</v>
      </c>
      <c r="AU501" s="175" t="s">
        <v>152</v>
      </c>
      <c r="AV501" s="14" t="s">
        <v>152</v>
      </c>
      <c r="AW501" s="14" t="s">
        <v>31</v>
      </c>
      <c r="AX501" s="14" t="s">
        <v>76</v>
      </c>
      <c r="AY501" s="175" t="s">
        <v>151</v>
      </c>
    </row>
    <row r="502" spans="1:65" s="14" customFormat="1" ht="11.25">
      <c r="B502" s="174"/>
      <c r="D502" s="167" t="s">
        <v>160</v>
      </c>
      <c r="E502" s="175" t="s">
        <v>1</v>
      </c>
      <c r="F502" s="176" t="s">
        <v>356</v>
      </c>
      <c r="H502" s="177">
        <v>1.78</v>
      </c>
      <c r="I502" s="178"/>
      <c r="L502" s="174"/>
      <c r="M502" s="179"/>
      <c r="N502" s="180"/>
      <c r="O502" s="180"/>
      <c r="P502" s="180"/>
      <c r="Q502" s="180"/>
      <c r="R502" s="180"/>
      <c r="S502" s="180"/>
      <c r="T502" s="181"/>
      <c r="AT502" s="175" t="s">
        <v>160</v>
      </c>
      <c r="AU502" s="175" t="s">
        <v>152</v>
      </c>
      <c r="AV502" s="14" t="s">
        <v>152</v>
      </c>
      <c r="AW502" s="14" t="s">
        <v>31</v>
      </c>
      <c r="AX502" s="14" t="s">
        <v>76</v>
      </c>
      <c r="AY502" s="175" t="s">
        <v>151</v>
      </c>
    </row>
    <row r="503" spans="1:65" s="14" customFormat="1" ht="11.25">
      <c r="B503" s="174"/>
      <c r="D503" s="167" t="s">
        <v>160</v>
      </c>
      <c r="E503" s="175" t="s">
        <v>1</v>
      </c>
      <c r="F503" s="176" t="s">
        <v>358</v>
      </c>
      <c r="H503" s="177">
        <v>58.23</v>
      </c>
      <c r="I503" s="178"/>
      <c r="L503" s="174"/>
      <c r="M503" s="179"/>
      <c r="N503" s="180"/>
      <c r="O503" s="180"/>
      <c r="P503" s="180"/>
      <c r="Q503" s="180"/>
      <c r="R503" s="180"/>
      <c r="S503" s="180"/>
      <c r="T503" s="181"/>
      <c r="AT503" s="175" t="s">
        <v>160</v>
      </c>
      <c r="AU503" s="175" t="s">
        <v>152</v>
      </c>
      <c r="AV503" s="14" t="s">
        <v>152</v>
      </c>
      <c r="AW503" s="14" t="s">
        <v>31</v>
      </c>
      <c r="AX503" s="14" t="s">
        <v>76</v>
      </c>
      <c r="AY503" s="175" t="s">
        <v>151</v>
      </c>
    </row>
    <row r="504" spans="1:65" s="14" customFormat="1" ht="11.25">
      <c r="B504" s="174"/>
      <c r="D504" s="167" t="s">
        <v>160</v>
      </c>
      <c r="E504" s="175" t="s">
        <v>1</v>
      </c>
      <c r="F504" s="176" t="s">
        <v>663</v>
      </c>
      <c r="H504" s="177">
        <v>64.695999999999998</v>
      </c>
      <c r="I504" s="178"/>
      <c r="L504" s="174"/>
      <c r="M504" s="179"/>
      <c r="N504" s="180"/>
      <c r="O504" s="180"/>
      <c r="P504" s="180"/>
      <c r="Q504" s="180"/>
      <c r="R504" s="180"/>
      <c r="S504" s="180"/>
      <c r="T504" s="181"/>
      <c r="AT504" s="175" t="s">
        <v>160</v>
      </c>
      <c r="AU504" s="175" t="s">
        <v>152</v>
      </c>
      <c r="AV504" s="14" t="s">
        <v>152</v>
      </c>
      <c r="AW504" s="14" t="s">
        <v>31</v>
      </c>
      <c r="AX504" s="14" t="s">
        <v>76</v>
      </c>
      <c r="AY504" s="175" t="s">
        <v>151</v>
      </c>
    </row>
    <row r="505" spans="1:65" s="15" customFormat="1" ht="11.25">
      <c r="B505" s="182"/>
      <c r="D505" s="167" t="s">
        <v>160</v>
      </c>
      <c r="E505" s="183" t="s">
        <v>1</v>
      </c>
      <c r="F505" s="184" t="s">
        <v>164</v>
      </c>
      <c r="H505" s="185">
        <v>166.86599999999999</v>
      </c>
      <c r="I505" s="186"/>
      <c r="L505" s="182"/>
      <c r="M505" s="187"/>
      <c r="N505" s="188"/>
      <c r="O505" s="188"/>
      <c r="P505" s="188"/>
      <c r="Q505" s="188"/>
      <c r="R505" s="188"/>
      <c r="S505" s="188"/>
      <c r="T505" s="189"/>
      <c r="AT505" s="183" t="s">
        <v>160</v>
      </c>
      <c r="AU505" s="183" t="s">
        <v>152</v>
      </c>
      <c r="AV505" s="15" t="s">
        <v>158</v>
      </c>
      <c r="AW505" s="15" t="s">
        <v>31</v>
      </c>
      <c r="AX505" s="15" t="s">
        <v>84</v>
      </c>
      <c r="AY505" s="183" t="s">
        <v>151</v>
      </c>
    </row>
    <row r="506" spans="1:65" s="2" customFormat="1" ht="21.75" customHeight="1">
      <c r="A506" s="33"/>
      <c r="B506" s="151"/>
      <c r="C506" s="152" t="s">
        <v>664</v>
      </c>
      <c r="D506" s="152" t="s">
        <v>154</v>
      </c>
      <c r="E506" s="153" t="s">
        <v>665</v>
      </c>
      <c r="F506" s="154" t="s">
        <v>666</v>
      </c>
      <c r="G506" s="155" t="s">
        <v>625</v>
      </c>
      <c r="H506" s="209"/>
      <c r="I506" s="157"/>
      <c r="J506" s="158">
        <f>ROUND(I506*H506,2)</f>
        <v>0</v>
      </c>
      <c r="K506" s="159"/>
      <c r="L506" s="34"/>
      <c r="M506" s="160" t="s">
        <v>1</v>
      </c>
      <c r="N506" s="161" t="s">
        <v>42</v>
      </c>
      <c r="O506" s="62"/>
      <c r="P506" s="162">
        <f>O506*H506</f>
        <v>0</v>
      </c>
      <c r="Q506" s="162">
        <v>0</v>
      </c>
      <c r="R506" s="162">
        <f>Q506*H506</f>
        <v>0</v>
      </c>
      <c r="S506" s="162">
        <v>0</v>
      </c>
      <c r="T506" s="163">
        <f>S506*H506</f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64" t="s">
        <v>262</v>
      </c>
      <c r="AT506" s="164" t="s">
        <v>154</v>
      </c>
      <c r="AU506" s="164" t="s">
        <v>152</v>
      </c>
      <c r="AY506" s="18" t="s">
        <v>151</v>
      </c>
      <c r="BE506" s="165">
        <f>IF(N506="základná",J506,0)</f>
        <v>0</v>
      </c>
      <c r="BF506" s="165">
        <f>IF(N506="znížená",J506,0)</f>
        <v>0</v>
      </c>
      <c r="BG506" s="165">
        <f>IF(N506="zákl. prenesená",J506,0)</f>
        <v>0</v>
      </c>
      <c r="BH506" s="165">
        <f>IF(N506="zníž. prenesená",J506,0)</f>
        <v>0</v>
      </c>
      <c r="BI506" s="165">
        <f>IF(N506="nulová",J506,0)</f>
        <v>0</v>
      </c>
      <c r="BJ506" s="18" t="s">
        <v>152</v>
      </c>
      <c r="BK506" s="165">
        <f>ROUND(I506*H506,2)</f>
        <v>0</v>
      </c>
      <c r="BL506" s="18" t="s">
        <v>262</v>
      </c>
      <c r="BM506" s="164" t="s">
        <v>667</v>
      </c>
    </row>
    <row r="507" spans="1:65" s="12" customFormat="1" ht="22.9" customHeight="1">
      <c r="B507" s="138"/>
      <c r="D507" s="139" t="s">
        <v>75</v>
      </c>
      <c r="E507" s="149" t="s">
        <v>668</v>
      </c>
      <c r="F507" s="149" t="s">
        <v>669</v>
      </c>
      <c r="I507" s="141"/>
      <c r="J507" s="150">
        <f>BK507</f>
        <v>0</v>
      </c>
      <c r="L507" s="138"/>
      <c r="M507" s="143"/>
      <c r="N507" s="144"/>
      <c r="O507" s="144"/>
      <c r="P507" s="145">
        <f>SUM(P508:P529)</f>
        <v>0</v>
      </c>
      <c r="Q507" s="144"/>
      <c r="R507" s="145">
        <f>SUM(R508:R529)</f>
        <v>0</v>
      </c>
      <c r="S507" s="144"/>
      <c r="T507" s="146">
        <f>SUM(T508:T529)</f>
        <v>0.8462341000000001</v>
      </c>
      <c r="AR507" s="139" t="s">
        <v>152</v>
      </c>
      <c r="AT507" s="147" t="s">
        <v>75</v>
      </c>
      <c r="AU507" s="147" t="s">
        <v>84</v>
      </c>
      <c r="AY507" s="139" t="s">
        <v>151</v>
      </c>
      <c r="BK507" s="148">
        <f>SUM(BK508:BK529)</f>
        <v>0</v>
      </c>
    </row>
    <row r="508" spans="1:65" s="2" customFormat="1" ht="37.9" customHeight="1">
      <c r="A508" s="33"/>
      <c r="B508" s="151"/>
      <c r="C508" s="152" t="s">
        <v>670</v>
      </c>
      <c r="D508" s="152" t="s">
        <v>154</v>
      </c>
      <c r="E508" s="153" t="s">
        <v>671</v>
      </c>
      <c r="F508" s="154" t="s">
        <v>672</v>
      </c>
      <c r="G508" s="155" t="s">
        <v>462</v>
      </c>
      <c r="H508" s="156">
        <v>162.66800000000001</v>
      </c>
      <c r="I508" s="157"/>
      <c r="J508" s="158">
        <f>ROUND(I508*H508,2)</f>
        <v>0</v>
      </c>
      <c r="K508" s="159"/>
      <c r="L508" s="34"/>
      <c r="M508" s="160" t="s">
        <v>1</v>
      </c>
      <c r="N508" s="161" t="s">
        <v>42</v>
      </c>
      <c r="O508" s="62"/>
      <c r="P508" s="162">
        <f>O508*H508</f>
        <v>0</v>
      </c>
      <c r="Q508" s="162">
        <v>0</v>
      </c>
      <c r="R508" s="162">
        <f>Q508*H508</f>
        <v>0</v>
      </c>
      <c r="S508" s="162">
        <v>3.2000000000000002E-3</v>
      </c>
      <c r="T508" s="163">
        <f>S508*H508</f>
        <v>0.52053760000000004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64" t="s">
        <v>262</v>
      </c>
      <c r="AT508" s="164" t="s">
        <v>154</v>
      </c>
      <c r="AU508" s="164" t="s">
        <v>152</v>
      </c>
      <c r="AY508" s="18" t="s">
        <v>151</v>
      </c>
      <c r="BE508" s="165">
        <f>IF(N508="základná",J508,0)</f>
        <v>0</v>
      </c>
      <c r="BF508" s="165">
        <f>IF(N508="znížená",J508,0)</f>
        <v>0</v>
      </c>
      <c r="BG508" s="165">
        <f>IF(N508="zákl. prenesená",J508,0)</f>
        <v>0</v>
      </c>
      <c r="BH508" s="165">
        <f>IF(N508="zníž. prenesená",J508,0)</f>
        <v>0</v>
      </c>
      <c r="BI508" s="165">
        <f>IF(N508="nulová",J508,0)</f>
        <v>0</v>
      </c>
      <c r="BJ508" s="18" t="s">
        <v>152</v>
      </c>
      <c r="BK508" s="165">
        <f>ROUND(I508*H508,2)</f>
        <v>0</v>
      </c>
      <c r="BL508" s="18" t="s">
        <v>262</v>
      </c>
      <c r="BM508" s="164" t="s">
        <v>673</v>
      </c>
    </row>
    <row r="509" spans="1:65" s="13" customFormat="1" ht="11.25">
      <c r="B509" s="166"/>
      <c r="D509" s="167" t="s">
        <v>160</v>
      </c>
      <c r="E509" s="168" t="s">
        <v>1</v>
      </c>
      <c r="F509" s="169" t="s">
        <v>674</v>
      </c>
      <c r="H509" s="168" t="s">
        <v>1</v>
      </c>
      <c r="I509" s="170"/>
      <c r="L509" s="166"/>
      <c r="M509" s="171"/>
      <c r="N509" s="172"/>
      <c r="O509" s="172"/>
      <c r="P509" s="172"/>
      <c r="Q509" s="172"/>
      <c r="R509" s="172"/>
      <c r="S509" s="172"/>
      <c r="T509" s="173"/>
      <c r="AT509" s="168" t="s">
        <v>160</v>
      </c>
      <c r="AU509" s="168" t="s">
        <v>152</v>
      </c>
      <c r="AV509" s="13" t="s">
        <v>84</v>
      </c>
      <c r="AW509" s="13" t="s">
        <v>31</v>
      </c>
      <c r="AX509" s="13" t="s">
        <v>76</v>
      </c>
      <c r="AY509" s="168" t="s">
        <v>151</v>
      </c>
    </row>
    <row r="510" spans="1:65" s="14" customFormat="1" ht="11.25">
      <c r="B510" s="174"/>
      <c r="D510" s="167" t="s">
        <v>160</v>
      </c>
      <c r="E510" s="175" t="s">
        <v>1</v>
      </c>
      <c r="F510" s="176" t="s">
        <v>675</v>
      </c>
      <c r="H510" s="177">
        <v>58.16</v>
      </c>
      <c r="I510" s="178"/>
      <c r="L510" s="174"/>
      <c r="M510" s="179"/>
      <c r="N510" s="180"/>
      <c r="O510" s="180"/>
      <c r="P510" s="180"/>
      <c r="Q510" s="180"/>
      <c r="R510" s="180"/>
      <c r="S510" s="180"/>
      <c r="T510" s="181"/>
      <c r="AT510" s="175" t="s">
        <v>160</v>
      </c>
      <c r="AU510" s="175" t="s">
        <v>152</v>
      </c>
      <c r="AV510" s="14" t="s">
        <v>152</v>
      </c>
      <c r="AW510" s="14" t="s">
        <v>31</v>
      </c>
      <c r="AX510" s="14" t="s">
        <v>76</v>
      </c>
      <c r="AY510" s="175" t="s">
        <v>151</v>
      </c>
    </row>
    <row r="511" spans="1:65" s="14" customFormat="1" ht="11.25">
      <c r="B511" s="174"/>
      <c r="D511" s="167" t="s">
        <v>160</v>
      </c>
      <c r="E511" s="175" t="s">
        <v>1</v>
      </c>
      <c r="F511" s="176" t="s">
        <v>676</v>
      </c>
      <c r="H511" s="177">
        <v>71.400000000000006</v>
      </c>
      <c r="I511" s="178"/>
      <c r="L511" s="174"/>
      <c r="M511" s="179"/>
      <c r="N511" s="180"/>
      <c r="O511" s="180"/>
      <c r="P511" s="180"/>
      <c r="Q511" s="180"/>
      <c r="R511" s="180"/>
      <c r="S511" s="180"/>
      <c r="T511" s="181"/>
      <c r="AT511" s="175" t="s">
        <v>160</v>
      </c>
      <c r="AU511" s="175" t="s">
        <v>152</v>
      </c>
      <c r="AV511" s="14" t="s">
        <v>152</v>
      </c>
      <c r="AW511" s="14" t="s">
        <v>31</v>
      </c>
      <c r="AX511" s="14" t="s">
        <v>76</v>
      </c>
      <c r="AY511" s="175" t="s">
        <v>151</v>
      </c>
    </row>
    <row r="512" spans="1:65" s="14" customFormat="1" ht="11.25">
      <c r="B512" s="174"/>
      <c r="D512" s="167" t="s">
        <v>160</v>
      </c>
      <c r="E512" s="175" t="s">
        <v>1</v>
      </c>
      <c r="F512" s="176" t="s">
        <v>677</v>
      </c>
      <c r="H512" s="177">
        <v>33.107999999999997</v>
      </c>
      <c r="I512" s="178"/>
      <c r="L512" s="174"/>
      <c r="M512" s="179"/>
      <c r="N512" s="180"/>
      <c r="O512" s="180"/>
      <c r="P512" s="180"/>
      <c r="Q512" s="180"/>
      <c r="R512" s="180"/>
      <c r="S512" s="180"/>
      <c r="T512" s="181"/>
      <c r="AT512" s="175" t="s">
        <v>160</v>
      </c>
      <c r="AU512" s="175" t="s">
        <v>152</v>
      </c>
      <c r="AV512" s="14" t="s">
        <v>152</v>
      </c>
      <c r="AW512" s="14" t="s">
        <v>31</v>
      </c>
      <c r="AX512" s="14" t="s">
        <v>76</v>
      </c>
      <c r="AY512" s="175" t="s">
        <v>151</v>
      </c>
    </row>
    <row r="513" spans="1:65" s="15" customFormat="1" ht="11.25">
      <c r="B513" s="182"/>
      <c r="D513" s="167" t="s">
        <v>160</v>
      </c>
      <c r="E513" s="183" t="s">
        <v>1</v>
      </c>
      <c r="F513" s="184" t="s">
        <v>164</v>
      </c>
      <c r="H513" s="185">
        <v>162.66800000000001</v>
      </c>
      <c r="I513" s="186"/>
      <c r="L513" s="182"/>
      <c r="M513" s="187"/>
      <c r="N513" s="188"/>
      <c r="O513" s="188"/>
      <c r="P513" s="188"/>
      <c r="Q513" s="188"/>
      <c r="R513" s="188"/>
      <c r="S513" s="188"/>
      <c r="T513" s="189"/>
      <c r="AT513" s="183" t="s">
        <v>160</v>
      </c>
      <c r="AU513" s="183" t="s">
        <v>152</v>
      </c>
      <c r="AV513" s="15" t="s">
        <v>158</v>
      </c>
      <c r="AW513" s="15" t="s">
        <v>31</v>
      </c>
      <c r="AX513" s="15" t="s">
        <v>84</v>
      </c>
      <c r="AY513" s="183" t="s">
        <v>151</v>
      </c>
    </row>
    <row r="514" spans="1:65" s="2" customFormat="1" ht="24.2" customHeight="1">
      <c r="A514" s="33"/>
      <c r="B514" s="151"/>
      <c r="C514" s="152" t="s">
        <v>678</v>
      </c>
      <c r="D514" s="152" t="s">
        <v>154</v>
      </c>
      <c r="E514" s="153" t="s">
        <v>679</v>
      </c>
      <c r="F514" s="154" t="s">
        <v>680</v>
      </c>
      <c r="G514" s="155" t="s">
        <v>462</v>
      </c>
      <c r="H514" s="156">
        <v>16.47</v>
      </c>
      <c r="I514" s="157"/>
      <c r="J514" s="158">
        <f>ROUND(I514*H514,2)</f>
        <v>0</v>
      </c>
      <c r="K514" s="159"/>
      <c r="L514" s="34"/>
      <c r="M514" s="160" t="s">
        <v>1</v>
      </c>
      <c r="N514" s="161" t="s">
        <v>42</v>
      </c>
      <c r="O514" s="62"/>
      <c r="P514" s="162">
        <f>O514*H514</f>
        <v>0</v>
      </c>
      <c r="Q514" s="162">
        <v>0</v>
      </c>
      <c r="R514" s="162">
        <f>Q514*H514</f>
        <v>0</v>
      </c>
      <c r="S514" s="162">
        <v>1.3500000000000001E-3</v>
      </c>
      <c r="T514" s="163">
        <f>S514*H514</f>
        <v>2.2234500000000001E-2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64" t="s">
        <v>262</v>
      </c>
      <c r="AT514" s="164" t="s">
        <v>154</v>
      </c>
      <c r="AU514" s="164" t="s">
        <v>152</v>
      </c>
      <c r="AY514" s="18" t="s">
        <v>151</v>
      </c>
      <c r="BE514" s="165">
        <f>IF(N514="základná",J514,0)</f>
        <v>0</v>
      </c>
      <c r="BF514" s="165">
        <f>IF(N514="znížená",J514,0)</f>
        <v>0</v>
      </c>
      <c r="BG514" s="165">
        <f>IF(N514="zákl. prenesená",J514,0)</f>
        <v>0</v>
      </c>
      <c r="BH514" s="165">
        <f>IF(N514="zníž. prenesená",J514,0)</f>
        <v>0</v>
      </c>
      <c r="BI514" s="165">
        <f>IF(N514="nulová",J514,0)</f>
        <v>0</v>
      </c>
      <c r="BJ514" s="18" t="s">
        <v>152</v>
      </c>
      <c r="BK514" s="165">
        <f>ROUND(I514*H514,2)</f>
        <v>0</v>
      </c>
      <c r="BL514" s="18" t="s">
        <v>262</v>
      </c>
      <c r="BM514" s="164" t="s">
        <v>681</v>
      </c>
    </row>
    <row r="515" spans="1:65" s="14" customFormat="1" ht="11.25">
      <c r="B515" s="174"/>
      <c r="D515" s="167" t="s">
        <v>160</v>
      </c>
      <c r="E515" s="175" t="s">
        <v>1</v>
      </c>
      <c r="F515" s="176" t="s">
        <v>682</v>
      </c>
      <c r="H515" s="177">
        <v>2.2999999999999998</v>
      </c>
      <c r="I515" s="178"/>
      <c r="L515" s="174"/>
      <c r="M515" s="179"/>
      <c r="N515" s="180"/>
      <c r="O515" s="180"/>
      <c r="P515" s="180"/>
      <c r="Q515" s="180"/>
      <c r="R515" s="180"/>
      <c r="S515" s="180"/>
      <c r="T515" s="181"/>
      <c r="AT515" s="175" t="s">
        <v>160</v>
      </c>
      <c r="AU515" s="175" t="s">
        <v>152</v>
      </c>
      <c r="AV515" s="14" t="s">
        <v>152</v>
      </c>
      <c r="AW515" s="14" t="s">
        <v>31</v>
      </c>
      <c r="AX515" s="14" t="s">
        <v>76</v>
      </c>
      <c r="AY515" s="175" t="s">
        <v>151</v>
      </c>
    </row>
    <row r="516" spans="1:65" s="14" customFormat="1" ht="11.25">
      <c r="B516" s="174"/>
      <c r="D516" s="167" t="s">
        <v>160</v>
      </c>
      <c r="E516" s="175" t="s">
        <v>1</v>
      </c>
      <c r="F516" s="176" t="s">
        <v>683</v>
      </c>
      <c r="H516" s="177">
        <v>1.8</v>
      </c>
      <c r="I516" s="178"/>
      <c r="L516" s="174"/>
      <c r="M516" s="179"/>
      <c r="N516" s="180"/>
      <c r="O516" s="180"/>
      <c r="P516" s="180"/>
      <c r="Q516" s="180"/>
      <c r="R516" s="180"/>
      <c r="S516" s="180"/>
      <c r="T516" s="181"/>
      <c r="AT516" s="175" t="s">
        <v>160</v>
      </c>
      <c r="AU516" s="175" t="s">
        <v>152</v>
      </c>
      <c r="AV516" s="14" t="s">
        <v>152</v>
      </c>
      <c r="AW516" s="14" t="s">
        <v>31</v>
      </c>
      <c r="AX516" s="14" t="s">
        <v>76</v>
      </c>
      <c r="AY516" s="175" t="s">
        <v>151</v>
      </c>
    </row>
    <row r="517" spans="1:65" s="14" customFormat="1" ht="11.25">
      <c r="B517" s="174"/>
      <c r="D517" s="167" t="s">
        <v>160</v>
      </c>
      <c r="E517" s="175" t="s">
        <v>1</v>
      </c>
      <c r="F517" s="176" t="s">
        <v>684</v>
      </c>
      <c r="H517" s="177">
        <v>1.76</v>
      </c>
      <c r="I517" s="178"/>
      <c r="L517" s="174"/>
      <c r="M517" s="179"/>
      <c r="N517" s="180"/>
      <c r="O517" s="180"/>
      <c r="P517" s="180"/>
      <c r="Q517" s="180"/>
      <c r="R517" s="180"/>
      <c r="S517" s="180"/>
      <c r="T517" s="181"/>
      <c r="AT517" s="175" t="s">
        <v>160</v>
      </c>
      <c r="AU517" s="175" t="s">
        <v>152</v>
      </c>
      <c r="AV517" s="14" t="s">
        <v>152</v>
      </c>
      <c r="AW517" s="14" t="s">
        <v>31</v>
      </c>
      <c r="AX517" s="14" t="s">
        <v>76</v>
      </c>
      <c r="AY517" s="175" t="s">
        <v>151</v>
      </c>
    </row>
    <row r="518" spans="1:65" s="14" customFormat="1" ht="11.25">
      <c r="B518" s="174"/>
      <c r="D518" s="167" t="s">
        <v>160</v>
      </c>
      <c r="E518" s="175" t="s">
        <v>1</v>
      </c>
      <c r="F518" s="176" t="s">
        <v>685</v>
      </c>
      <c r="H518" s="177">
        <v>2.58</v>
      </c>
      <c r="I518" s="178"/>
      <c r="L518" s="174"/>
      <c r="M518" s="179"/>
      <c r="N518" s="180"/>
      <c r="O518" s="180"/>
      <c r="P518" s="180"/>
      <c r="Q518" s="180"/>
      <c r="R518" s="180"/>
      <c r="S518" s="180"/>
      <c r="T518" s="181"/>
      <c r="AT518" s="175" t="s">
        <v>160</v>
      </c>
      <c r="AU518" s="175" t="s">
        <v>152</v>
      </c>
      <c r="AV518" s="14" t="s">
        <v>152</v>
      </c>
      <c r="AW518" s="14" t="s">
        <v>31</v>
      </c>
      <c r="AX518" s="14" t="s">
        <v>76</v>
      </c>
      <c r="AY518" s="175" t="s">
        <v>151</v>
      </c>
    </row>
    <row r="519" spans="1:65" s="14" customFormat="1" ht="11.25">
      <c r="B519" s="174"/>
      <c r="D519" s="167" t="s">
        <v>160</v>
      </c>
      <c r="E519" s="175" t="s">
        <v>1</v>
      </c>
      <c r="F519" s="176" t="s">
        <v>686</v>
      </c>
      <c r="H519" s="177">
        <v>5.33</v>
      </c>
      <c r="I519" s="178"/>
      <c r="L519" s="174"/>
      <c r="M519" s="179"/>
      <c r="N519" s="180"/>
      <c r="O519" s="180"/>
      <c r="P519" s="180"/>
      <c r="Q519" s="180"/>
      <c r="R519" s="180"/>
      <c r="S519" s="180"/>
      <c r="T519" s="181"/>
      <c r="AT519" s="175" t="s">
        <v>160</v>
      </c>
      <c r="AU519" s="175" t="s">
        <v>152</v>
      </c>
      <c r="AV519" s="14" t="s">
        <v>152</v>
      </c>
      <c r="AW519" s="14" t="s">
        <v>31</v>
      </c>
      <c r="AX519" s="14" t="s">
        <v>76</v>
      </c>
      <c r="AY519" s="175" t="s">
        <v>151</v>
      </c>
    </row>
    <row r="520" spans="1:65" s="14" customFormat="1" ht="11.25">
      <c r="B520" s="174"/>
      <c r="D520" s="167" t="s">
        <v>160</v>
      </c>
      <c r="E520" s="175" t="s">
        <v>1</v>
      </c>
      <c r="F520" s="176" t="s">
        <v>687</v>
      </c>
      <c r="H520" s="177">
        <v>2.7</v>
      </c>
      <c r="I520" s="178"/>
      <c r="L520" s="174"/>
      <c r="M520" s="179"/>
      <c r="N520" s="180"/>
      <c r="O520" s="180"/>
      <c r="P520" s="180"/>
      <c r="Q520" s="180"/>
      <c r="R520" s="180"/>
      <c r="S520" s="180"/>
      <c r="T520" s="181"/>
      <c r="AT520" s="175" t="s">
        <v>160</v>
      </c>
      <c r="AU520" s="175" t="s">
        <v>152</v>
      </c>
      <c r="AV520" s="14" t="s">
        <v>152</v>
      </c>
      <c r="AW520" s="14" t="s">
        <v>31</v>
      </c>
      <c r="AX520" s="14" t="s">
        <v>76</v>
      </c>
      <c r="AY520" s="175" t="s">
        <v>151</v>
      </c>
    </row>
    <row r="521" spans="1:65" s="15" customFormat="1" ht="11.25">
      <c r="B521" s="182"/>
      <c r="D521" s="167" t="s">
        <v>160</v>
      </c>
      <c r="E521" s="183" t="s">
        <v>1</v>
      </c>
      <c r="F521" s="184" t="s">
        <v>164</v>
      </c>
      <c r="H521" s="185">
        <v>16.47</v>
      </c>
      <c r="I521" s="186"/>
      <c r="L521" s="182"/>
      <c r="M521" s="187"/>
      <c r="N521" s="188"/>
      <c r="O521" s="188"/>
      <c r="P521" s="188"/>
      <c r="Q521" s="188"/>
      <c r="R521" s="188"/>
      <c r="S521" s="188"/>
      <c r="T521" s="189"/>
      <c r="AT521" s="183" t="s">
        <v>160</v>
      </c>
      <c r="AU521" s="183" t="s">
        <v>152</v>
      </c>
      <c r="AV521" s="15" t="s">
        <v>158</v>
      </c>
      <c r="AW521" s="15" t="s">
        <v>31</v>
      </c>
      <c r="AX521" s="15" t="s">
        <v>84</v>
      </c>
      <c r="AY521" s="183" t="s">
        <v>151</v>
      </c>
    </row>
    <row r="522" spans="1:65" s="2" customFormat="1" ht="24.2" customHeight="1">
      <c r="A522" s="33"/>
      <c r="B522" s="151"/>
      <c r="C522" s="152" t="s">
        <v>688</v>
      </c>
      <c r="D522" s="152" t="s">
        <v>154</v>
      </c>
      <c r="E522" s="153" t="s">
        <v>689</v>
      </c>
      <c r="F522" s="154" t="s">
        <v>690</v>
      </c>
      <c r="G522" s="155" t="s">
        <v>462</v>
      </c>
      <c r="H522" s="156">
        <v>131.94</v>
      </c>
      <c r="I522" s="157"/>
      <c r="J522" s="158">
        <f>ROUND(I522*H522,2)</f>
        <v>0</v>
      </c>
      <c r="K522" s="159"/>
      <c r="L522" s="34"/>
      <c r="M522" s="160" t="s">
        <v>1</v>
      </c>
      <c r="N522" s="161" t="s">
        <v>42</v>
      </c>
      <c r="O522" s="62"/>
      <c r="P522" s="162">
        <f>O522*H522</f>
        <v>0</v>
      </c>
      <c r="Q522" s="162">
        <v>0</v>
      </c>
      <c r="R522" s="162">
        <f>Q522*H522</f>
        <v>0</v>
      </c>
      <c r="S522" s="162">
        <v>2.3E-3</v>
      </c>
      <c r="T522" s="163">
        <f>S522*H522</f>
        <v>0.30346200000000001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4" t="s">
        <v>262</v>
      </c>
      <c r="AT522" s="164" t="s">
        <v>154</v>
      </c>
      <c r="AU522" s="164" t="s">
        <v>152</v>
      </c>
      <c r="AY522" s="18" t="s">
        <v>151</v>
      </c>
      <c r="BE522" s="165">
        <f>IF(N522="základná",J522,0)</f>
        <v>0</v>
      </c>
      <c r="BF522" s="165">
        <f>IF(N522="znížená",J522,0)</f>
        <v>0</v>
      </c>
      <c r="BG522" s="165">
        <f>IF(N522="zákl. prenesená",J522,0)</f>
        <v>0</v>
      </c>
      <c r="BH522" s="165">
        <f>IF(N522="zníž. prenesená",J522,0)</f>
        <v>0</v>
      </c>
      <c r="BI522" s="165">
        <f>IF(N522="nulová",J522,0)</f>
        <v>0</v>
      </c>
      <c r="BJ522" s="18" t="s">
        <v>152</v>
      </c>
      <c r="BK522" s="165">
        <f>ROUND(I522*H522,2)</f>
        <v>0</v>
      </c>
      <c r="BL522" s="18" t="s">
        <v>262</v>
      </c>
      <c r="BM522" s="164" t="s">
        <v>691</v>
      </c>
    </row>
    <row r="523" spans="1:65" s="13" customFormat="1" ht="11.25">
      <c r="B523" s="166"/>
      <c r="D523" s="167" t="s">
        <v>160</v>
      </c>
      <c r="E523" s="168" t="s">
        <v>1</v>
      </c>
      <c r="F523" s="169" t="s">
        <v>692</v>
      </c>
      <c r="H523" s="168" t="s">
        <v>1</v>
      </c>
      <c r="I523" s="170"/>
      <c r="L523" s="166"/>
      <c r="M523" s="171"/>
      <c r="N523" s="172"/>
      <c r="O523" s="172"/>
      <c r="P523" s="172"/>
      <c r="Q523" s="172"/>
      <c r="R523" s="172"/>
      <c r="S523" s="172"/>
      <c r="T523" s="173"/>
      <c r="AT523" s="168" t="s">
        <v>160</v>
      </c>
      <c r="AU523" s="168" t="s">
        <v>152</v>
      </c>
      <c r="AV523" s="13" t="s">
        <v>84</v>
      </c>
      <c r="AW523" s="13" t="s">
        <v>31</v>
      </c>
      <c r="AX523" s="13" t="s">
        <v>76</v>
      </c>
      <c r="AY523" s="168" t="s">
        <v>151</v>
      </c>
    </row>
    <row r="524" spans="1:65" s="14" customFormat="1" ht="11.25">
      <c r="B524" s="174"/>
      <c r="D524" s="167" t="s">
        <v>160</v>
      </c>
      <c r="E524" s="175" t="s">
        <v>1</v>
      </c>
      <c r="F524" s="176" t="s">
        <v>693</v>
      </c>
      <c r="H524" s="177">
        <v>50.098999999999997</v>
      </c>
      <c r="I524" s="178"/>
      <c r="L524" s="174"/>
      <c r="M524" s="179"/>
      <c r="N524" s="180"/>
      <c r="O524" s="180"/>
      <c r="P524" s="180"/>
      <c r="Q524" s="180"/>
      <c r="R524" s="180"/>
      <c r="S524" s="180"/>
      <c r="T524" s="181"/>
      <c r="AT524" s="175" t="s">
        <v>160</v>
      </c>
      <c r="AU524" s="175" t="s">
        <v>152</v>
      </c>
      <c r="AV524" s="14" t="s">
        <v>152</v>
      </c>
      <c r="AW524" s="14" t="s">
        <v>31</v>
      </c>
      <c r="AX524" s="14" t="s">
        <v>76</v>
      </c>
      <c r="AY524" s="175" t="s">
        <v>151</v>
      </c>
    </row>
    <row r="525" spans="1:65" s="14" customFormat="1" ht="22.5">
      <c r="B525" s="174"/>
      <c r="D525" s="167" t="s">
        <v>160</v>
      </c>
      <c r="E525" s="175" t="s">
        <v>1</v>
      </c>
      <c r="F525" s="176" t="s">
        <v>694</v>
      </c>
      <c r="H525" s="177">
        <v>75.070999999999998</v>
      </c>
      <c r="I525" s="178"/>
      <c r="L525" s="174"/>
      <c r="M525" s="179"/>
      <c r="N525" s="180"/>
      <c r="O525" s="180"/>
      <c r="P525" s="180"/>
      <c r="Q525" s="180"/>
      <c r="R525" s="180"/>
      <c r="S525" s="180"/>
      <c r="T525" s="181"/>
      <c r="AT525" s="175" t="s">
        <v>160</v>
      </c>
      <c r="AU525" s="175" t="s">
        <v>152</v>
      </c>
      <c r="AV525" s="14" t="s">
        <v>152</v>
      </c>
      <c r="AW525" s="14" t="s">
        <v>31</v>
      </c>
      <c r="AX525" s="14" t="s">
        <v>76</v>
      </c>
      <c r="AY525" s="175" t="s">
        <v>151</v>
      </c>
    </row>
    <row r="526" spans="1:65" s="14" customFormat="1" ht="11.25">
      <c r="B526" s="174"/>
      <c r="D526" s="167" t="s">
        <v>160</v>
      </c>
      <c r="E526" s="175" t="s">
        <v>1</v>
      </c>
      <c r="F526" s="176" t="s">
        <v>695</v>
      </c>
      <c r="H526" s="177">
        <v>4.7699999999999996</v>
      </c>
      <c r="I526" s="178"/>
      <c r="L526" s="174"/>
      <c r="M526" s="179"/>
      <c r="N526" s="180"/>
      <c r="O526" s="180"/>
      <c r="P526" s="180"/>
      <c r="Q526" s="180"/>
      <c r="R526" s="180"/>
      <c r="S526" s="180"/>
      <c r="T526" s="181"/>
      <c r="AT526" s="175" t="s">
        <v>160</v>
      </c>
      <c r="AU526" s="175" t="s">
        <v>152</v>
      </c>
      <c r="AV526" s="14" t="s">
        <v>152</v>
      </c>
      <c r="AW526" s="14" t="s">
        <v>31</v>
      </c>
      <c r="AX526" s="14" t="s">
        <v>76</v>
      </c>
      <c r="AY526" s="175" t="s">
        <v>151</v>
      </c>
    </row>
    <row r="527" spans="1:65" s="14" customFormat="1" ht="11.25">
      <c r="B527" s="174"/>
      <c r="D527" s="167" t="s">
        <v>160</v>
      </c>
      <c r="E527" s="175" t="s">
        <v>1</v>
      </c>
      <c r="F527" s="176" t="s">
        <v>696</v>
      </c>
      <c r="H527" s="177">
        <v>2</v>
      </c>
      <c r="I527" s="178"/>
      <c r="L527" s="174"/>
      <c r="M527" s="179"/>
      <c r="N527" s="180"/>
      <c r="O527" s="180"/>
      <c r="P527" s="180"/>
      <c r="Q527" s="180"/>
      <c r="R527" s="180"/>
      <c r="S527" s="180"/>
      <c r="T527" s="181"/>
      <c r="AT527" s="175" t="s">
        <v>160</v>
      </c>
      <c r="AU527" s="175" t="s">
        <v>152</v>
      </c>
      <c r="AV527" s="14" t="s">
        <v>152</v>
      </c>
      <c r="AW527" s="14" t="s">
        <v>31</v>
      </c>
      <c r="AX527" s="14" t="s">
        <v>76</v>
      </c>
      <c r="AY527" s="175" t="s">
        <v>151</v>
      </c>
    </row>
    <row r="528" spans="1:65" s="15" customFormat="1" ht="11.25">
      <c r="B528" s="182"/>
      <c r="D528" s="167" t="s">
        <v>160</v>
      </c>
      <c r="E528" s="183" t="s">
        <v>1</v>
      </c>
      <c r="F528" s="184" t="s">
        <v>164</v>
      </c>
      <c r="H528" s="185">
        <v>131.94</v>
      </c>
      <c r="I528" s="186"/>
      <c r="L528" s="182"/>
      <c r="M528" s="187"/>
      <c r="N528" s="188"/>
      <c r="O528" s="188"/>
      <c r="P528" s="188"/>
      <c r="Q528" s="188"/>
      <c r="R528" s="188"/>
      <c r="S528" s="188"/>
      <c r="T528" s="189"/>
      <c r="AT528" s="183" t="s">
        <v>160</v>
      </c>
      <c r="AU528" s="183" t="s">
        <v>152</v>
      </c>
      <c r="AV528" s="15" t="s">
        <v>158</v>
      </c>
      <c r="AW528" s="15" t="s">
        <v>31</v>
      </c>
      <c r="AX528" s="15" t="s">
        <v>84</v>
      </c>
      <c r="AY528" s="183" t="s">
        <v>151</v>
      </c>
    </row>
    <row r="529" spans="1:65" s="2" customFormat="1" ht="24.2" customHeight="1">
      <c r="A529" s="33"/>
      <c r="B529" s="151"/>
      <c r="C529" s="152" t="s">
        <v>697</v>
      </c>
      <c r="D529" s="152" t="s">
        <v>154</v>
      </c>
      <c r="E529" s="153" t="s">
        <v>698</v>
      </c>
      <c r="F529" s="154" t="s">
        <v>699</v>
      </c>
      <c r="G529" s="155" t="s">
        <v>625</v>
      </c>
      <c r="H529" s="209"/>
      <c r="I529" s="157"/>
      <c r="J529" s="158">
        <f>ROUND(I529*H529,2)</f>
        <v>0</v>
      </c>
      <c r="K529" s="159"/>
      <c r="L529" s="34"/>
      <c r="M529" s="160" t="s">
        <v>1</v>
      </c>
      <c r="N529" s="161" t="s">
        <v>42</v>
      </c>
      <c r="O529" s="62"/>
      <c r="P529" s="162">
        <f>O529*H529</f>
        <v>0</v>
      </c>
      <c r="Q529" s="162">
        <v>0</v>
      </c>
      <c r="R529" s="162">
        <f>Q529*H529</f>
        <v>0</v>
      </c>
      <c r="S529" s="162">
        <v>0</v>
      </c>
      <c r="T529" s="163">
        <f>S529*H529</f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64" t="s">
        <v>262</v>
      </c>
      <c r="AT529" s="164" t="s">
        <v>154</v>
      </c>
      <c r="AU529" s="164" t="s">
        <v>152</v>
      </c>
      <c r="AY529" s="18" t="s">
        <v>151</v>
      </c>
      <c r="BE529" s="165">
        <f>IF(N529="základná",J529,0)</f>
        <v>0</v>
      </c>
      <c r="BF529" s="165">
        <f>IF(N529="znížená",J529,0)</f>
        <v>0</v>
      </c>
      <c r="BG529" s="165">
        <f>IF(N529="zákl. prenesená",J529,0)</f>
        <v>0</v>
      </c>
      <c r="BH529" s="165">
        <f>IF(N529="zníž. prenesená",J529,0)</f>
        <v>0</v>
      </c>
      <c r="BI529" s="165">
        <f>IF(N529="nulová",J529,0)</f>
        <v>0</v>
      </c>
      <c r="BJ529" s="18" t="s">
        <v>152</v>
      </c>
      <c r="BK529" s="165">
        <f>ROUND(I529*H529,2)</f>
        <v>0</v>
      </c>
      <c r="BL529" s="18" t="s">
        <v>262</v>
      </c>
      <c r="BM529" s="164" t="s">
        <v>700</v>
      </c>
    </row>
    <row r="530" spans="1:65" s="12" customFormat="1" ht="22.9" customHeight="1">
      <c r="B530" s="138"/>
      <c r="D530" s="139" t="s">
        <v>75</v>
      </c>
      <c r="E530" s="149" t="s">
        <v>701</v>
      </c>
      <c r="F530" s="149" t="s">
        <v>702</v>
      </c>
      <c r="I530" s="141"/>
      <c r="J530" s="150">
        <f>BK530</f>
        <v>0</v>
      </c>
      <c r="L530" s="138"/>
      <c r="M530" s="143"/>
      <c r="N530" s="144"/>
      <c r="O530" s="144"/>
      <c r="P530" s="145">
        <f>SUM(P531:P533)</f>
        <v>0</v>
      </c>
      <c r="Q530" s="144"/>
      <c r="R530" s="145">
        <f>SUM(R531:R533)</f>
        <v>0</v>
      </c>
      <c r="S530" s="144"/>
      <c r="T530" s="146">
        <f>SUM(T531:T533)</f>
        <v>4.4999999999999998E-2</v>
      </c>
      <c r="AR530" s="139" t="s">
        <v>152</v>
      </c>
      <c r="AT530" s="147" t="s">
        <v>75</v>
      </c>
      <c r="AU530" s="147" t="s">
        <v>84</v>
      </c>
      <c r="AY530" s="139" t="s">
        <v>151</v>
      </c>
      <c r="BK530" s="148">
        <f>SUM(BK531:BK533)</f>
        <v>0</v>
      </c>
    </row>
    <row r="531" spans="1:65" s="2" customFormat="1" ht="33" customHeight="1">
      <c r="A531" s="33"/>
      <c r="B531" s="151"/>
      <c r="C531" s="152" t="s">
        <v>703</v>
      </c>
      <c r="D531" s="152" t="s">
        <v>154</v>
      </c>
      <c r="E531" s="153" t="s">
        <v>704</v>
      </c>
      <c r="F531" s="154" t="s">
        <v>705</v>
      </c>
      <c r="G531" s="155" t="s">
        <v>179</v>
      </c>
      <c r="H531" s="156">
        <v>9</v>
      </c>
      <c r="I531" s="157"/>
      <c r="J531" s="158">
        <f>ROUND(I531*H531,2)</f>
        <v>0</v>
      </c>
      <c r="K531" s="159"/>
      <c r="L531" s="34"/>
      <c r="M531" s="160" t="s">
        <v>1</v>
      </c>
      <c r="N531" s="161" t="s">
        <v>42</v>
      </c>
      <c r="O531" s="62"/>
      <c r="P531" s="162">
        <f>O531*H531</f>
        <v>0</v>
      </c>
      <c r="Q531" s="162">
        <v>0</v>
      </c>
      <c r="R531" s="162">
        <f>Q531*H531</f>
        <v>0</v>
      </c>
      <c r="S531" s="162">
        <v>3.0000000000000001E-3</v>
      </c>
      <c r="T531" s="163">
        <f>S531*H531</f>
        <v>2.7E-2</v>
      </c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R531" s="164" t="s">
        <v>262</v>
      </c>
      <c r="AT531" s="164" t="s">
        <v>154</v>
      </c>
      <c r="AU531" s="164" t="s">
        <v>152</v>
      </c>
      <c r="AY531" s="18" t="s">
        <v>151</v>
      </c>
      <c r="BE531" s="165">
        <f>IF(N531="základná",J531,0)</f>
        <v>0</v>
      </c>
      <c r="BF531" s="165">
        <f>IF(N531="znížená",J531,0)</f>
        <v>0</v>
      </c>
      <c r="BG531" s="165">
        <f>IF(N531="zákl. prenesená",J531,0)</f>
        <v>0</v>
      </c>
      <c r="BH531" s="165">
        <f>IF(N531="zníž. prenesená",J531,0)</f>
        <v>0</v>
      </c>
      <c r="BI531" s="165">
        <f>IF(N531="nulová",J531,0)</f>
        <v>0</v>
      </c>
      <c r="BJ531" s="18" t="s">
        <v>152</v>
      </c>
      <c r="BK531" s="165">
        <f>ROUND(I531*H531,2)</f>
        <v>0</v>
      </c>
      <c r="BL531" s="18" t="s">
        <v>262</v>
      </c>
      <c r="BM531" s="164" t="s">
        <v>706</v>
      </c>
    </row>
    <row r="532" spans="1:65" s="2" customFormat="1" ht="24.2" customHeight="1">
      <c r="A532" s="33"/>
      <c r="B532" s="151"/>
      <c r="C532" s="152" t="s">
        <v>707</v>
      </c>
      <c r="D532" s="152" t="s">
        <v>154</v>
      </c>
      <c r="E532" s="153" t="s">
        <v>708</v>
      </c>
      <c r="F532" s="154" t="s">
        <v>709</v>
      </c>
      <c r="G532" s="155" t="s">
        <v>179</v>
      </c>
      <c r="H532" s="156">
        <v>3</v>
      </c>
      <c r="I532" s="157"/>
      <c r="J532" s="158">
        <f>ROUND(I532*H532,2)</f>
        <v>0</v>
      </c>
      <c r="K532" s="159"/>
      <c r="L532" s="34"/>
      <c r="M532" s="160" t="s">
        <v>1</v>
      </c>
      <c r="N532" s="161" t="s">
        <v>42</v>
      </c>
      <c r="O532" s="62"/>
      <c r="P532" s="162">
        <f>O532*H532</f>
        <v>0</v>
      </c>
      <c r="Q532" s="162">
        <v>0</v>
      </c>
      <c r="R532" s="162">
        <f>Q532*H532</f>
        <v>0</v>
      </c>
      <c r="S532" s="162">
        <v>6.0000000000000001E-3</v>
      </c>
      <c r="T532" s="163">
        <f>S532*H532</f>
        <v>1.8000000000000002E-2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64" t="s">
        <v>262</v>
      </c>
      <c r="AT532" s="164" t="s">
        <v>154</v>
      </c>
      <c r="AU532" s="164" t="s">
        <v>152</v>
      </c>
      <c r="AY532" s="18" t="s">
        <v>151</v>
      </c>
      <c r="BE532" s="165">
        <f>IF(N532="základná",J532,0)</f>
        <v>0</v>
      </c>
      <c r="BF532" s="165">
        <f>IF(N532="znížená",J532,0)</f>
        <v>0</v>
      </c>
      <c r="BG532" s="165">
        <f>IF(N532="zákl. prenesená",J532,0)</f>
        <v>0</v>
      </c>
      <c r="BH532" s="165">
        <f>IF(N532="zníž. prenesená",J532,0)</f>
        <v>0</v>
      </c>
      <c r="BI532" s="165">
        <f>IF(N532="nulová",J532,0)</f>
        <v>0</v>
      </c>
      <c r="BJ532" s="18" t="s">
        <v>152</v>
      </c>
      <c r="BK532" s="165">
        <f>ROUND(I532*H532,2)</f>
        <v>0</v>
      </c>
      <c r="BL532" s="18" t="s">
        <v>262</v>
      </c>
      <c r="BM532" s="164" t="s">
        <v>710</v>
      </c>
    </row>
    <row r="533" spans="1:65" s="2" customFormat="1" ht="24.2" customHeight="1">
      <c r="A533" s="33"/>
      <c r="B533" s="151"/>
      <c r="C533" s="152" t="s">
        <v>711</v>
      </c>
      <c r="D533" s="152" t="s">
        <v>154</v>
      </c>
      <c r="E533" s="153" t="s">
        <v>712</v>
      </c>
      <c r="F533" s="154" t="s">
        <v>713</v>
      </c>
      <c r="G533" s="155" t="s">
        <v>625</v>
      </c>
      <c r="H533" s="209"/>
      <c r="I533" s="157"/>
      <c r="J533" s="158">
        <f>ROUND(I533*H533,2)</f>
        <v>0</v>
      </c>
      <c r="K533" s="159"/>
      <c r="L533" s="34"/>
      <c r="M533" s="160" t="s">
        <v>1</v>
      </c>
      <c r="N533" s="161" t="s">
        <v>42</v>
      </c>
      <c r="O533" s="62"/>
      <c r="P533" s="162">
        <f>O533*H533</f>
        <v>0</v>
      </c>
      <c r="Q533" s="162">
        <v>0</v>
      </c>
      <c r="R533" s="162">
        <f>Q533*H533</f>
        <v>0</v>
      </c>
      <c r="S533" s="162">
        <v>0</v>
      </c>
      <c r="T533" s="163">
        <f>S533*H533</f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64" t="s">
        <v>262</v>
      </c>
      <c r="AT533" s="164" t="s">
        <v>154</v>
      </c>
      <c r="AU533" s="164" t="s">
        <v>152</v>
      </c>
      <c r="AY533" s="18" t="s">
        <v>151</v>
      </c>
      <c r="BE533" s="165">
        <f>IF(N533="základná",J533,0)</f>
        <v>0</v>
      </c>
      <c r="BF533" s="165">
        <f>IF(N533="znížená",J533,0)</f>
        <v>0</v>
      </c>
      <c r="BG533" s="165">
        <f>IF(N533="zákl. prenesená",J533,0)</f>
        <v>0</v>
      </c>
      <c r="BH533" s="165">
        <f>IF(N533="zníž. prenesená",J533,0)</f>
        <v>0</v>
      </c>
      <c r="BI533" s="165">
        <f>IF(N533="nulová",J533,0)</f>
        <v>0</v>
      </c>
      <c r="BJ533" s="18" t="s">
        <v>152</v>
      </c>
      <c r="BK533" s="165">
        <f>ROUND(I533*H533,2)</f>
        <v>0</v>
      </c>
      <c r="BL533" s="18" t="s">
        <v>262</v>
      </c>
      <c r="BM533" s="164" t="s">
        <v>714</v>
      </c>
    </row>
    <row r="534" spans="1:65" s="12" customFormat="1" ht="25.9" customHeight="1">
      <c r="B534" s="138"/>
      <c r="D534" s="139" t="s">
        <v>75</v>
      </c>
      <c r="E534" s="140" t="s">
        <v>186</v>
      </c>
      <c r="F534" s="140" t="s">
        <v>715</v>
      </c>
      <c r="I534" s="141"/>
      <c r="J534" s="142">
        <f>BK534</f>
        <v>0</v>
      </c>
      <c r="L534" s="138"/>
      <c r="M534" s="143"/>
      <c r="N534" s="144"/>
      <c r="O534" s="144"/>
      <c r="P534" s="145">
        <f>P535</f>
        <v>0</v>
      </c>
      <c r="Q534" s="144"/>
      <c r="R534" s="145">
        <f>R535</f>
        <v>0</v>
      </c>
      <c r="S534" s="144"/>
      <c r="T534" s="146">
        <f>T535</f>
        <v>0.25</v>
      </c>
      <c r="AR534" s="139" t="s">
        <v>165</v>
      </c>
      <c r="AT534" s="147" t="s">
        <v>75</v>
      </c>
      <c r="AU534" s="147" t="s">
        <v>76</v>
      </c>
      <c r="AY534" s="139" t="s">
        <v>151</v>
      </c>
      <c r="BK534" s="148">
        <f>BK535</f>
        <v>0</v>
      </c>
    </row>
    <row r="535" spans="1:65" s="12" customFormat="1" ht="22.9" customHeight="1">
      <c r="B535" s="138"/>
      <c r="D535" s="139" t="s">
        <v>75</v>
      </c>
      <c r="E535" s="149" t="s">
        <v>716</v>
      </c>
      <c r="F535" s="149" t="s">
        <v>717</v>
      </c>
      <c r="I535" s="141"/>
      <c r="J535" s="150">
        <f>BK535</f>
        <v>0</v>
      </c>
      <c r="L535" s="138"/>
      <c r="M535" s="143"/>
      <c r="N535" s="144"/>
      <c r="O535" s="144"/>
      <c r="P535" s="145">
        <f>P536</f>
        <v>0</v>
      </c>
      <c r="Q535" s="144"/>
      <c r="R535" s="145">
        <f>R536</f>
        <v>0</v>
      </c>
      <c r="S535" s="144"/>
      <c r="T535" s="146">
        <f>T536</f>
        <v>0.25</v>
      </c>
      <c r="AR535" s="139" t="s">
        <v>165</v>
      </c>
      <c r="AT535" s="147" t="s">
        <v>75</v>
      </c>
      <c r="AU535" s="147" t="s">
        <v>84</v>
      </c>
      <c r="AY535" s="139" t="s">
        <v>151</v>
      </c>
      <c r="BK535" s="148">
        <f>BK536</f>
        <v>0</v>
      </c>
    </row>
    <row r="536" spans="1:65" s="2" customFormat="1" ht="16.5" customHeight="1">
      <c r="A536" s="33"/>
      <c r="B536" s="151"/>
      <c r="C536" s="152" t="s">
        <v>718</v>
      </c>
      <c r="D536" s="152" t="s">
        <v>154</v>
      </c>
      <c r="E536" s="153" t="s">
        <v>719</v>
      </c>
      <c r="F536" s="154" t="s">
        <v>720</v>
      </c>
      <c r="G536" s="155" t="s">
        <v>632</v>
      </c>
      <c r="H536" s="156">
        <v>1</v>
      </c>
      <c r="I536" s="157"/>
      <c r="J536" s="158">
        <f>ROUND(I536*H536,2)</f>
        <v>0</v>
      </c>
      <c r="K536" s="159"/>
      <c r="L536" s="34"/>
      <c r="M536" s="160" t="s">
        <v>1</v>
      </c>
      <c r="N536" s="161" t="s">
        <v>42</v>
      </c>
      <c r="O536" s="62"/>
      <c r="P536" s="162">
        <f>O536*H536</f>
        <v>0</v>
      </c>
      <c r="Q536" s="162">
        <v>0</v>
      </c>
      <c r="R536" s="162">
        <f>Q536*H536</f>
        <v>0</v>
      </c>
      <c r="S536" s="162">
        <v>0.25</v>
      </c>
      <c r="T536" s="163">
        <f>S536*H536</f>
        <v>0.25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64" t="s">
        <v>641</v>
      </c>
      <c r="AT536" s="164" t="s">
        <v>154</v>
      </c>
      <c r="AU536" s="164" t="s">
        <v>152</v>
      </c>
      <c r="AY536" s="18" t="s">
        <v>151</v>
      </c>
      <c r="BE536" s="165">
        <f>IF(N536="základná",J536,0)</f>
        <v>0</v>
      </c>
      <c r="BF536" s="165">
        <f>IF(N536="znížená",J536,0)</f>
        <v>0</v>
      </c>
      <c r="BG536" s="165">
        <f>IF(N536="zákl. prenesená",J536,0)</f>
        <v>0</v>
      </c>
      <c r="BH536" s="165">
        <f>IF(N536="zníž. prenesená",J536,0)</f>
        <v>0</v>
      </c>
      <c r="BI536" s="165">
        <f>IF(N536="nulová",J536,0)</f>
        <v>0</v>
      </c>
      <c r="BJ536" s="18" t="s">
        <v>152</v>
      </c>
      <c r="BK536" s="165">
        <f>ROUND(I536*H536,2)</f>
        <v>0</v>
      </c>
      <c r="BL536" s="18" t="s">
        <v>641</v>
      </c>
      <c r="BM536" s="164" t="s">
        <v>721</v>
      </c>
    </row>
    <row r="537" spans="1:65" s="12" customFormat="1" ht="25.9" customHeight="1">
      <c r="B537" s="138"/>
      <c r="D537" s="139" t="s">
        <v>75</v>
      </c>
      <c r="E537" s="140" t="s">
        <v>722</v>
      </c>
      <c r="F537" s="140" t="s">
        <v>723</v>
      </c>
      <c r="I537" s="141"/>
      <c r="J537" s="142">
        <f>BK537</f>
        <v>0</v>
      </c>
      <c r="L537" s="138"/>
      <c r="M537" s="143"/>
      <c r="N537" s="144"/>
      <c r="O537" s="144"/>
      <c r="P537" s="145">
        <f>SUM(P538:P544)</f>
        <v>0</v>
      </c>
      <c r="Q537" s="144"/>
      <c r="R537" s="145">
        <f>SUM(R538:R544)</f>
        <v>0</v>
      </c>
      <c r="S537" s="144"/>
      <c r="T537" s="146">
        <f>SUM(T538:T544)</f>
        <v>0</v>
      </c>
      <c r="AR537" s="139" t="s">
        <v>158</v>
      </c>
      <c r="AT537" s="147" t="s">
        <v>75</v>
      </c>
      <c r="AU537" s="147" t="s">
        <v>76</v>
      </c>
      <c r="AY537" s="139" t="s">
        <v>151</v>
      </c>
      <c r="BK537" s="148">
        <f>SUM(BK538:BK544)</f>
        <v>0</v>
      </c>
    </row>
    <row r="538" spans="1:65" s="2" customFormat="1" ht="33" customHeight="1">
      <c r="A538" s="33"/>
      <c r="B538" s="151"/>
      <c r="C538" s="152" t="s">
        <v>724</v>
      </c>
      <c r="D538" s="152" t="s">
        <v>154</v>
      </c>
      <c r="E538" s="153" t="s">
        <v>725</v>
      </c>
      <c r="F538" s="154" t="s">
        <v>726</v>
      </c>
      <c r="G538" s="155" t="s">
        <v>727</v>
      </c>
      <c r="H538" s="156">
        <v>100</v>
      </c>
      <c r="I538" s="157"/>
      <c r="J538" s="158">
        <f>ROUND(I538*H538,2)</f>
        <v>0</v>
      </c>
      <c r="K538" s="159"/>
      <c r="L538" s="34"/>
      <c r="M538" s="160" t="s">
        <v>1</v>
      </c>
      <c r="N538" s="161" t="s">
        <v>42</v>
      </c>
      <c r="O538" s="62"/>
      <c r="P538" s="162">
        <f>O538*H538</f>
        <v>0</v>
      </c>
      <c r="Q538" s="162">
        <v>0</v>
      </c>
      <c r="R538" s="162">
        <f>Q538*H538</f>
        <v>0</v>
      </c>
      <c r="S538" s="162">
        <v>0</v>
      </c>
      <c r="T538" s="163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64" t="s">
        <v>728</v>
      </c>
      <c r="AT538" s="164" t="s">
        <v>154</v>
      </c>
      <c r="AU538" s="164" t="s">
        <v>84</v>
      </c>
      <c r="AY538" s="18" t="s">
        <v>151</v>
      </c>
      <c r="BE538" s="165">
        <f>IF(N538="základná",J538,0)</f>
        <v>0</v>
      </c>
      <c r="BF538" s="165">
        <f>IF(N538="znížená",J538,0)</f>
        <v>0</v>
      </c>
      <c r="BG538" s="165">
        <f>IF(N538="zákl. prenesená",J538,0)</f>
        <v>0</v>
      </c>
      <c r="BH538" s="165">
        <f>IF(N538="zníž. prenesená",J538,0)</f>
        <v>0</v>
      </c>
      <c r="BI538" s="165">
        <f>IF(N538="nulová",J538,0)</f>
        <v>0</v>
      </c>
      <c r="BJ538" s="18" t="s">
        <v>152</v>
      </c>
      <c r="BK538" s="165">
        <f>ROUND(I538*H538,2)</f>
        <v>0</v>
      </c>
      <c r="BL538" s="18" t="s">
        <v>728</v>
      </c>
      <c r="BM538" s="164" t="s">
        <v>729</v>
      </c>
    </row>
    <row r="539" spans="1:65" s="13" customFormat="1" ht="11.25">
      <c r="B539" s="166"/>
      <c r="D539" s="167" t="s">
        <v>160</v>
      </c>
      <c r="E539" s="168" t="s">
        <v>1</v>
      </c>
      <c r="F539" s="169" t="s">
        <v>730</v>
      </c>
      <c r="H539" s="168" t="s">
        <v>1</v>
      </c>
      <c r="I539" s="170"/>
      <c r="L539" s="166"/>
      <c r="M539" s="171"/>
      <c r="N539" s="172"/>
      <c r="O539" s="172"/>
      <c r="P539" s="172"/>
      <c r="Q539" s="172"/>
      <c r="R539" s="172"/>
      <c r="S539" s="172"/>
      <c r="T539" s="173"/>
      <c r="AT539" s="168" t="s">
        <v>160</v>
      </c>
      <c r="AU539" s="168" t="s">
        <v>84</v>
      </c>
      <c r="AV539" s="13" t="s">
        <v>84</v>
      </c>
      <c r="AW539" s="13" t="s">
        <v>31</v>
      </c>
      <c r="AX539" s="13" t="s">
        <v>76</v>
      </c>
      <c r="AY539" s="168" t="s">
        <v>151</v>
      </c>
    </row>
    <row r="540" spans="1:65" s="14" customFormat="1" ht="11.25">
      <c r="B540" s="174"/>
      <c r="D540" s="167" t="s">
        <v>160</v>
      </c>
      <c r="E540" s="175" t="s">
        <v>1</v>
      </c>
      <c r="F540" s="176" t="s">
        <v>731</v>
      </c>
      <c r="H540" s="177">
        <v>100</v>
      </c>
      <c r="I540" s="178"/>
      <c r="L540" s="174"/>
      <c r="M540" s="179"/>
      <c r="N540" s="180"/>
      <c r="O540" s="180"/>
      <c r="P540" s="180"/>
      <c r="Q540" s="180"/>
      <c r="R540" s="180"/>
      <c r="S540" s="180"/>
      <c r="T540" s="181"/>
      <c r="AT540" s="175" t="s">
        <v>160</v>
      </c>
      <c r="AU540" s="175" t="s">
        <v>84</v>
      </c>
      <c r="AV540" s="14" t="s">
        <v>152</v>
      </c>
      <c r="AW540" s="14" t="s">
        <v>31</v>
      </c>
      <c r="AX540" s="14" t="s">
        <v>76</v>
      </c>
      <c r="AY540" s="175" t="s">
        <v>151</v>
      </c>
    </row>
    <row r="541" spans="1:65" s="15" customFormat="1" ht="11.25">
      <c r="B541" s="182"/>
      <c r="D541" s="167" t="s">
        <v>160</v>
      </c>
      <c r="E541" s="183" t="s">
        <v>1</v>
      </c>
      <c r="F541" s="184" t="s">
        <v>164</v>
      </c>
      <c r="H541" s="185">
        <v>100</v>
      </c>
      <c r="I541" s="186"/>
      <c r="L541" s="182"/>
      <c r="M541" s="187"/>
      <c r="N541" s="188"/>
      <c r="O541" s="188"/>
      <c r="P541" s="188"/>
      <c r="Q541" s="188"/>
      <c r="R541" s="188"/>
      <c r="S541" s="188"/>
      <c r="T541" s="189"/>
      <c r="AT541" s="183" t="s">
        <v>160</v>
      </c>
      <c r="AU541" s="183" t="s">
        <v>84</v>
      </c>
      <c r="AV541" s="15" t="s">
        <v>158</v>
      </c>
      <c r="AW541" s="15" t="s">
        <v>31</v>
      </c>
      <c r="AX541" s="15" t="s">
        <v>84</v>
      </c>
      <c r="AY541" s="183" t="s">
        <v>151</v>
      </c>
    </row>
    <row r="542" spans="1:65" s="2" customFormat="1" ht="33" customHeight="1">
      <c r="A542" s="33"/>
      <c r="B542" s="151"/>
      <c r="C542" s="152" t="s">
        <v>732</v>
      </c>
      <c r="D542" s="152" t="s">
        <v>154</v>
      </c>
      <c r="E542" s="153" t="s">
        <v>733</v>
      </c>
      <c r="F542" s="154" t="s">
        <v>734</v>
      </c>
      <c r="G542" s="155" t="s">
        <v>727</v>
      </c>
      <c r="H542" s="156">
        <v>100</v>
      </c>
      <c r="I542" s="157"/>
      <c r="J542" s="158">
        <f>ROUND(I542*H542,2)</f>
        <v>0</v>
      </c>
      <c r="K542" s="159"/>
      <c r="L542" s="34"/>
      <c r="M542" s="160" t="s">
        <v>1</v>
      </c>
      <c r="N542" s="161" t="s">
        <v>42</v>
      </c>
      <c r="O542" s="62"/>
      <c r="P542" s="162">
        <f>O542*H542</f>
        <v>0</v>
      </c>
      <c r="Q542" s="162">
        <v>0</v>
      </c>
      <c r="R542" s="162">
        <f>Q542*H542</f>
        <v>0</v>
      </c>
      <c r="S542" s="162">
        <v>0</v>
      </c>
      <c r="T542" s="163">
        <f>S542*H542</f>
        <v>0</v>
      </c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R542" s="164" t="s">
        <v>728</v>
      </c>
      <c r="AT542" s="164" t="s">
        <v>154</v>
      </c>
      <c r="AU542" s="164" t="s">
        <v>84</v>
      </c>
      <c r="AY542" s="18" t="s">
        <v>151</v>
      </c>
      <c r="BE542" s="165">
        <f>IF(N542="základná",J542,0)</f>
        <v>0</v>
      </c>
      <c r="BF542" s="165">
        <f>IF(N542="znížená",J542,0)</f>
        <v>0</v>
      </c>
      <c r="BG542" s="165">
        <f>IF(N542="zákl. prenesená",J542,0)</f>
        <v>0</v>
      </c>
      <c r="BH542" s="165">
        <f>IF(N542="zníž. prenesená",J542,0)</f>
        <v>0</v>
      </c>
      <c r="BI542" s="165">
        <f>IF(N542="nulová",J542,0)</f>
        <v>0</v>
      </c>
      <c r="BJ542" s="18" t="s">
        <v>152</v>
      </c>
      <c r="BK542" s="165">
        <f>ROUND(I542*H542,2)</f>
        <v>0</v>
      </c>
      <c r="BL542" s="18" t="s">
        <v>728</v>
      </c>
      <c r="BM542" s="164" t="s">
        <v>735</v>
      </c>
    </row>
    <row r="543" spans="1:65" s="13" customFormat="1" ht="22.5">
      <c r="B543" s="166"/>
      <c r="D543" s="167" t="s">
        <v>160</v>
      </c>
      <c r="E543" s="168" t="s">
        <v>1</v>
      </c>
      <c r="F543" s="169" t="s">
        <v>736</v>
      </c>
      <c r="H543" s="168" t="s">
        <v>1</v>
      </c>
      <c r="I543" s="170"/>
      <c r="L543" s="166"/>
      <c r="M543" s="171"/>
      <c r="N543" s="172"/>
      <c r="O543" s="172"/>
      <c r="P543" s="172"/>
      <c r="Q543" s="172"/>
      <c r="R543" s="172"/>
      <c r="S543" s="172"/>
      <c r="T543" s="173"/>
      <c r="AT543" s="168" t="s">
        <v>160</v>
      </c>
      <c r="AU543" s="168" t="s">
        <v>84</v>
      </c>
      <c r="AV543" s="13" t="s">
        <v>84</v>
      </c>
      <c r="AW543" s="13" t="s">
        <v>31</v>
      </c>
      <c r="AX543" s="13" t="s">
        <v>76</v>
      </c>
      <c r="AY543" s="168" t="s">
        <v>151</v>
      </c>
    </row>
    <row r="544" spans="1:65" s="14" customFormat="1" ht="11.25">
      <c r="B544" s="174"/>
      <c r="D544" s="167" t="s">
        <v>160</v>
      </c>
      <c r="E544" s="175" t="s">
        <v>1</v>
      </c>
      <c r="F544" s="176" t="s">
        <v>737</v>
      </c>
      <c r="H544" s="177">
        <v>100</v>
      </c>
      <c r="I544" s="178"/>
      <c r="L544" s="174"/>
      <c r="M544" s="210"/>
      <c r="N544" s="211"/>
      <c r="O544" s="211"/>
      <c r="P544" s="211"/>
      <c r="Q544" s="211"/>
      <c r="R544" s="211"/>
      <c r="S544" s="211"/>
      <c r="T544" s="212"/>
      <c r="AT544" s="175" t="s">
        <v>160</v>
      </c>
      <c r="AU544" s="175" t="s">
        <v>84</v>
      </c>
      <c r="AV544" s="14" t="s">
        <v>152</v>
      </c>
      <c r="AW544" s="14" t="s">
        <v>31</v>
      </c>
      <c r="AX544" s="14" t="s">
        <v>84</v>
      </c>
      <c r="AY544" s="175" t="s">
        <v>151</v>
      </c>
    </row>
    <row r="545" spans="1:31" s="2" customFormat="1" ht="6.95" customHeight="1">
      <c r="A545" s="33"/>
      <c r="B545" s="51"/>
      <c r="C545" s="52"/>
      <c r="D545" s="52"/>
      <c r="E545" s="52"/>
      <c r="F545" s="52"/>
      <c r="G545" s="52"/>
      <c r="H545" s="52"/>
      <c r="I545" s="52"/>
      <c r="J545" s="52"/>
      <c r="K545" s="52"/>
      <c r="L545" s="34"/>
      <c r="M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</row>
  </sheetData>
  <autoFilter ref="C131:K544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4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88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6" t="s">
        <v>738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ROUND(J123,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ROUND((SUM(BE123:BE419)),  2)</f>
        <v>0</v>
      </c>
      <c r="G33" s="104"/>
      <c r="H33" s="104"/>
      <c r="I33" s="105">
        <v>0.23</v>
      </c>
      <c r="J33" s="103">
        <f>ROUND(((SUM(BE123:BE419))*I33),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ROUND((SUM(BF123:BF419)),  2)</f>
        <v>0</v>
      </c>
      <c r="G34" s="33"/>
      <c r="H34" s="33"/>
      <c r="I34" s="107">
        <v>0.23</v>
      </c>
      <c r="J34" s="106">
        <f>ROUND(((SUM(BF123:BF419))*I34),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ROUND((SUM(BG123:BG419)),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ROUND((SUM(BH123:BH419)),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ROUND((SUM(BI123:BI419)),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6" t="str">
        <f>E9</f>
        <v>02 - SO-01 Výmena výplní otvorov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J123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1:31" s="9" customFormat="1" ht="24.95" customHeight="1">
      <c r="B97" s="119"/>
      <c r="D97" s="120" t="s">
        <v>121</v>
      </c>
      <c r="E97" s="121"/>
      <c r="F97" s="121"/>
      <c r="G97" s="121"/>
      <c r="H97" s="121"/>
      <c r="I97" s="121"/>
      <c r="J97" s="122">
        <f>J124</f>
        <v>0</v>
      </c>
      <c r="L97" s="119"/>
    </row>
    <row r="98" spans="1:31" s="10" customFormat="1" ht="19.899999999999999" customHeight="1">
      <c r="B98" s="123"/>
      <c r="D98" s="124" t="s">
        <v>124</v>
      </c>
      <c r="E98" s="125"/>
      <c r="F98" s="125"/>
      <c r="G98" s="125"/>
      <c r="H98" s="125"/>
      <c r="I98" s="125"/>
      <c r="J98" s="126">
        <f>J125</f>
        <v>0</v>
      </c>
      <c r="L98" s="123"/>
    </row>
    <row r="99" spans="1:31" s="10" customFormat="1" ht="19.899999999999999" customHeight="1">
      <c r="B99" s="123"/>
      <c r="D99" s="124" t="s">
        <v>126</v>
      </c>
      <c r="E99" s="125"/>
      <c r="F99" s="125"/>
      <c r="G99" s="125"/>
      <c r="H99" s="125"/>
      <c r="I99" s="125"/>
      <c r="J99" s="126">
        <f>J253</f>
        <v>0</v>
      </c>
      <c r="L99" s="123"/>
    </row>
    <row r="100" spans="1:31" s="9" customFormat="1" ht="24.95" customHeight="1">
      <c r="B100" s="119"/>
      <c r="D100" s="120" t="s">
        <v>127</v>
      </c>
      <c r="E100" s="121"/>
      <c r="F100" s="121"/>
      <c r="G100" s="121"/>
      <c r="H100" s="121"/>
      <c r="I100" s="121"/>
      <c r="J100" s="122">
        <f>J255</f>
        <v>0</v>
      </c>
      <c r="L100" s="119"/>
    </row>
    <row r="101" spans="1:31" s="10" customFormat="1" ht="19.899999999999999" customHeight="1">
      <c r="B101" s="123"/>
      <c r="D101" s="124" t="s">
        <v>133</v>
      </c>
      <c r="E101" s="125"/>
      <c r="F101" s="125"/>
      <c r="G101" s="125"/>
      <c r="H101" s="125"/>
      <c r="I101" s="125"/>
      <c r="J101" s="126">
        <f>J256</f>
        <v>0</v>
      </c>
      <c r="L101" s="123"/>
    </row>
    <row r="102" spans="1:31" s="10" customFormat="1" ht="19.899999999999999" customHeight="1">
      <c r="B102" s="123"/>
      <c r="D102" s="124" t="s">
        <v>739</v>
      </c>
      <c r="E102" s="125"/>
      <c r="F102" s="125"/>
      <c r="G102" s="125"/>
      <c r="H102" s="125"/>
      <c r="I102" s="125"/>
      <c r="J102" s="126">
        <f>J313</f>
        <v>0</v>
      </c>
      <c r="L102" s="123"/>
    </row>
    <row r="103" spans="1:31" s="10" customFormat="1" ht="19.899999999999999" customHeight="1">
      <c r="B103" s="123"/>
      <c r="D103" s="124" t="s">
        <v>740</v>
      </c>
      <c r="E103" s="125"/>
      <c r="F103" s="125"/>
      <c r="G103" s="125"/>
      <c r="H103" s="125"/>
      <c r="I103" s="125"/>
      <c r="J103" s="126">
        <f>J398</f>
        <v>0</v>
      </c>
      <c r="L103" s="123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137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6.25" customHeight="1">
      <c r="A113" s="33"/>
      <c r="B113" s="34"/>
      <c r="C113" s="33"/>
      <c r="D113" s="33"/>
      <c r="E113" s="264" t="str">
        <f>E7</f>
        <v>Stredná odborná škola informačných technológií centrum celoživotného a odborného vzdelávania a prípravy pre industry 4.0</v>
      </c>
      <c r="F113" s="265"/>
      <c r="G113" s="265"/>
      <c r="H113" s="265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114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26" t="str">
        <f>E9</f>
        <v>02 - SO-01 Výmena výplní otvorov</v>
      </c>
      <c r="F115" s="266"/>
      <c r="G115" s="266"/>
      <c r="H115" s="266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F12</f>
        <v>parc.č.2532/4 Banská Bystrica</v>
      </c>
      <c r="G117" s="33"/>
      <c r="H117" s="33"/>
      <c r="I117" s="28" t="s">
        <v>21</v>
      </c>
      <c r="J117" s="59" t="str">
        <f>IF(J12="","",J12)</f>
        <v>24. 4. 2025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23</v>
      </c>
      <c r="D119" s="33"/>
      <c r="E119" s="33"/>
      <c r="F119" s="26" t="str">
        <f>E15</f>
        <v>Banskobystrický samosprávny kraj</v>
      </c>
      <c r="G119" s="33"/>
      <c r="H119" s="33"/>
      <c r="I119" s="28" t="s">
        <v>29</v>
      </c>
      <c r="J119" s="31" t="str">
        <f>E21</f>
        <v>Ing.Marek Mečír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Stanislav Hlubina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7"/>
      <c r="B122" s="128"/>
      <c r="C122" s="129" t="s">
        <v>138</v>
      </c>
      <c r="D122" s="130" t="s">
        <v>61</v>
      </c>
      <c r="E122" s="130" t="s">
        <v>57</v>
      </c>
      <c r="F122" s="130" t="s">
        <v>58</v>
      </c>
      <c r="G122" s="130" t="s">
        <v>139</v>
      </c>
      <c r="H122" s="130" t="s">
        <v>140</v>
      </c>
      <c r="I122" s="130" t="s">
        <v>141</v>
      </c>
      <c r="J122" s="131" t="s">
        <v>118</v>
      </c>
      <c r="K122" s="132" t="s">
        <v>142</v>
      </c>
      <c r="L122" s="133"/>
      <c r="M122" s="66" t="s">
        <v>1</v>
      </c>
      <c r="N122" s="67" t="s">
        <v>40</v>
      </c>
      <c r="O122" s="67" t="s">
        <v>143</v>
      </c>
      <c r="P122" s="67" t="s">
        <v>144</v>
      </c>
      <c r="Q122" s="67" t="s">
        <v>145</v>
      </c>
      <c r="R122" s="67" t="s">
        <v>146</v>
      </c>
      <c r="S122" s="67" t="s">
        <v>147</v>
      </c>
      <c r="T122" s="68" t="s">
        <v>148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2.9" customHeight="1">
      <c r="A123" s="33"/>
      <c r="B123" s="34"/>
      <c r="C123" s="73" t="s">
        <v>119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9"/>
      <c r="N123" s="60"/>
      <c r="O123" s="70"/>
      <c r="P123" s="135">
        <f>P124+P255</f>
        <v>0</v>
      </c>
      <c r="Q123" s="70"/>
      <c r="R123" s="135">
        <f>R124+R255</f>
        <v>4.8693156254500005</v>
      </c>
      <c r="S123" s="70"/>
      <c r="T123" s="136">
        <f>T124+T255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75</v>
      </c>
      <c r="AU123" s="18" t="s">
        <v>120</v>
      </c>
      <c r="BK123" s="137">
        <f>BK124+BK255</f>
        <v>0</v>
      </c>
    </row>
    <row r="124" spans="1:65" s="12" customFormat="1" ht="25.9" customHeight="1">
      <c r="B124" s="138"/>
      <c r="D124" s="139" t="s">
        <v>75</v>
      </c>
      <c r="E124" s="140" t="s">
        <v>149</v>
      </c>
      <c r="F124" s="140" t="s">
        <v>150</v>
      </c>
      <c r="I124" s="141"/>
      <c r="J124" s="142">
        <f>BK124</f>
        <v>0</v>
      </c>
      <c r="L124" s="138"/>
      <c r="M124" s="143"/>
      <c r="N124" s="144"/>
      <c r="O124" s="144"/>
      <c r="P124" s="145">
        <f>P125+P253</f>
        <v>0</v>
      </c>
      <c r="Q124" s="144"/>
      <c r="R124" s="145">
        <f>R125+R253</f>
        <v>3.3398032299999998</v>
      </c>
      <c r="S124" s="144"/>
      <c r="T124" s="146">
        <f>T125+T253</f>
        <v>0</v>
      </c>
      <c r="AR124" s="139" t="s">
        <v>84</v>
      </c>
      <c r="AT124" s="147" t="s">
        <v>75</v>
      </c>
      <c r="AU124" s="147" t="s">
        <v>76</v>
      </c>
      <c r="AY124" s="139" t="s">
        <v>151</v>
      </c>
      <c r="BK124" s="148">
        <f>BK125+BK253</f>
        <v>0</v>
      </c>
    </row>
    <row r="125" spans="1:65" s="12" customFormat="1" ht="22.9" customHeight="1">
      <c r="B125" s="138"/>
      <c r="D125" s="139" t="s">
        <v>75</v>
      </c>
      <c r="E125" s="149" t="s">
        <v>191</v>
      </c>
      <c r="F125" s="149" t="s">
        <v>213</v>
      </c>
      <c r="I125" s="141"/>
      <c r="J125" s="150">
        <f>BK125</f>
        <v>0</v>
      </c>
      <c r="L125" s="138"/>
      <c r="M125" s="143"/>
      <c r="N125" s="144"/>
      <c r="O125" s="144"/>
      <c r="P125" s="145">
        <f>SUM(P126:P252)</f>
        <v>0</v>
      </c>
      <c r="Q125" s="144"/>
      <c r="R125" s="145">
        <f>SUM(R126:R252)</f>
        <v>3.3398032299999998</v>
      </c>
      <c r="S125" s="144"/>
      <c r="T125" s="146">
        <f>SUM(T126:T252)</f>
        <v>0</v>
      </c>
      <c r="AR125" s="139" t="s">
        <v>84</v>
      </c>
      <c r="AT125" s="147" t="s">
        <v>75</v>
      </c>
      <c r="AU125" s="147" t="s">
        <v>84</v>
      </c>
      <c r="AY125" s="139" t="s">
        <v>151</v>
      </c>
      <c r="BK125" s="148">
        <f>SUM(BK126:BK252)</f>
        <v>0</v>
      </c>
    </row>
    <row r="126" spans="1:65" s="2" customFormat="1" ht="16.5" customHeight="1">
      <c r="A126" s="33"/>
      <c r="B126" s="151"/>
      <c r="C126" s="152" t="s">
        <v>84</v>
      </c>
      <c r="D126" s="152" t="s">
        <v>154</v>
      </c>
      <c r="E126" s="153" t="s">
        <v>741</v>
      </c>
      <c r="F126" s="154" t="s">
        <v>742</v>
      </c>
      <c r="G126" s="155" t="s">
        <v>157</v>
      </c>
      <c r="H126" s="156">
        <v>214.90700000000001</v>
      </c>
      <c r="I126" s="157"/>
      <c r="J126" s="158">
        <f>ROUND(I126*H126,2)</f>
        <v>0</v>
      </c>
      <c r="K126" s="159"/>
      <c r="L126" s="34"/>
      <c r="M126" s="160" t="s">
        <v>1</v>
      </c>
      <c r="N126" s="161" t="s">
        <v>42</v>
      </c>
      <c r="O126" s="62"/>
      <c r="P126" s="162">
        <f>O126*H126</f>
        <v>0</v>
      </c>
      <c r="Q126" s="162">
        <v>1.9000000000000001E-4</v>
      </c>
      <c r="R126" s="162">
        <f>Q126*H126</f>
        <v>4.0832330000000007E-2</v>
      </c>
      <c r="S126" s="162">
        <v>0</v>
      </c>
      <c r="T126" s="163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4" t="s">
        <v>158</v>
      </c>
      <c r="AT126" s="164" t="s">
        <v>154</v>
      </c>
      <c r="AU126" s="164" t="s">
        <v>152</v>
      </c>
      <c r="AY126" s="18" t="s">
        <v>151</v>
      </c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8" t="s">
        <v>152</v>
      </c>
      <c r="BK126" s="165">
        <f>ROUND(I126*H126,2)</f>
        <v>0</v>
      </c>
      <c r="BL126" s="18" t="s">
        <v>158</v>
      </c>
      <c r="BM126" s="164" t="s">
        <v>743</v>
      </c>
    </row>
    <row r="127" spans="1:65" s="14" customFormat="1" ht="11.25">
      <c r="B127" s="174"/>
      <c r="D127" s="167" t="s">
        <v>160</v>
      </c>
      <c r="E127" s="175" t="s">
        <v>1</v>
      </c>
      <c r="F127" s="176" t="s">
        <v>744</v>
      </c>
      <c r="H127" s="177">
        <v>6.5839999999999996</v>
      </c>
      <c r="I127" s="178"/>
      <c r="L127" s="174"/>
      <c r="M127" s="179"/>
      <c r="N127" s="180"/>
      <c r="O127" s="180"/>
      <c r="P127" s="180"/>
      <c r="Q127" s="180"/>
      <c r="R127" s="180"/>
      <c r="S127" s="180"/>
      <c r="T127" s="181"/>
      <c r="AT127" s="175" t="s">
        <v>160</v>
      </c>
      <c r="AU127" s="175" t="s">
        <v>152</v>
      </c>
      <c r="AV127" s="14" t="s">
        <v>152</v>
      </c>
      <c r="AW127" s="14" t="s">
        <v>31</v>
      </c>
      <c r="AX127" s="14" t="s">
        <v>76</v>
      </c>
      <c r="AY127" s="175" t="s">
        <v>151</v>
      </c>
    </row>
    <row r="128" spans="1:65" s="14" customFormat="1" ht="11.25">
      <c r="B128" s="174"/>
      <c r="D128" s="167" t="s">
        <v>160</v>
      </c>
      <c r="E128" s="175" t="s">
        <v>1</v>
      </c>
      <c r="F128" s="176" t="s">
        <v>745</v>
      </c>
      <c r="H128" s="177">
        <v>3.8639999999999999</v>
      </c>
      <c r="I128" s="178"/>
      <c r="L128" s="174"/>
      <c r="M128" s="179"/>
      <c r="N128" s="180"/>
      <c r="O128" s="180"/>
      <c r="P128" s="180"/>
      <c r="Q128" s="180"/>
      <c r="R128" s="180"/>
      <c r="S128" s="180"/>
      <c r="T128" s="181"/>
      <c r="AT128" s="175" t="s">
        <v>160</v>
      </c>
      <c r="AU128" s="175" t="s">
        <v>152</v>
      </c>
      <c r="AV128" s="14" t="s">
        <v>152</v>
      </c>
      <c r="AW128" s="14" t="s">
        <v>31</v>
      </c>
      <c r="AX128" s="14" t="s">
        <v>76</v>
      </c>
      <c r="AY128" s="175" t="s">
        <v>151</v>
      </c>
    </row>
    <row r="129" spans="2:51" s="14" customFormat="1" ht="11.25">
      <c r="B129" s="174"/>
      <c r="D129" s="167" t="s">
        <v>160</v>
      </c>
      <c r="E129" s="175" t="s">
        <v>1</v>
      </c>
      <c r="F129" s="176" t="s">
        <v>746</v>
      </c>
      <c r="H129" s="177">
        <v>3.8639999999999999</v>
      </c>
      <c r="I129" s="178"/>
      <c r="L129" s="174"/>
      <c r="M129" s="179"/>
      <c r="N129" s="180"/>
      <c r="O129" s="180"/>
      <c r="P129" s="180"/>
      <c r="Q129" s="180"/>
      <c r="R129" s="180"/>
      <c r="S129" s="180"/>
      <c r="T129" s="181"/>
      <c r="AT129" s="175" t="s">
        <v>160</v>
      </c>
      <c r="AU129" s="175" t="s">
        <v>152</v>
      </c>
      <c r="AV129" s="14" t="s">
        <v>152</v>
      </c>
      <c r="AW129" s="14" t="s">
        <v>31</v>
      </c>
      <c r="AX129" s="14" t="s">
        <v>76</v>
      </c>
      <c r="AY129" s="175" t="s">
        <v>151</v>
      </c>
    </row>
    <row r="130" spans="2:51" s="14" customFormat="1" ht="11.25">
      <c r="B130" s="174"/>
      <c r="D130" s="167" t="s">
        <v>160</v>
      </c>
      <c r="E130" s="175" t="s">
        <v>1</v>
      </c>
      <c r="F130" s="176" t="s">
        <v>747</v>
      </c>
      <c r="H130" s="177">
        <v>3.915</v>
      </c>
      <c r="I130" s="178"/>
      <c r="L130" s="174"/>
      <c r="M130" s="179"/>
      <c r="N130" s="180"/>
      <c r="O130" s="180"/>
      <c r="P130" s="180"/>
      <c r="Q130" s="180"/>
      <c r="R130" s="180"/>
      <c r="S130" s="180"/>
      <c r="T130" s="181"/>
      <c r="AT130" s="175" t="s">
        <v>160</v>
      </c>
      <c r="AU130" s="175" t="s">
        <v>152</v>
      </c>
      <c r="AV130" s="14" t="s">
        <v>152</v>
      </c>
      <c r="AW130" s="14" t="s">
        <v>31</v>
      </c>
      <c r="AX130" s="14" t="s">
        <v>76</v>
      </c>
      <c r="AY130" s="175" t="s">
        <v>151</v>
      </c>
    </row>
    <row r="131" spans="2:51" s="14" customFormat="1" ht="11.25">
      <c r="B131" s="174"/>
      <c r="D131" s="167" t="s">
        <v>160</v>
      </c>
      <c r="E131" s="175" t="s">
        <v>1</v>
      </c>
      <c r="F131" s="176" t="s">
        <v>748</v>
      </c>
      <c r="H131" s="177">
        <v>2.6190000000000002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160</v>
      </c>
      <c r="AU131" s="175" t="s">
        <v>152</v>
      </c>
      <c r="AV131" s="14" t="s">
        <v>152</v>
      </c>
      <c r="AW131" s="14" t="s">
        <v>31</v>
      </c>
      <c r="AX131" s="14" t="s">
        <v>76</v>
      </c>
      <c r="AY131" s="175" t="s">
        <v>151</v>
      </c>
    </row>
    <row r="132" spans="2:51" s="14" customFormat="1" ht="11.25">
      <c r="B132" s="174"/>
      <c r="D132" s="167" t="s">
        <v>160</v>
      </c>
      <c r="E132" s="175" t="s">
        <v>1</v>
      </c>
      <c r="F132" s="176" t="s">
        <v>749</v>
      </c>
      <c r="H132" s="177">
        <v>2.91</v>
      </c>
      <c r="I132" s="178"/>
      <c r="L132" s="174"/>
      <c r="M132" s="179"/>
      <c r="N132" s="180"/>
      <c r="O132" s="180"/>
      <c r="P132" s="180"/>
      <c r="Q132" s="180"/>
      <c r="R132" s="180"/>
      <c r="S132" s="180"/>
      <c r="T132" s="181"/>
      <c r="AT132" s="175" t="s">
        <v>160</v>
      </c>
      <c r="AU132" s="175" t="s">
        <v>152</v>
      </c>
      <c r="AV132" s="14" t="s">
        <v>152</v>
      </c>
      <c r="AW132" s="14" t="s">
        <v>31</v>
      </c>
      <c r="AX132" s="14" t="s">
        <v>76</v>
      </c>
      <c r="AY132" s="175" t="s">
        <v>151</v>
      </c>
    </row>
    <row r="133" spans="2:51" s="14" customFormat="1" ht="11.25">
      <c r="B133" s="174"/>
      <c r="D133" s="167" t="s">
        <v>160</v>
      </c>
      <c r="E133" s="175" t="s">
        <v>1</v>
      </c>
      <c r="F133" s="176" t="s">
        <v>750</v>
      </c>
      <c r="H133" s="177">
        <v>5.335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160</v>
      </c>
      <c r="AU133" s="175" t="s">
        <v>152</v>
      </c>
      <c r="AV133" s="14" t="s">
        <v>152</v>
      </c>
      <c r="AW133" s="14" t="s">
        <v>31</v>
      </c>
      <c r="AX133" s="14" t="s">
        <v>76</v>
      </c>
      <c r="AY133" s="175" t="s">
        <v>151</v>
      </c>
    </row>
    <row r="134" spans="2:51" s="14" customFormat="1" ht="11.25">
      <c r="B134" s="174"/>
      <c r="D134" s="167" t="s">
        <v>160</v>
      </c>
      <c r="E134" s="175" t="s">
        <v>1</v>
      </c>
      <c r="F134" s="176" t="s">
        <v>751</v>
      </c>
      <c r="H134" s="177">
        <v>2.91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160</v>
      </c>
      <c r="AU134" s="175" t="s">
        <v>152</v>
      </c>
      <c r="AV134" s="14" t="s">
        <v>152</v>
      </c>
      <c r="AW134" s="14" t="s">
        <v>31</v>
      </c>
      <c r="AX134" s="14" t="s">
        <v>76</v>
      </c>
      <c r="AY134" s="175" t="s">
        <v>151</v>
      </c>
    </row>
    <row r="135" spans="2:51" s="14" customFormat="1" ht="11.25">
      <c r="B135" s="174"/>
      <c r="D135" s="167" t="s">
        <v>160</v>
      </c>
      <c r="E135" s="175" t="s">
        <v>1</v>
      </c>
      <c r="F135" s="176" t="s">
        <v>752</v>
      </c>
      <c r="H135" s="177">
        <v>5.335</v>
      </c>
      <c r="I135" s="178"/>
      <c r="L135" s="174"/>
      <c r="M135" s="179"/>
      <c r="N135" s="180"/>
      <c r="O135" s="180"/>
      <c r="P135" s="180"/>
      <c r="Q135" s="180"/>
      <c r="R135" s="180"/>
      <c r="S135" s="180"/>
      <c r="T135" s="181"/>
      <c r="AT135" s="175" t="s">
        <v>160</v>
      </c>
      <c r="AU135" s="175" t="s">
        <v>152</v>
      </c>
      <c r="AV135" s="14" t="s">
        <v>152</v>
      </c>
      <c r="AW135" s="14" t="s">
        <v>31</v>
      </c>
      <c r="AX135" s="14" t="s">
        <v>76</v>
      </c>
      <c r="AY135" s="175" t="s">
        <v>151</v>
      </c>
    </row>
    <row r="136" spans="2:51" s="14" customFormat="1" ht="11.25">
      <c r="B136" s="174"/>
      <c r="D136" s="167" t="s">
        <v>160</v>
      </c>
      <c r="E136" s="175" t="s">
        <v>1</v>
      </c>
      <c r="F136" s="176" t="s">
        <v>753</v>
      </c>
      <c r="H136" s="177">
        <v>2.91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160</v>
      </c>
      <c r="AU136" s="175" t="s">
        <v>152</v>
      </c>
      <c r="AV136" s="14" t="s">
        <v>152</v>
      </c>
      <c r="AW136" s="14" t="s">
        <v>31</v>
      </c>
      <c r="AX136" s="14" t="s">
        <v>76</v>
      </c>
      <c r="AY136" s="175" t="s">
        <v>151</v>
      </c>
    </row>
    <row r="137" spans="2:51" s="14" customFormat="1" ht="11.25">
      <c r="B137" s="174"/>
      <c r="D137" s="167" t="s">
        <v>160</v>
      </c>
      <c r="E137" s="175" t="s">
        <v>1</v>
      </c>
      <c r="F137" s="176" t="s">
        <v>754</v>
      </c>
      <c r="H137" s="177">
        <v>3.48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160</v>
      </c>
      <c r="AU137" s="175" t="s">
        <v>152</v>
      </c>
      <c r="AV137" s="14" t="s">
        <v>152</v>
      </c>
      <c r="AW137" s="14" t="s">
        <v>31</v>
      </c>
      <c r="AX137" s="14" t="s">
        <v>76</v>
      </c>
      <c r="AY137" s="175" t="s">
        <v>151</v>
      </c>
    </row>
    <row r="138" spans="2:51" s="14" customFormat="1" ht="11.25">
      <c r="B138" s="174"/>
      <c r="D138" s="167" t="s">
        <v>160</v>
      </c>
      <c r="E138" s="175" t="s">
        <v>1</v>
      </c>
      <c r="F138" s="176" t="s">
        <v>755</v>
      </c>
      <c r="H138" s="177">
        <v>3.48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160</v>
      </c>
      <c r="AU138" s="175" t="s">
        <v>152</v>
      </c>
      <c r="AV138" s="14" t="s">
        <v>152</v>
      </c>
      <c r="AW138" s="14" t="s">
        <v>31</v>
      </c>
      <c r="AX138" s="14" t="s">
        <v>76</v>
      </c>
      <c r="AY138" s="175" t="s">
        <v>151</v>
      </c>
    </row>
    <row r="139" spans="2:51" s="14" customFormat="1" ht="11.25">
      <c r="B139" s="174"/>
      <c r="D139" s="167" t="s">
        <v>160</v>
      </c>
      <c r="E139" s="175" t="s">
        <v>1</v>
      </c>
      <c r="F139" s="176" t="s">
        <v>756</v>
      </c>
      <c r="H139" s="177">
        <v>4.577</v>
      </c>
      <c r="I139" s="178"/>
      <c r="L139" s="174"/>
      <c r="M139" s="179"/>
      <c r="N139" s="180"/>
      <c r="O139" s="180"/>
      <c r="P139" s="180"/>
      <c r="Q139" s="180"/>
      <c r="R139" s="180"/>
      <c r="S139" s="180"/>
      <c r="T139" s="181"/>
      <c r="AT139" s="175" t="s">
        <v>160</v>
      </c>
      <c r="AU139" s="175" t="s">
        <v>152</v>
      </c>
      <c r="AV139" s="14" t="s">
        <v>152</v>
      </c>
      <c r="AW139" s="14" t="s">
        <v>31</v>
      </c>
      <c r="AX139" s="14" t="s">
        <v>76</v>
      </c>
      <c r="AY139" s="175" t="s">
        <v>151</v>
      </c>
    </row>
    <row r="140" spans="2:51" s="14" customFormat="1" ht="11.25">
      <c r="B140" s="174"/>
      <c r="D140" s="167" t="s">
        <v>160</v>
      </c>
      <c r="E140" s="175" t="s">
        <v>1</v>
      </c>
      <c r="F140" s="176" t="s">
        <v>757</v>
      </c>
      <c r="H140" s="177">
        <v>4.577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160</v>
      </c>
      <c r="AU140" s="175" t="s">
        <v>152</v>
      </c>
      <c r="AV140" s="14" t="s">
        <v>152</v>
      </c>
      <c r="AW140" s="14" t="s">
        <v>31</v>
      </c>
      <c r="AX140" s="14" t="s">
        <v>76</v>
      </c>
      <c r="AY140" s="175" t="s">
        <v>151</v>
      </c>
    </row>
    <row r="141" spans="2:51" s="14" customFormat="1" ht="11.25">
      <c r="B141" s="174"/>
      <c r="D141" s="167" t="s">
        <v>160</v>
      </c>
      <c r="E141" s="175" t="s">
        <v>1</v>
      </c>
      <c r="F141" s="176" t="s">
        <v>758</v>
      </c>
      <c r="H141" s="177">
        <v>4.577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160</v>
      </c>
      <c r="AU141" s="175" t="s">
        <v>152</v>
      </c>
      <c r="AV141" s="14" t="s">
        <v>152</v>
      </c>
      <c r="AW141" s="14" t="s">
        <v>31</v>
      </c>
      <c r="AX141" s="14" t="s">
        <v>76</v>
      </c>
      <c r="AY141" s="175" t="s">
        <v>151</v>
      </c>
    </row>
    <row r="142" spans="2:51" s="14" customFormat="1" ht="11.25">
      <c r="B142" s="174"/>
      <c r="D142" s="167" t="s">
        <v>160</v>
      </c>
      <c r="E142" s="175" t="s">
        <v>1</v>
      </c>
      <c r="F142" s="176" t="s">
        <v>759</v>
      </c>
      <c r="H142" s="177">
        <v>4.37</v>
      </c>
      <c r="I142" s="178"/>
      <c r="L142" s="174"/>
      <c r="M142" s="179"/>
      <c r="N142" s="180"/>
      <c r="O142" s="180"/>
      <c r="P142" s="180"/>
      <c r="Q142" s="180"/>
      <c r="R142" s="180"/>
      <c r="S142" s="180"/>
      <c r="T142" s="181"/>
      <c r="AT142" s="175" t="s">
        <v>160</v>
      </c>
      <c r="AU142" s="175" t="s">
        <v>152</v>
      </c>
      <c r="AV142" s="14" t="s">
        <v>152</v>
      </c>
      <c r="AW142" s="14" t="s">
        <v>31</v>
      </c>
      <c r="AX142" s="14" t="s">
        <v>76</v>
      </c>
      <c r="AY142" s="175" t="s">
        <v>151</v>
      </c>
    </row>
    <row r="143" spans="2:51" s="14" customFormat="1" ht="11.25">
      <c r="B143" s="174"/>
      <c r="D143" s="167" t="s">
        <v>160</v>
      </c>
      <c r="E143" s="175" t="s">
        <v>1</v>
      </c>
      <c r="F143" s="176" t="s">
        <v>760</v>
      </c>
      <c r="H143" s="177">
        <v>4.37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160</v>
      </c>
      <c r="AU143" s="175" t="s">
        <v>152</v>
      </c>
      <c r="AV143" s="14" t="s">
        <v>152</v>
      </c>
      <c r="AW143" s="14" t="s">
        <v>31</v>
      </c>
      <c r="AX143" s="14" t="s">
        <v>76</v>
      </c>
      <c r="AY143" s="175" t="s">
        <v>151</v>
      </c>
    </row>
    <row r="144" spans="2:51" s="14" customFormat="1" ht="11.25">
      <c r="B144" s="174"/>
      <c r="D144" s="167" t="s">
        <v>160</v>
      </c>
      <c r="E144" s="175" t="s">
        <v>1</v>
      </c>
      <c r="F144" s="176" t="s">
        <v>761</v>
      </c>
      <c r="H144" s="177">
        <v>4.37</v>
      </c>
      <c r="I144" s="178"/>
      <c r="L144" s="174"/>
      <c r="M144" s="179"/>
      <c r="N144" s="180"/>
      <c r="O144" s="180"/>
      <c r="P144" s="180"/>
      <c r="Q144" s="180"/>
      <c r="R144" s="180"/>
      <c r="S144" s="180"/>
      <c r="T144" s="181"/>
      <c r="AT144" s="175" t="s">
        <v>160</v>
      </c>
      <c r="AU144" s="175" t="s">
        <v>152</v>
      </c>
      <c r="AV144" s="14" t="s">
        <v>152</v>
      </c>
      <c r="AW144" s="14" t="s">
        <v>31</v>
      </c>
      <c r="AX144" s="14" t="s">
        <v>76</v>
      </c>
      <c r="AY144" s="175" t="s">
        <v>151</v>
      </c>
    </row>
    <row r="145" spans="2:51" s="14" customFormat="1" ht="11.25">
      <c r="B145" s="174"/>
      <c r="D145" s="167" t="s">
        <v>160</v>
      </c>
      <c r="E145" s="175" t="s">
        <v>1</v>
      </c>
      <c r="F145" s="176" t="s">
        <v>762</v>
      </c>
      <c r="H145" s="177">
        <v>4.3810000000000002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160</v>
      </c>
      <c r="AU145" s="175" t="s">
        <v>152</v>
      </c>
      <c r="AV145" s="14" t="s">
        <v>152</v>
      </c>
      <c r="AW145" s="14" t="s">
        <v>31</v>
      </c>
      <c r="AX145" s="14" t="s">
        <v>76</v>
      </c>
      <c r="AY145" s="175" t="s">
        <v>151</v>
      </c>
    </row>
    <row r="146" spans="2:51" s="14" customFormat="1" ht="11.25">
      <c r="B146" s="174"/>
      <c r="D146" s="167" t="s">
        <v>160</v>
      </c>
      <c r="E146" s="175" t="s">
        <v>1</v>
      </c>
      <c r="F146" s="176" t="s">
        <v>763</v>
      </c>
      <c r="H146" s="177">
        <v>4.3810000000000002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160</v>
      </c>
      <c r="AU146" s="175" t="s">
        <v>152</v>
      </c>
      <c r="AV146" s="14" t="s">
        <v>152</v>
      </c>
      <c r="AW146" s="14" t="s">
        <v>31</v>
      </c>
      <c r="AX146" s="14" t="s">
        <v>76</v>
      </c>
      <c r="AY146" s="175" t="s">
        <v>151</v>
      </c>
    </row>
    <row r="147" spans="2:51" s="14" customFormat="1" ht="11.25">
      <c r="B147" s="174"/>
      <c r="D147" s="167" t="s">
        <v>160</v>
      </c>
      <c r="E147" s="175" t="s">
        <v>1</v>
      </c>
      <c r="F147" s="176" t="s">
        <v>764</v>
      </c>
      <c r="H147" s="177">
        <v>3.78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160</v>
      </c>
      <c r="AU147" s="175" t="s">
        <v>152</v>
      </c>
      <c r="AV147" s="14" t="s">
        <v>152</v>
      </c>
      <c r="AW147" s="14" t="s">
        <v>31</v>
      </c>
      <c r="AX147" s="14" t="s">
        <v>76</v>
      </c>
      <c r="AY147" s="175" t="s">
        <v>151</v>
      </c>
    </row>
    <row r="148" spans="2:51" s="14" customFormat="1" ht="11.25">
      <c r="B148" s="174"/>
      <c r="D148" s="167" t="s">
        <v>160</v>
      </c>
      <c r="E148" s="175" t="s">
        <v>1</v>
      </c>
      <c r="F148" s="176" t="s">
        <v>765</v>
      </c>
      <c r="H148" s="177">
        <v>7.9450000000000003</v>
      </c>
      <c r="I148" s="178"/>
      <c r="L148" s="174"/>
      <c r="M148" s="179"/>
      <c r="N148" s="180"/>
      <c r="O148" s="180"/>
      <c r="P148" s="180"/>
      <c r="Q148" s="180"/>
      <c r="R148" s="180"/>
      <c r="S148" s="180"/>
      <c r="T148" s="181"/>
      <c r="AT148" s="175" t="s">
        <v>160</v>
      </c>
      <c r="AU148" s="175" t="s">
        <v>152</v>
      </c>
      <c r="AV148" s="14" t="s">
        <v>152</v>
      </c>
      <c r="AW148" s="14" t="s">
        <v>31</v>
      </c>
      <c r="AX148" s="14" t="s">
        <v>76</v>
      </c>
      <c r="AY148" s="175" t="s">
        <v>151</v>
      </c>
    </row>
    <row r="149" spans="2:51" s="14" customFormat="1" ht="11.25">
      <c r="B149" s="174"/>
      <c r="D149" s="167" t="s">
        <v>160</v>
      </c>
      <c r="E149" s="175" t="s">
        <v>1</v>
      </c>
      <c r="F149" s="176" t="s">
        <v>766</v>
      </c>
      <c r="H149" s="177">
        <v>4.2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160</v>
      </c>
      <c r="AU149" s="175" t="s">
        <v>152</v>
      </c>
      <c r="AV149" s="14" t="s">
        <v>152</v>
      </c>
      <c r="AW149" s="14" t="s">
        <v>31</v>
      </c>
      <c r="AX149" s="14" t="s">
        <v>76</v>
      </c>
      <c r="AY149" s="175" t="s">
        <v>151</v>
      </c>
    </row>
    <row r="150" spans="2:51" s="14" customFormat="1" ht="11.25">
      <c r="B150" s="174"/>
      <c r="D150" s="167" t="s">
        <v>160</v>
      </c>
      <c r="E150" s="175" t="s">
        <v>1</v>
      </c>
      <c r="F150" s="176" t="s">
        <v>767</v>
      </c>
      <c r="H150" s="177">
        <v>7.7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160</v>
      </c>
      <c r="AU150" s="175" t="s">
        <v>152</v>
      </c>
      <c r="AV150" s="14" t="s">
        <v>152</v>
      </c>
      <c r="AW150" s="14" t="s">
        <v>31</v>
      </c>
      <c r="AX150" s="14" t="s">
        <v>76</v>
      </c>
      <c r="AY150" s="175" t="s">
        <v>151</v>
      </c>
    </row>
    <row r="151" spans="2:51" s="14" customFormat="1" ht="11.25">
      <c r="B151" s="174"/>
      <c r="D151" s="167" t="s">
        <v>160</v>
      </c>
      <c r="E151" s="175" t="s">
        <v>1</v>
      </c>
      <c r="F151" s="176" t="s">
        <v>768</v>
      </c>
      <c r="H151" s="177">
        <v>4.2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160</v>
      </c>
      <c r="AU151" s="175" t="s">
        <v>152</v>
      </c>
      <c r="AV151" s="14" t="s">
        <v>152</v>
      </c>
      <c r="AW151" s="14" t="s">
        <v>31</v>
      </c>
      <c r="AX151" s="14" t="s">
        <v>76</v>
      </c>
      <c r="AY151" s="175" t="s">
        <v>151</v>
      </c>
    </row>
    <row r="152" spans="2:51" s="14" customFormat="1" ht="11.25">
      <c r="B152" s="174"/>
      <c r="D152" s="167" t="s">
        <v>160</v>
      </c>
      <c r="E152" s="175" t="s">
        <v>1</v>
      </c>
      <c r="F152" s="176" t="s">
        <v>769</v>
      </c>
      <c r="H152" s="177">
        <v>7.7</v>
      </c>
      <c r="I152" s="178"/>
      <c r="L152" s="174"/>
      <c r="M152" s="179"/>
      <c r="N152" s="180"/>
      <c r="O152" s="180"/>
      <c r="P152" s="180"/>
      <c r="Q152" s="180"/>
      <c r="R152" s="180"/>
      <c r="S152" s="180"/>
      <c r="T152" s="181"/>
      <c r="AT152" s="175" t="s">
        <v>160</v>
      </c>
      <c r="AU152" s="175" t="s">
        <v>152</v>
      </c>
      <c r="AV152" s="14" t="s">
        <v>152</v>
      </c>
      <c r="AW152" s="14" t="s">
        <v>31</v>
      </c>
      <c r="AX152" s="14" t="s">
        <v>76</v>
      </c>
      <c r="AY152" s="175" t="s">
        <v>151</v>
      </c>
    </row>
    <row r="153" spans="2:51" s="14" customFormat="1" ht="11.25">
      <c r="B153" s="174"/>
      <c r="D153" s="167" t="s">
        <v>160</v>
      </c>
      <c r="E153" s="175" t="s">
        <v>1</v>
      </c>
      <c r="F153" s="176" t="s">
        <v>770</v>
      </c>
      <c r="H153" s="177">
        <v>4.2</v>
      </c>
      <c r="I153" s="178"/>
      <c r="L153" s="174"/>
      <c r="M153" s="179"/>
      <c r="N153" s="180"/>
      <c r="O153" s="180"/>
      <c r="P153" s="180"/>
      <c r="Q153" s="180"/>
      <c r="R153" s="180"/>
      <c r="S153" s="180"/>
      <c r="T153" s="181"/>
      <c r="AT153" s="175" t="s">
        <v>160</v>
      </c>
      <c r="AU153" s="175" t="s">
        <v>152</v>
      </c>
      <c r="AV153" s="14" t="s">
        <v>152</v>
      </c>
      <c r="AW153" s="14" t="s">
        <v>31</v>
      </c>
      <c r="AX153" s="14" t="s">
        <v>76</v>
      </c>
      <c r="AY153" s="175" t="s">
        <v>151</v>
      </c>
    </row>
    <row r="154" spans="2:51" s="14" customFormat="1" ht="11.25">
      <c r="B154" s="174"/>
      <c r="D154" s="167" t="s">
        <v>160</v>
      </c>
      <c r="E154" s="175" t="s">
        <v>1</v>
      </c>
      <c r="F154" s="176" t="s">
        <v>771</v>
      </c>
      <c r="H154" s="177">
        <v>4.37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160</v>
      </c>
      <c r="AU154" s="175" t="s">
        <v>152</v>
      </c>
      <c r="AV154" s="14" t="s">
        <v>152</v>
      </c>
      <c r="AW154" s="14" t="s">
        <v>31</v>
      </c>
      <c r="AX154" s="14" t="s">
        <v>76</v>
      </c>
      <c r="AY154" s="175" t="s">
        <v>151</v>
      </c>
    </row>
    <row r="155" spans="2:51" s="14" customFormat="1" ht="11.25">
      <c r="B155" s="174"/>
      <c r="D155" s="167" t="s">
        <v>160</v>
      </c>
      <c r="E155" s="175" t="s">
        <v>1</v>
      </c>
      <c r="F155" s="176" t="s">
        <v>772</v>
      </c>
      <c r="H155" s="177">
        <v>4.37</v>
      </c>
      <c r="I155" s="178"/>
      <c r="L155" s="174"/>
      <c r="M155" s="179"/>
      <c r="N155" s="180"/>
      <c r="O155" s="180"/>
      <c r="P155" s="180"/>
      <c r="Q155" s="180"/>
      <c r="R155" s="180"/>
      <c r="S155" s="180"/>
      <c r="T155" s="181"/>
      <c r="AT155" s="175" t="s">
        <v>160</v>
      </c>
      <c r="AU155" s="175" t="s">
        <v>152</v>
      </c>
      <c r="AV155" s="14" t="s">
        <v>152</v>
      </c>
      <c r="AW155" s="14" t="s">
        <v>31</v>
      </c>
      <c r="AX155" s="14" t="s">
        <v>76</v>
      </c>
      <c r="AY155" s="175" t="s">
        <v>151</v>
      </c>
    </row>
    <row r="156" spans="2:51" s="14" customFormat="1" ht="11.25">
      <c r="B156" s="174"/>
      <c r="D156" s="167" t="s">
        <v>160</v>
      </c>
      <c r="E156" s="175" t="s">
        <v>1</v>
      </c>
      <c r="F156" s="176" t="s">
        <v>773</v>
      </c>
      <c r="H156" s="177">
        <v>4.37</v>
      </c>
      <c r="I156" s="178"/>
      <c r="L156" s="174"/>
      <c r="M156" s="179"/>
      <c r="N156" s="180"/>
      <c r="O156" s="180"/>
      <c r="P156" s="180"/>
      <c r="Q156" s="180"/>
      <c r="R156" s="180"/>
      <c r="S156" s="180"/>
      <c r="T156" s="181"/>
      <c r="AT156" s="175" t="s">
        <v>160</v>
      </c>
      <c r="AU156" s="175" t="s">
        <v>152</v>
      </c>
      <c r="AV156" s="14" t="s">
        <v>152</v>
      </c>
      <c r="AW156" s="14" t="s">
        <v>31</v>
      </c>
      <c r="AX156" s="14" t="s">
        <v>76</v>
      </c>
      <c r="AY156" s="175" t="s">
        <v>151</v>
      </c>
    </row>
    <row r="157" spans="2:51" s="14" customFormat="1" ht="11.25">
      <c r="B157" s="174"/>
      <c r="D157" s="167" t="s">
        <v>160</v>
      </c>
      <c r="E157" s="175" t="s">
        <v>1</v>
      </c>
      <c r="F157" s="176" t="s">
        <v>774</v>
      </c>
      <c r="H157" s="177">
        <v>3.68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160</v>
      </c>
      <c r="AU157" s="175" t="s">
        <v>152</v>
      </c>
      <c r="AV157" s="14" t="s">
        <v>152</v>
      </c>
      <c r="AW157" s="14" t="s">
        <v>31</v>
      </c>
      <c r="AX157" s="14" t="s">
        <v>76</v>
      </c>
      <c r="AY157" s="175" t="s">
        <v>151</v>
      </c>
    </row>
    <row r="158" spans="2:51" s="14" customFormat="1" ht="11.25">
      <c r="B158" s="174"/>
      <c r="D158" s="167" t="s">
        <v>160</v>
      </c>
      <c r="E158" s="175" t="s">
        <v>1</v>
      </c>
      <c r="F158" s="176" t="s">
        <v>775</v>
      </c>
      <c r="H158" s="177">
        <v>3.68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160</v>
      </c>
      <c r="AU158" s="175" t="s">
        <v>152</v>
      </c>
      <c r="AV158" s="14" t="s">
        <v>152</v>
      </c>
      <c r="AW158" s="14" t="s">
        <v>31</v>
      </c>
      <c r="AX158" s="14" t="s">
        <v>76</v>
      </c>
      <c r="AY158" s="175" t="s">
        <v>151</v>
      </c>
    </row>
    <row r="159" spans="2:51" s="14" customFormat="1" ht="11.25">
      <c r="B159" s="174"/>
      <c r="D159" s="167" t="s">
        <v>160</v>
      </c>
      <c r="E159" s="175" t="s">
        <v>1</v>
      </c>
      <c r="F159" s="176" t="s">
        <v>776</v>
      </c>
      <c r="H159" s="177">
        <v>3.68</v>
      </c>
      <c r="I159" s="178"/>
      <c r="L159" s="174"/>
      <c r="M159" s="179"/>
      <c r="N159" s="180"/>
      <c r="O159" s="180"/>
      <c r="P159" s="180"/>
      <c r="Q159" s="180"/>
      <c r="R159" s="180"/>
      <c r="S159" s="180"/>
      <c r="T159" s="181"/>
      <c r="AT159" s="175" t="s">
        <v>160</v>
      </c>
      <c r="AU159" s="175" t="s">
        <v>152</v>
      </c>
      <c r="AV159" s="14" t="s">
        <v>152</v>
      </c>
      <c r="AW159" s="14" t="s">
        <v>31</v>
      </c>
      <c r="AX159" s="14" t="s">
        <v>76</v>
      </c>
      <c r="AY159" s="175" t="s">
        <v>151</v>
      </c>
    </row>
    <row r="160" spans="2:51" s="14" customFormat="1" ht="11.25">
      <c r="B160" s="174"/>
      <c r="D160" s="167" t="s">
        <v>160</v>
      </c>
      <c r="E160" s="175" t="s">
        <v>1</v>
      </c>
      <c r="F160" s="176" t="s">
        <v>777</v>
      </c>
      <c r="H160" s="177">
        <v>7.9059999999999997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160</v>
      </c>
      <c r="AU160" s="175" t="s">
        <v>152</v>
      </c>
      <c r="AV160" s="14" t="s">
        <v>152</v>
      </c>
      <c r="AW160" s="14" t="s">
        <v>31</v>
      </c>
      <c r="AX160" s="14" t="s">
        <v>76</v>
      </c>
      <c r="AY160" s="175" t="s">
        <v>151</v>
      </c>
    </row>
    <row r="161" spans="1:65" s="14" customFormat="1" ht="11.25">
      <c r="B161" s="174"/>
      <c r="D161" s="167" t="s">
        <v>160</v>
      </c>
      <c r="E161" s="175" t="s">
        <v>1</v>
      </c>
      <c r="F161" s="176" t="s">
        <v>778</v>
      </c>
      <c r="H161" s="177">
        <v>7.8319999999999999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160</v>
      </c>
      <c r="AU161" s="175" t="s">
        <v>152</v>
      </c>
      <c r="AV161" s="14" t="s">
        <v>152</v>
      </c>
      <c r="AW161" s="14" t="s">
        <v>31</v>
      </c>
      <c r="AX161" s="14" t="s">
        <v>76</v>
      </c>
      <c r="AY161" s="175" t="s">
        <v>151</v>
      </c>
    </row>
    <row r="162" spans="1:65" s="14" customFormat="1" ht="11.25">
      <c r="B162" s="174"/>
      <c r="D162" s="167" t="s">
        <v>160</v>
      </c>
      <c r="E162" s="175" t="s">
        <v>1</v>
      </c>
      <c r="F162" s="176" t="s">
        <v>779</v>
      </c>
      <c r="H162" s="177">
        <v>4.2149999999999999</v>
      </c>
      <c r="I162" s="178"/>
      <c r="L162" s="174"/>
      <c r="M162" s="179"/>
      <c r="N162" s="180"/>
      <c r="O162" s="180"/>
      <c r="P162" s="180"/>
      <c r="Q162" s="180"/>
      <c r="R162" s="180"/>
      <c r="S162" s="180"/>
      <c r="T162" s="181"/>
      <c r="AT162" s="175" t="s">
        <v>160</v>
      </c>
      <c r="AU162" s="175" t="s">
        <v>152</v>
      </c>
      <c r="AV162" s="14" t="s">
        <v>152</v>
      </c>
      <c r="AW162" s="14" t="s">
        <v>31</v>
      </c>
      <c r="AX162" s="14" t="s">
        <v>76</v>
      </c>
      <c r="AY162" s="175" t="s">
        <v>151</v>
      </c>
    </row>
    <row r="163" spans="1:65" s="14" customFormat="1" ht="11.25">
      <c r="B163" s="174"/>
      <c r="D163" s="167" t="s">
        <v>160</v>
      </c>
      <c r="E163" s="175" t="s">
        <v>1</v>
      </c>
      <c r="F163" s="176" t="s">
        <v>780</v>
      </c>
      <c r="H163" s="177">
        <v>7.3470000000000004</v>
      </c>
      <c r="I163" s="178"/>
      <c r="L163" s="174"/>
      <c r="M163" s="179"/>
      <c r="N163" s="180"/>
      <c r="O163" s="180"/>
      <c r="P163" s="180"/>
      <c r="Q163" s="180"/>
      <c r="R163" s="180"/>
      <c r="S163" s="180"/>
      <c r="T163" s="181"/>
      <c r="AT163" s="175" t="s">
        <v>160</v>
      </c>
      <c r="AU163" s="175" t="s">
        <v>152</v>
      </c>
      <c r="AV163" s="14" t="s">
        <v>152</v>
      </c>
      <c r="AW163" s="14" t="s">
        <v>31</v>
      </c>
      <c r="AX163" s="14" t="s">
        <v>76</v>
      </c>
      <c r="AY163" s="175" t="s">
        <v>151</v>
      </c>
    </row>
    <row r="164" spans="1:65" s="14" customFormat="1" ht="11.25">
      <c r="B164" s="174"/>
      <c r="D164" s="167" t="s">
        <v>160</v>
      </c>
      <c r="E164" s="175" t="s">
        <v>1</v>
      </c>
      <c r="F164" s="176" t="s">
        <v>781</v>
      </c>
      <c r="H164" s="177">
        <v>16.295999999999999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160</v>
      </c>
      <c r="AU164" s="175" t="s">
        <v>152</v>
      </c>
      <c r="AV164" s="14" t="s">
        <v>152</v>
      </c>
      <c r="AW164" s="14" t="s">
        <v>31</v>
      </c>
      <c r="AX164" s="14" t="s">
        <v>76</v>
      </c>
      <c r="AY164" s="175" t="s">
        <v>151</v>
      </c>
    </row>
    <row r="165" spans="1:65" s="14" customFormat="1" ht="11.25">
      <c r="B165" s="174"/>
      <c r="D165" s="167" t="s">
        <v>160</v>
      </c>
      <c r="E165" s="175" t="s">
        <v>1</v>
      </c>
      <c r="F165" s="176" t="s">
        <v>782</v>
      </c>
      <c r="H165" s="177">
        <v>8.1999999999999993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160</v>
      </c>
      <c r="AU165" s="175" t="s">
        <v>152</v>
      </c>
      <c r="AV165" s="14" t="s">
        <v>152</v>
      </c>
      <c r="AW165" s="14" t="s">
        <v>31</v>
      </c>
      <c r="AX165" s="14" t="s">
        <v>76</v>
      </c>
      <c r="AY165" s="175" t="s">
        <v>151</v>
      </c>
    </row>
    <row r="166" spans="1:65" s="14" customFormat="1" ht="11.25">
      <c r="B166" s="174"/>
      <c r="D166" s="167" t="s">
        <v>160</v>
      </c>
      <c r="E166" s="175" t="s">
        <v>1</v>
      </c>
      <c r="F166" s="176" t="s">
        <v>783</v>
      </c>
      <c r="H166" s="177">
        <v>16.427</v>
      </c>
      <c r="I166" s="178"/>
      <c r="L166" s="174"/>
      <c r="M166" s="179"/>
      <c r="N166" s="180"/>
      <c r="O166" s="180"/>
      <c r="P166" s="180"/>
      <c r="Q166" s="180"/>
      <c r="R166" s="180"/>
      <c r="S166" s="180"/>
      <c r="T166" s="181"/>
      <c r="AT166" s="175" t="s">
        <v>160</v>
      </c>
      <c r="AU166" s="175" t="s">
        <v>152</v>
      </c>
      <c r="AV166" s="14" t="s">
        <v>152</v>
      </c>
      <c r="AW166" s="14" t="s">
        <v>31</v>
      </c>
      <c r="AX166" s="14" t="s">
        <v>76</v>
      </c>
      <c r="AY166" s="175" t="s">
        <v>151</v>
      </c>
    </row>
    <row r="167" spans="1:65" s="15" customFormat="1" ht="11.25">
      <c r="B167" s="182"/>
      <c r="D167" s="167" t="s">
        <v>160</v>
      </c>
      <c r="E167" s="183" t="s">
        <v>1</v>
      </c>
      <c r="F167" s="184" t="s">
        <v>164</v>
      </c>
      <c r="H167" s="185">
        <v>214.90700000000001</v>
      </c>
      <c r="I167" s="186"/>
      <c r="L167" s="182"/>
      <c r="M167" s="187"/>
      <c r="N167" s="188"/>
      <c r="O167" s="188"/>
      <c r="P167" s="188"/>
      <c r="Q167" s="188"/>
      <c r="R167" s="188"/>
      <c r="S167" s="188"/>
      <c r="T167" s="189"/>
      <c r="AT167" s="183" t="s">
        <v>160</v>
      </c>
      <c r="AU167" s="183" t="s">
        <v>152</v>
      </c>
      <c r="AV167" s="15" t="s">
        <v>158</v>
      </c>
      <c r="AW167" s="15" t="s">
        <v>31</v>
      </c>
      <c r="AX167" s="15" t="s">
        <v>84</v>
      </c>
      <c r="AY167" s="183" t="s">
        <v>151</v>
      </c>
    </row>
    <row r="168" spans="1:65" s="2" customFormat="1" ht="24.2" customHeight="1">
      <c r="A168" s="33"/>
      <c r="B168" s="151"/>
      <c r="C168" s="152" t="s">
        <v>152</v>
      </c>
      <c r="D168" s="152" t="s">
        <v>154</v>
      </c>
      <c r="E168" s="153" t="s">
        <v>784</v>
      </c>
      <c r="F168" s="154" t="s">
        <v>785</v>
      </c>
      <c r="G168" s="155" t="s">
        <v>157</v>
      </c>
      <c r="H168" s="156">
        <v>41.9</v>
      </c>
      <c r="I168" s="157"/>
      <c r="J168" s="158">
        <f>ROUND(I168*H168,2)</f>
        <v>0</v>
      </c>
      <c r="K168" s="159"/>
      <c r="L168" s="34"/>
      <c r="M168" s="160" t="s">
        <v>1</v>
      </c>
      <c r="N168" s="161" t="s">
        <v>42</v>
      </c>
      <c r="O168" s="62"/>
      <c r="P168" s="162">
        <f>O168*H168</f>
        <v>0</v>
      </c>
      <c r="Q168" s="162">
        <v>3.7560000000000003E-2</v>
      </c>
      <c r="R168" s="162">
        <f>Q168*H168</f>
        <v>1.5737640000000002</v>
      </c>
      <c r="S168" s="162">
        <v>0</v>
      </c>
      <c r="T168" s="16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158</v>
      </c>
      <c r="AT168" s="164" t="s">
        <v>154</v>
      </c>
      <c r="AU168" s="164" t="s">
        <v>152</v>
      </c>
      <c r="AY168" s="18" t="s">
        <v>151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8" t="s">
        <v>152</v>
      </c>
      <c r="BK168" s="165">
        <f>ROUND(I168*H168,2)</f>
        <v>0</v>
      </c>
      <c r="BL168" s="18" t="s">
        <v>158</v>
      </c>
      <c r="BM168" s="164" t="s">
        <v>786</v>
      </c>
    </row>
    <row r="169" spans="1:65" s="13" customFormat="1" ht="11.25">
      <c r="B169" s="166"/>
      <c r="D169" s="167" t="s">
        <v>160</v>
      </c>
      <c r="E169" s="168" t="s">
        <v>1</v>
      </c>
      <c r="F169" s="169" t="s">
        <v>787</v>
      </c>
      <c r="H169" s="168" t="s">
        <v>1</v>
      </c>
      <c r="I169" s="170"/>
      <c r="L169" s="166"/>
      <c r="M169" s="171"/>
      <c r="N169" s="172"/>
      <c r="O169" s="172"/>
      <c r="P169" s="172"/>
      <c r="Q169" s="172"/>
      <c r="R169" s="172"/>
      <c r="S169" s="172"/>
      <c r="T169" s="173"/>
      <c r="AT169" s="168" t="s">
        <v>160</v>
      </c>
      <c r="AU169" s="168" t="s">
        <v>152</v>
      </c>
      <c r="AV169" s="13" t="s">
        <v>84</v>
      </c>
      <c r="AW169" s="13" t="s">
        <v>31</v>
      </c>
      <c r="AX169" s="13" t="s">
        <v>76</v>
      </c>
      <c r="AY169" s="168" t="s">
        <v>151</v>
      </c>
    </row>
    <row r="170" spans="1:65" s="14" customFormat="1" ht="11.25">
      <c r="B170" s="174"/>
      <c r="D170" s="167" t="s">
        <v>160</v>
      </c>
      <c r="E170" s="175" t="s">
        <v>1</v>
      </c>
      <c r="F170" s="176" t="s">
        <v>788</v>
      </c>
      <c r="H170" s="177">
        <v>3.1080000000000001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160</v>
      </c>
      <c r="AU170" s="175" t="s">
        <v>152</v>
      </c>
      <c r="AV170" s="14" t="s">
        <v>152</v>
      </c>
      <c r="AW170" s="14" t="s">
        <v>31</v>
      </c>
      <c r="AX170" s="14" t="s">
        <v>76</v>
      </c>
      <c r="AY170" s="175" t="s">
        <v>151</v>
      </c>
    </row>
    <row r="171" spans="1:65" s="14" customFormat="1" ht="11.25">
      <c r="B171" s="174"/>
      <c r="D171" s="167" t="s">
        <v>160</v>
      </c>
      <c r="E171" s="175" t="s">
        <v>1</v>
      </c>
      <c r="F171" s="176" t="s">
        <v>789</v>
      </c>
      <c r="H171" s="177">
        <v>2.028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160</v>
      </c>
      <c r="AU171" s="175" t="s">
        <v>152</v>
      </c>
      <c r="AV171" s="14" t="s">
        <v>152</v>
      </c>
      <c r="AW171" s="14" t="s">
        <v>31</v>
      </c>
      <c r="AX171" s="14" t="s">
        <v>76</v>
      </c>
      <c r="AY171" s="175" t="s">
        <v>151</v>
      </c>
    </row>
    <row r="172" spans="1:65" s="14" customFormat="1" ht="11.25">
      <c r="B172" s="174"/>
      <c r="D172" s="167" t="s">
        <v>160</v>
      </c>
      <c r="E172" s="175" t="s">
        <v>1</v>
      </c>
      <c r="F172" s="176" t="s">
        <v>790</v>
      </c>
      <c r="H172" s="177">
        <v>2.4580000000000002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160</v>
      </c>
      <c r="AU172" s="175" t="s">
        <v>152</v>
      </c>
      <c r="AV172" s="14" t="s">
        <v>152</v>
      </c>
      <c r="AW172" s="14" t="s">
        <v>31</v>
      </c>
      <c r="AX172" s="14" t="s">
        <v>76</v>
      </c>
      <c r="AY172" s="175" t="s">
        <v>151</v>
      </c>
    </row>
    <row r="173" spans="1:65" s="14" customFormat="1" ht="11.25">
      <c r="B173" s="174"/>
      <c r="D173" s="167" t="s">
        <v>160</v>
      </c>
      <c r="E173" s="175" t="s">
        <v>1</v>
      </c>
      <c r="F173" s="176" t="s">
        <v>791</v>
      </c>
      <c r="H173" s="177">
        <v>4.1900000000000004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160</v>
      </c>
      <c r="AU173" s="175" t="s">
        <v>152</v>
      </c>
      <c r="AV173" s="14" t="s">
        <v>152</v>
      </c>
      <c r="AW173" s="14" t="s">
        <v>31</v>
      </c>
      <c r="AX173" s="14" t="s">
        <v>76</v>
      </c>
      <c r="AY173" s="175" t="s">
        <v>151</v>
      </c>
    </row>
    <row r="174" spans="1:65" s="14" customFormat="1" ht="11.25">
      <c r="B174" s="174"/>
      <c r="D174" s="167" t="s">
        <v>160</v>
      </c>
      <c r="E174" s="175" t="s">
        <v>1</v>
      </c>
      <c r="F174" s="176" t="s">
        <v>792</v>
      </c>
      <c r="H174" s="177">
        <v>3.339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160</v>
      </c>
      <c r="AU174" s="175" t="s">
        <v>152</v>
      </c>
      <c r="AV174" s="14" t="s">
        <v>152</v>
      </c>
      <c r="AW174" s="14" t="s">
        <v>31</v>
      </c>
      <c r="AX174" s="14" t="s">
        <v>76</v>
      </c>
      <c r="AY174" s="175" t="s">
        <v>151</v>
      </c>
    </row>
    <row r="175" spans="1:65" s="14" customFormat="1" ht="11.25">
      <c r="B175" s="174"/>
      <c r="D175" s="167" t="s">
        <v>160</v>
      </c>
      <c r="E175" s="175" t="s">
        <v>1</v>
      </c>
      <c r="F175" s="176" t="s">
        <v>793</v>
      </c>
      <c r="H175" s="177">
        <v>1.68</v>
      </c>
      <c r="I175" s="178"/>
      <c r="L175" s="174"/>
      <c r="M175" s="179"/>
      <c r="N175" s="180"/>
      <c r="O175" s="180"/>
      <c r="P175" s="180"/>
      <c r="Q175" s="180"/>
      <c r="R175" s="180"/>
      <c r="S175" s="180"/>
      <c r="T175" s="181"/>
      <c r="AT175" s="175" t="s">
        <v>160</v>
      </c>
      <c r="AU175" s="175" t="s">
        <v>152</v>
      </c>
      <c r="AV175" s="14" t="s">
        <v>152</v>
      </c>
      <c r="AW175" s="14" t="s">
        <v>31</v>
      </c>
      <c r="AX175" s="14" t="s">
        <v>76</v>
      </c>
      <c r="AY175" s="175" t="s">
        <v>151</v>
      </c>
    </row>
    <row r="176" spans="1:65" s="14" customFormat="1" ht="11.25">
      <c r="B176" s="174"/>
      <c r="D176" s="167" t="s">
        <v>160</v>
      </c>
      <c r="E176" s="175" t="s">
        <v>1</v>
      </c>
      <c r="F176" s="176" t="s">
        <v>794</v>
      </c>
      <c r="H176" s="177">
        <v>4.5629999999999997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160</v>
      </c>
      <c r="AU176" s="175" t="s">
        <v>152</v>
      </c>
      <c r="AV176" s="14" t="s">
        <v>152</v>
      </c>
      <c r="AW176" s="14" t="s">
        <v>31</v>
      </c>
      <c r="AX176" s="14" t="s">
        <v>76</v>
      </c>
      <c r="AY176" s="175" t="s">
        <v>151</v>
      </c>
    </row>
    <row r="177" spans="1:65" s="13" customFormat="1" ht="11.25">
      <c r="B177" s="166"/>
      <c r="D177" s="167" t="s">
        <v>160</v>
      </c>
      <c r="E177" s="168" t="s">
        <v>1</v>
      </c>
      <c r="F177" s="169" t="s">
        <v>795</v>
      </c>
      <c r="H177" s="168" t="s">
        <v>1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68" t="s">
        <v>160</v>
      </c>
      <c r="AU177" s="168" t="s">
        <v>152</v>
      </c>
      <c r="AV177" s="13" t="s">
        <v>84</v>
      </c>
      <c r="AW177" s="13" t="s">
        <v>31</v>
      </c>
      <c r="AX177" s="13" t="s">
        <v>76</v>
      </c>
      <c r="AY177" s="168" t="s">
        <v>151</v>
      </c>
    </row>
    <row r="178" spans="1:65" s="14" customFormat="1" ht="11.25">
      <c r="B178" s="174"/>
      <c r="D178" s="167" t="s">
        <v>160</v>
      </c>
      <c r="E178" s="175" t="s">
        <v>1</v>
      </c>
      <c r="F178" s="176" t="s">
        <v>796</v>
      </c>
      <c r="H178" s="177">
        <v>1.78</v>
      </c>
      <c r="I178" s="178"/>
      <c r="L178" s="174"/>
      <c r="M178" s="179"/>
      <c r="N178" s="180"/>
      <c r="O178" s="180"/>
      <c r="P178" s="180"/>
      <c r="Q178" s="180"/>
      <c r="R178" s="180"/>
      <c r="S178" s="180"/>
      <c r="T178" s="181"/>
      <c r="AT178" s="175" t="s">
        <v>160</v>
      </c>
      <c r="AU178" s="175" t="s">
        <v>152</v>
      </c>
      <c r="AV178" s="14" t="s">
        <v>152</v>
      </c>
      <c r="AW178" s="14" t="s">
        <v>31</v>
      </c>
      <c r="AX178" s="14" t="s">
        <v>76</v>
      </c>
      <c r="AY178" s="175" t="s">
        <v>151</v>
      </c>
    </row>
    <row r="179" spans="1:65" s="14" customFormat="1" ht="11.25">
      <c r="B179" s="174"/>
      <c r="D179" s="167" t="s">
        <v>160</v>
      </c>
      <c r="E179" s="175" t="s">
        <v>1</v>
      </c>
      <c r="F179" s="176" t="s">
        <v>797</v>
      </c>
      <c r="H179" s="177">
        <v>4.58</v>
      </c>
      <c r="I179" s="178"/>
      <c r="L179" s="174"/>
      <c r="M179" s="179"/>
      <c r="N179" s="180"/>
      <c r="O179" s="180"/>
      <c r="P179" s="180"/>
      <c r="Q179" s="180"/>
      <c r="R179" s="180"/>
      <c r="S179" s="180"/>
      <c r="T179" s="181"/>
      <c r="AT179" s="175" t="s">
        <v>160</v>
      </c>
      <c r="AU179" s="175" t="s">
        <v>152</v>
      </c>
      <c r="AV179" s="14" t="s">
        <v>152</v>
      </c>
      <c r="AW179" s="14" t="s">
        <v>31</v>
      </c>
      <c r="AX179" s="14" t="s">
        <v>76</v>
      </c>
      <c r="AY179" s="175" t="s">
        <v>151</v>
      </c>
    </row>
    <row r="180" spans="1:65" s="14" customFormat="1" ht="11.25">
      <c r="B180" s="174"/>
      <c r="D180" s="167" t="s">
        <v>160</v>
      </c>
      <c r="E180" s="175" t="s">
        <v>1</v>
      </c>
      <c r="F180" s="176" t="s">
        <v>798</v>
      </c>
      <c r="H180" s="177">
        <v>2.1</v>
      </c>
      <c r="I180" s="178"/>
      <c r="L180" s="174"/>
      <c r="M180" s="179"/>
      <c r="N180" s="180"/>
      <c r="O180" s="180"/>
      <c r="P180" s="180"/>
      <c r="Q180" s="180"/>
      <c r="R180" s="180"/>
      <c r="S180" s="180"/>
      <c r="T180" s="181"/>
      <c r="AT180" s="175" t="s">
        <v>160</v>
      </c>
      <c r="AU180" s="175" t="s">
        <v>152</v>
      </c>
      <c r="AV180" s="14" t="s">
        <v>152</v>
      </c>
      <c r="AW180" s="14" t="s">
        <v>31</v>
      </c>
      <c r="AX180" s="14" t="s">
        <v>76</v>
      </c>
      <c r="AY180" s="175" t="s">
        <v>151</v>
      </c>
    </row>
    <row r="181" spans="1:65" s="14" customFormat="1" ht="11.25">
      <c r="B181" s="174"/>
      <c r="D181" s="167" t="s">
        <v>160</v>
      </c>
      <c r="E181" s="175" t="s">
        <v>1</v>
      </c>
      <c r="F181" s="176" t="s">
        <v>799</v>
      </c>
      <c r="H181" s="177">
        <v>1.625</v>
      </c>
      <c r="I181" s="178"/>
      <c r="L181" s="174"/>
      <c r="M181" s="179"/>
      <c r="N181" s="180"/>
      <c r="O181" s="180"/>
      <c r="P181" s="180"/>
      <c r="Q181" s="180"/>
      <c r="R181" s="180"/>
      <c r="S181" s="180"/>
      <c r="T181" s="181"/>
      <c r="AT181" s="175" t="s">
        <v>160</v>
      </c>
      <c r="AU181" s="175" t="s">
        <v>152</v>
      </c>
      <c r="AV181" s="14" t="s">
        <v>152</v>
      </c>
      <c r="AW181" s="14" t="s">
        <v>31</v>
      </c>
      <c r="AX181" s="14" t="s">
        <v>76</v>
      </c>
      <c r="AY181" s="175" t="s">
        <v>151</v>
      </c>
    </row>
    <row r="182" spans="1:65" s="14" customFormat="1" ht="11.25">
      <c r="B182" s="174"/>
      <c r="D182" s="167" t="s">
        <v>160</v>
      </c>
      <c r="E182" s="175" t="s">
        <v>1</v>
      </c>
      <c r="F182" s="176" t="s">
        <v>800</v>
      </c>
      <c r="H182" s="177">
        <v>2.35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160</v>
      </c>
      <c r="AU182" s="175" t="s">
        <v>152</v>
      </c>
      <c r="AV182" s="14" t="s">
        <v>152</v>
      </c>
      <c r="AW182" s="14" t="s">
        <v>31</v>
      </c>
      <c r="AX182" s="14" t="s">
        <v>76</v>
      </c>
      <c r="AY182" s="175" t="s">
        <v>151</v>
      </c>
    </row>
    <row r="183" spans="1:65" s="14" customFormat="1" ht="11.25">
      <c r="B183" s="174"/>
      <c r="D183" s="167" t="s">
        <v>160</v>
      </c>
      <c r="E183" s="175" t="s">
        <v>1</v>
      </c>
      <c r="F183" s="176" t="s">
        <v>801</v>
      </c>
      <c r="H183" s="177">
        <v>2.6429999999999998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160</v>
      </c>
      <c r="AU183" s="175" t="s">
        <v>152</v>
      </c>
      <c r="AV183" s="14" t="s">
        <v>152</v>
      </c>
      <c r="AW183" s="14" t="s">
        <v>31</v>
      </c>
      <c r="AX183" s="14" t="s">
        <v>76</v>
      </c>
      <c r="AY183" s="175" t="s">
        <v>151</v>
      </c>
    </row>
    <row r="184" spans="1:65" s="14" customFormat="1" ht="11.25">
      <c r="B184" s="174"/>
      <c r="D184" s="167" t="s">
        <v>160</v>
      </c>
      <c r="E184" s="175" t="s">
        <v>1</v>
      </c>
      <c r="F184" s="176" t="s">
        <v>802</v>
      </c>
      <c r="H184" s="177">
        <v>2.5750000000000002</v>
      </c>
      <c r="I184" s="178"/>
      <c r="L184" s="174"/>
      <c r="M184" s="179"/>
      <c r="N184" s="180"/>
      <c r="O184" s="180"/>
      <c r="P184" s="180"/>
      <c r="Q184" s="180"/>
      <c r="R184" s="180"/>
      <c r="S184" s="180"/>
      <c r="T184" s="181"/>
      <c r="AT184" s="175" t="s">
        <v>160</v>
      </c>
      <c r="AU184" s="175" t="s">
        <v>152</v>
      </c>
      <c r="AV184" s="14" t="s">
        <v>152</v>
      </c>
      <c r="AW184" s="14" t="s">
        <v>31</v>
      </c>
      <c r="AX184" s="14" t="s">
        <v>76</v>
      </c>
      <c r="AY184" s="175" t="s">
        <v>151</v>
      </c>
    </row>
    <row r="185" spans="1:65" s="14" customFormat="1" ht="11.25">
      <c r="B185" s="174"/>
      <c r="D185" s="167" t="s">
        <v>160</v>
      </c>
      <c r="E185" s="175" t="s">
        <v>1</v>
      </c>
      <c r="F185" s="176" t="s">
        <v>803</v>
      </c>
      <c r="H185" s="177">
        <v>2.8809999999999998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160</v>
      </c>
      <c r="AU185" s="175" t="s">
        <v>152</v>
      </c>
      <c r="AV185" s="14" t="s">
        <v>152</v>
      </c>
      <c r="AW185" s="14" t="s">
        <v>31</v>
      </c>
      <c r="AX185" s="14" t="s">
        <v>76</v>
      </c>
      <c r="AY185" s="175" t="s">
        <v>151</v>
      </c>
    </row>
    <row r="186" spans="1:65" s="15" customFormat="1" ht="11.25">
      <c r="B186" s="182"/>
      <c r="D186" s="167" t="s">
        <v>160</v>
      </c>
      <c r="E186" s="183" t="s">
        <v>1</v>
      </c>
      <c r="F186" s="184" t="s">
        <v>164</v>
      </c>
      <c r="H186" s="185">
        <v>41.9</v>
      </c>
      <c r="I186" s="186"/>
      <c r="L186" s="182"/>
      <c r="M186" s="187"/>
      <c r="N186" s="188"/>
      <c r="O186" s="188"/>
      <c r="P186" s="188"/>
      <c r="Q186" s="188"/>
      <c r="R186" s="188"/>
      <c r="S186" s="188"/>
      <c r="T186" s="189"/>
      <c r="AT186" s="183" t="s">
        <v>160</v>
      </c>
      <c r="AU186" s="183" t="s">
        <v>152</v>
      </c>
      <c r="AV186" s="15" t="s">
        <v>158</v>
      </c>
      <c r="AW186" s="15" t="s">
        <v>31</v>
      </c>
      <c r="AX186" s="15" t="s">
        <v>84</v>
      </c>
      <c r="AY186" s="183" t="s">
        <v>151</v>
      </c>
    </row>
    <row r="187" spans="1:65" s="2" customFormat="1" ht="24.2" customHeight="1">
      <c r="A187" s="33"/>
      <c r="B187" s="151"/>
      <c r="C187" s="152" t="s">
        <v>165</v>
      </c>
      <c r="D187" s="152" t="s">
        <v>154</v>
      </c>
      <c r="E187" s="153" t="s">
        <v>804</v>
      </c>
      <c r="F187" s="154" t="s">
        <v>805</v>
      </c>
      <c r="G187" s="155" t="s">
        <v>157</v>
      </c>
      <c r="H187" s="156">
        <v>41.9</v>
      </c>
      <c r="I187" s="157"/>
      <c r="J187" s="158">
        <f>ROUND(I187*H187,2)</f>
        <v>0</v>
      </c>
      <c r="K187" s="159"/>
      <c r="L187" s="34"/>
      <c r="M187" s="160" t="s">
        <v>1</v>
      </c>
      <c r="N187" s="161" t="s">
        <v>42</v>
      </c>
      <c r="O187" s="62"/>
      <c r="P187" s="162">
        <f>O187*H187</f>
        <v>0</v>
      </c>
      <c r="Q187" s="162">
        <v>2.3000000000000001E-4</v>
      </c>
      <c r="R187" s="162">
        <f>Q187*H187</f>
        <v>9.6369999999999997E-3</v>
      </c>
      <c r="S187" s="162">
        <v>0</v>
      </c>
      <c r="T187" s="163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158</v>
      </c>
      <c r="AT187" s="164" t="s">
        <v>154</v>
      </c>
      <c r="AU187" s="164" t="s">
        <v>152</v>
      </c>
      <c r="AY187" s="18" t="s">
        <v>151</v>
      </c>
      <c r="BE187" s="165">
        <f>IF(N187="základná",J187,0)</f>
        <v>0</v>
      </c>
      <c r="BF187" s="165">
        <f>IF(N187="znížená",J187,0)</f>
        <v>0</v>
      </c>
      <c r="BG187" s="165">
        <f>IF(N187="zákl. prenesená",J187,0)</f>
        <v>0</v>
      </c>
      <c r="BH187" s="165">
        <f>IF(N187="zníž. prenesená",J187,0)</f>
        <v>0</v>
      </c>
      <c r="BI187" s="165">
        <f>IF(N187="nulová",J187,0)</f>
        <v>0</v>
      </c>
      <c r="BJ187" s="18" t="s">
        <v>152</v>
      </c>
      <c r="BK187" s="165">
        <f>ROUND(I187*H187,2)</f>
        <v>0</v>
      </c>
      <c r="BL187" s="18" t="s">
        <v>158</v>
      </c>
      <c r="BM187" s="164" t="s">
        <v>806</v>
      </c>
    </row>
    <row r="188" spans="1:65" s="2" customFormat="1" ht="24.2" customHeight="1">
      <c r="A188" s="33"/>
      <c r="B188" s="151"/>
      <c r="C188" s="152" t="s">
        <v>158</v>
      </c>
      <c r="D188" s="152" t="s">
        <v>154</v>
      </c>
      <c r="E188" s="153" t="s">
        <v>807</v>
      </c>
      <c r="F188" s="154" t="s">
        <v>808</v>
      </c>
      <c r="G188" s="155" t="s">
        <v>462</v>
      </c>
      <c r="H188" s="156">
        <v>159.38</v>
      </c>
      <c r="I188" s="157"/>
      <c r="J188" s="158">
        <f>ROUND(I188*H188,2)</f>
        <v>0</v>
      </c>
      <c r="K188" s="159"/>
      <c r="L188" s="34"/>
      <c r="M188" s="160" t="s">
        <v>1</v>
      </c>
      <c r="N188" s="161" t="s">
        <v>42</v>
      </c>
      <c r="O188" s="62"/>
      <c r="P188" s="162">
        <f>O188*H188</f>
        <v>0</v>
      </c>
      <c r="Q188" s="162">
        <v>1.89E-3</v>
      </c>
      <c r="R188" s="162">
        <f>Q188*H188</f>
        <v>0.3012282</v>
      </c>
      <c r="S188" s="162">
        <v>0</v>
      </c>
      <c r="T188" s="16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158</v>
      </c>
      <c r="AT188" s="164" t="s">
        <v>154</v>
      </c>
      <c r="AU188" s="164" t="s">
        <v>152</v>
      </c>
      <c r="AY188" s="18" t="s">
        <v>151</v>
      </c>
      <c r="BE188" s="165">
        <f>IF(N188="základná",J188,0)</f>
        <v>0</v>
      </c>
      <c r="BF188" s="165">
        <f>IF(N188="znížená",J188,0)</f>
        <v>0</v>
      </c>
      <c r="BG188" s="165">
        <f>IF(N188="zákl. prenesená",J188,0)</f>
        <v>0</v>
      </c>
      <c r="BH188" s="165">
        <f>IF(N188="zníž. prenesená",J188,0)</f>
        <v>0</v>
      </c>
      <c r="BI188" s="165">
        <f>IF(N188="nulová",J188,0)</f>
        <v>0</v>
      </c>
      <c r="BJ188" s="18" t="s">
        <v>152</v>
      </c>
      <c r="BK188" s="165">
        <f>ROUND(I188*H188,2)</f>
        <v>0</v>
      </c>
      <c r="BL188" s="18" t="s">
        <v>158</v>
      </c>
      <c r="BM188" s="164" t="s">
        <v>809</v>
      </c>
    </row>
    <row r="189" spans="1:65" s="13" customFormat="1" ht="11.25">
      <c r="B189" s="166"/>
      <c r="D189" s="167" t="s">
        <v>160</v>
      </c>
      <c r="E189" s="168" t="s">
        <v>1</v>
      </c>
      <c r="F189" s="169" t="s">
        <v>810</v>
      </c>
      <c r="H189" s="168" t="s">
        <v>1</v>
      </c>
      <c r="I189" s="170"/>
      <c r="L189" s="166"/>
      <c r="M189" s="171"/>
      <c r="N189" s="172"/>
      <c r="O189" s="172"/>
      <c r="P189" s="172"/>
      <c r="Q189" s="172"/>
      <c r="R189" s="172"/>
      <c r="S189" s="172"/>
      <c r="T189" s="173"/>
      <c r="AT189" s="168" t="s">
        <v>160</v>
      </c>
      <c r="AU189" s="168" t="s">
        <v>152</v>
      </c>
      <c r="AV189" s="13" t="s">
        <v>84</v>
      </c>
      <c r="AW189" s="13" t="s">
        <v>31</v>
      </c>
      <c r="AX189" s="13" t="s">
        <v>76</v>
      </c>
      <c r="AY189" s="168" t="s">
        <v>151</v>
      </c>
    </row>
    <row r="190" spans="1:65" s="13" customFormat="1" ht="11.25">
      <c r="B190" s="166"/>
      <c r="D190" s="167" t="s">
        <v>160</v>
      </c>
      <c r="E190" s="168" t="s">
        <v>1</v>
      </c>
      <c r="F190" s="169" t="s">
        <v>787</v>
      </c>
      <c r="H190" s="168" t="s">
        <v>1</v>
      </c>
      <c r="I190" s="170"/>
      <c r="L190" s="166"/>
      <c r="M190" s="171"/>
      <c r="N190" s="172"/>
      <c r="O190" s="172"/>
      <c r="P190" s="172"/>
      <c r="Q190" s="172"/>
      <c r="R190" s="172"/>
      <c r="S190" s="172"/>
      <c r="T190" s="173"/>
      <c r="AT190" s="168" t="s">
        <v>160</v>
      </c>
      <c r="AU190" s="168" t="s">
        <v>152</v>
      </c>
      <c r="AV190" s="13" t="s">
        <v>84</v>
      </c>
      <c r="AW190" s="13" t="s">
        <v>31</v>
      </c>
      <c r="AX190" s="13" t="s">
        <v>76</v>
      </c>
      <c r="AY190" s="168" t="s">
        <v>151</v>
      </c>
    </row>
    <row r="191" spans="1:65" s="14" customFormat="1" ht="11.25">
      <c r="B191" s="174"/>
      <c r="D191" s="167" t="s">
        <v>160</v>
      </c>
      <c r="E191" s="175" t="s">
        <v>1</v>
      </c>
      <c r="F191" s="176" t="s">
        <v>811</v>
      </c>
      <c r="H191" s="177">
        <v>10.36</v>
      </c>
      <c r="I191" s="178"/>
      <c r="L191" s="174"/>
      <c r="M191" s="179"/>
      <c r="N191" s="180"/>
      <c r="O191" s="180"/>
      <c r="P191" s="180"/>
      <c r="Q191" s="180"/>
      <c r="R191" s="180"/>
      <c r="S191" s="180"/>
      <c r="T191" s="181"/>
      <c r="AT191" s="175" t="s">
        <v>160</v>
      </c>
      <c r="AU191" s="175" t="s">
        <v>152</v>
      </c>
      <c r="AV191" s="14" t="s">
        <v>152</v>
      </c>
      <c r="AW191" s="14" t="s">
        <v>31</v>
      </c>
      <c r="AX191" s="14" t="s">
        <v>76</v>
      </c>
      <c r="AY191" s="175" t="s">
        <v>151</v>
      </c>
    </row>
    <row r="192" spans="1:65" s="14" customFormat="1" ht="11.25">
      <c r="B192" s="174"/>
      <c r="D192" s="167" t="s">
        <v>160</v>
      </c>
      <c r="E192" s="175" t="s">
        <v>1</v>
      </c>
      <c r="F192" s="176" t="s">
        <v>812</v>
      </c>
      <c r="H192" s="177">
        <v>8.11</v>
      </c>
      <c r="I192" s="178"/>
      <c r="L192" s="174"/>
      <c r="M192" s="179"/>
      <c r="N192" s="180"/>
      <c r="O192" s="180"/>
      <c r="P192" s="180"/>
      <c r="Q192" s="180"/>
      <c r="R192" s="180"/>
      <c r="S192" s="180"/>
      <c r="T192" s="181"/>
      <c r="AT192" s="175" t="s">
        <v>160</v>
      </c>
      <c r="AU192" s="175" t="s">
        <v>152</v>
      </c>
      <c r="AV192" s="14" t="s">
        <v>152</v>
      </c>
      <c r="AW192" s="14" t="s">
        <v>31</v>
      </c>
      <c r="AX192" s="14" t="s">
        <v>76</v>
      </c>
      <c r="AY192" s="175" t="s">
        <v>151</v>
      </c>
    </row>
    <row r="193" spans="1:65" s="14" customFormat="1" ht="11.25">
      <c r="B193" s="174"/>
      <c r="D193" s="167" t="s">
        <v>160</v>
      </c>
      <c r="E193" s="175" t="s">
        <v>1</v>
      </c>
      <c r="F193" s="176" t="s">
        <v>813</v>
      </c>
      <c r="H193" s="177">
        <v>9.83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160</v>
      </c>
      <c r="AU193" s="175" t="s">
        <v>152</v>
      </c>
      <c r="AV193" s="14" t="s">
        <v>152</v>
      </c>
      <c r="AW193" s="14" t="s">
        <v>31</v>
      </c>
      <c r="AX193" s="14" t="s">
        <v>76</v>
      </c>
      <c r="AY193" s="175" t="s">
        <v>151</v>
      </c>
    </row>
    <row r="194" spans="1:65" s="14" customFormat="1" ht="11.25">
      <c r="B194" s="174"/>
      <c r="D194" s="167" t="s">
        <v>160</v>
      </c>
      <c r="E194" s="175" t="s">
        <v>1</v>
      </c>
      <c r="F194" s="176" t="s">
        <v>814</v>
      </c>
      <c r="H194" s="177">
        <v>13.965</v>
      </c>
      <c r="I194" s="178"/>
      <c r="L194" s="174"/>
      <c r="M194" s="179"/>
      <c r="N194" s="180"/>
      <c r="O194" s="180"/>
      <c r="P194" s="180"/>
      <c r="Q194" s="180"/>
      <c r="R194" s="180"/>
      <c r="S194" s="180"/>
      <c r="T194" s="181"/>
      <c r="AT194" s="175" t="s">
        <v>160</v>
      </c>
      <c r="AU194" s="175" t="s">
        <v>152</v>
      </c>
      <c r="AV194" s="14" t="s">
        <v>152</v>
      </c>
      <c r="AW194" s="14" t="s">
        <v>31</v>
      </c>
      <c r="AX194" s="14" t="s">
        <v>76</v>
      </c>
      <c r="AY194" s="175" t="s">
        <v>151</v>
      </c>
    </row>
    <row r="195" spans="1:65" s="14" customFormat="1" ht="11.25">
      <c r="B195" s="174"/>
      <c r="D195" s="167" t="s">
        <v>160</v>
      </c>
      <c r="E195" s="175" t="s">
        <v>1</v>
      </c>
      <c r="F195" s="176" t="s">
        <v>815</v>
      </c>
      <c r="H195" s="177">
        <v>11.13</v>
      </c>
      <c r="I195" s="178"/>
      <c r="L195" s="174"/>
      <c r="M195" s="179"/>
      <c r="N195" s="180"/>
      <c r="O195" s="180"/>
      <c r="P195" s="180"/>
      <c r="Q195" s="180"/>
      <c r="R195" s="180"/>
      <c r="S195" s="180"/>
      <c r="T195" s="181"/>
      <c r="AT195" s="175" t="s">
        <v>160</v>
      </c>
      <c r="AU195" s="175" t="s">
        <v>152</v>
      </c>
      <c r="AV195" s="14" t="s">
        <v>152</v>
      </c>
      <c r="AW195" s="14" t="s">
        <v>31</v>
      </c>
      <c r="AX195" s="14" t="s">
        <v>76</v>
      </c>
      <c r="AY195" s="175" t="s">
        <v>151</v>
      </c>
    </row>
    <row r="196" spans="1:65" s="14" customFormat="1" ht="11.25">
      <c r="B196" s="174"/>
      <c r="D196" s="167" t="s">
        <v>160</v>
      </c>
      <c r="E196" s="175" t="s">
        <v>1</v>
      </c>
      <c r="F196" s="176" t="s">
        <v>816</v>
      </c>
      <c r="H196" s="177">
        <v>5.6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160</v>
      </c>
      <c r="AU196" s="175" t="s">
        <v>152</v>
      </c>
      <c r="AV196" s="14" t="s">
        <v>152</v>
      </c>
      <c r="AW196" s="14" t="s">
        <v>31</v>
      </c>
      <c r="AX196" s="14" t="s">
        <v>76</v>
      </c>
      <c r="AY196" s="175" t="s">
        <v>151</v>
      </c>
    </row>
    <row r="197" spans="1:65" s="14" customFormat="1" ht="11.25">
      <c r="B197" s="174"/>
      <c r="D197" s="167" t="s">
        <v>160</v>
      </c>
      <c r="E197" s="175" t="s">
        <v>1</v>
      </c>
      <c r="F197" s="176" t="s">
        <v>817</v>
      </c>
      <c r="H197" s="177">
        <v>18.25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160</v>
      </c>
      <c r="AU197" s="175" t="s">
        <v>152</v>
      </c>
      <c r="AV197" s="14" t="s">
        <v>152</v>
      </c>
      <c r="AW197" s="14" t="s">
        <v>31</v>
      </c>
      <c r="AX197" s="14" t="s">
        <v>76</v>
      </c>
      <c r="AY197" s="175" t="s">
        <v>151</v>
      </c>
    </row>
    <row r="198" spans="1:65" s="13" customFormat="1" ht="11.25">
      <c r="B198" s="166"/>
      <c r="D198" s="167" t="s">
        <v>160</v>
      </c>
      <c r="E198" s="168" t="s">
        <v>1</v>
      </c>
      <c r="F198" s="169" t="s">
        <v>795</v>
      </c>
      <c r="H198" s="168" t="s">
        <v>1</v>
      </c>
      <c r="I198" s="170"/>
      <c r="L198" s="166"/>
      <c r="M198" s="171"/>
      <c r="N198" s="172"/>
      <c r="O198" s="172"/>
      <c r="P198" s="172"/>
      <c r="Q198" s="172"/>
      <c r="R198" s="172"/>
      <c r="S198" s="172"/>
      <c r="T198" s="173"/>
      <c r="AT198" s="168" t="s">
        <v>160</v>
      </c>
      <c r="AU198" s="168" t="s">
        <v>152</v>
      </c>
      <c r="AV198" s="13" t="s">
        <v>84</v>
      </c>
      <c r="AW198" s="13" t="s">
        <v>31</v>
      </c>
      <c r="AX198" s="13" t="s">
        <v>76</v>
      </c>
      <c r="AY198" s="168" t="s">
        <v>151</v>
      </c>
    </row>
    <row r="199" spans="1:65" s="14" customFormat="1" ht="11.25">
      <c r="B199" s="174"/>
      <c r="D199" s="167" t="s">
        <v>160</v>
      </c>
      <c r="E199" s="175" t="s">
        <v>1</v>
      </c>
      <c r="F199" s="176" t="s">
        <v>818</v>
      </c>
      <c r="H199" s="177">
        <v>7.12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160</v>
      </c>
      <c r="AU199" s="175" t="s">
        <v>152</v>
      </c>
      <c r="AV199" s="14" t="s">
        <v>152</v>
      </c>
      <c r="AW199" s="14" t="s">
        <v>31</v>
      </c>
      <c r="AX199" s="14" t="s">
        <v>76</v>
      </c>
      <c r="AY199" s="175" t="s">
        <v>151</v>
      </c>
    </row>
    <row r="200" spans="1:65" s="14" customFormat="1" ht="11.25">
      <c r="B200" s="174"/>
      <c r="D200" s="167" t="s">
        <v>160</v>
      </c>
      <c r="E200" s="175" t="s">
        <v>1</v>
      </c>
      <c r="F200" s="176" t="s">
        <v>819</v>
      </c>
      <c r="H200" s="177">
        <v>18.32</v>
      </c>
      <c r="I200" s="178"/>
      <c r="L200" s="174"/>
      <c r="M200" s="179"/>
      <c r="N200" s="180"/>
      <c r="O200" s="180"/>
      <c r="P200" s="180"/>
      <c r="Q200" s="180"/>
      <c r="R200" s="180"/>
      <c r="S200" s="180"/>
      <c r="T200" s="181"/>
      <c r="AT200" s="175" t="s">
        <v>160</v>
      </c>
      <c r="AU200" s="175" t="s">
        <v>152</v>
      </c>
      <c r="AV200" s="14" t="s">
        <v>152</v>
      </c>
      <c r="AW200" s="14" t="s">
        <v>31</v>
      </c>
      <c r="AX200" s="14" t="s">
        <v>76</v>
      </c>
      <c r="AY200" s="175" t="s">
        <v>151</v>
      </c>
    </row>
    <row r="201" spans="1:65" s="14" customFormat="1" ht="11.25">
      <c r="B201" s="174"/>
      <c r="D201" s="167" t="s">
        <v>160</v>
      </c>
      <c r="E201" s="175" t="s">
        <v>1</v>
      </c>
      <c r="F201" s="176" t="s">
        <v>820</v>
      </c>
      <c r="H201" s="177">
        <v>8.4</v>
      </c>
      <c r="I201" s="178"/>
      <c r="L201" s="174"/>
      <c r="M201" s="179"/>
      <c r="N201" s="180"/>
      <c r="O201" s="180"/>
      <c r="P201" s="180"/>
      <c r="Q201" s="180"/>
      <c r="R201" s="180"/>
      <c r="S201" s="180"/>
      <c r="T201" s="181"/>
      <c r="AT201" s="175" t="s">
        <v>160</v>
      </c>
      <c r="AU201" s="175" t="s">
        <v>152</v>
      </c>
      <c r="AV201" s="14" t="s">
        <v>152</v>
      </c>
      <c r="AW201" s="14" t="s">
        <v>31</v>
      </c>
      <c r="AX201" s="14" t="s">
        <v>76</v>
      </c>
      <c r="AY201" s="175" t="s">
        <v>151</v>
      </c>
    </row>
    <row r="202" spans="1:65" s="14" customFormat="1" ht="11.25">
      <c r="B202" s="174"/>
      <c r="D202" s="167" t="s">
        <v>160</v>
      </c>
      <c r="E202" s="175" t="s">
        <v>1</v>
      </c>
      <c r="F202" s="176" t="s">
        <v>821</v>
      </c>
      <c r="H202" s="177">
        <v>6.5</v>
      </c>
      <c r="I202" s="178"/>
      <c r="L202" s="174"/>
      <c r="M202" s="179"/>
      <c r="N202" s="180"/>
      <c r="O202" s="180"/>
      <c r="P202" s="180"/>
      <c r="Q202" s="180"/>
      <c r="R202" s="180"/>
      <c r="S202" s="180"/>
      <c r="T202" s="181"/>
      <c r="AT202" s="175" t="s">
        <v>160</v>
      </c>
      <c r="AU202" s="175" t="s">
        <v>152</v>
      </c>
      <c r="AV202" s="14" t="s">
        <v>152</v>
      </c>
      <c r="AW202" s="14" t="s">
        <v>31</v>
      </c>
      <c r="AX202" s="14" t="s">
        <v>76</v>
      </c>
      <c r="AY202" s="175" t="s">
        <v>151</v>
      </c>
    </row>
    <row r="203" spans="1:65" s="14" customFormat="1" ht="11.25">
      <c r="B203" s="174"/>
      <c r="D203" s="167" t="s">
        <v>160</v>
      </c>
      <c r="E203" s="175" t="s">
        <v>1</v>
      </c>
      <c r="F203" s="176" t="s">
        <v>822</v>
      </c>
      <c r="H203" s="177">
        <v>9.4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160</v>
      </c>
      <c r="AU203" s="175" t="s">
        <v>152</v>
      </c>
      <c r="AV203" s="14" t="s">
        <v>152</v>
      </c>
      <c r="AW203" s="14" t="s">
        <v>31</v>
      </c>
      <c r="AX203" s="14" t="s">
        <v>76</v>
      </c>
      <c r="AY203" s="175" t="s">
        <v>151</v>
      </c>
    </row>
    <row r="204" spans="1:65" s="14" customFormat="1" ht="11.25">
      <c r="B204" s="174"/>
      <c r="D204" s="167" t="s">
        <v>160</v>
      </c>
      <c r="E204" s="175" t="s">
        <v>1</v>
      </c>
      <c r="F204" s="176" t="s">
        <v>823</v>
      </c>
      <c r="H204" s="177">
        <v>10.57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160</v>
      </c>
      <c r="AU204" s="175" t="s">
        <v>152</v>
      </c>
      <c r="AV204" s="14" t="s">
        <v>152</v>
      </c>
      <c r="AW204" s="14" t="s">
        <v>31</v>
      </c>
      <c r="AX204" s="14" t="s">
        <v>76</v>
      </c>
      <c r="AY204" s="175" t="s">
        <v>151</v>
      </c>
    </row>
    <row r="205" spans="1:65" s="14" customFormat="1" ht="11.25">
      <c r="B205" s="174"/>
      <c r="D205" s="167" t="s">
        <v>160</v>
      </c>
      <c r="E205" s="175" t="s">
        <v>1</v>
      </c>
      <c r="F205" s="176" t="s">
        <v>824</v>
      </c>
      <c r="H205" s="177">
        <v>10.3</v>
      </c>
      <c r="I205" s="178"/>
      <c r="L205" s="174"/>
      <c r="M205" s="179"/>
      <c r="N205" s="180"/>
      <c r="O205" s="180"/>
      <c r="P205" s="180"/>
      <c r="Q205" s="180"/>
      <c r="R205" s="180"/>
      <c r="S205" s="180"/>
      <c r="T205" s="181"/>
      <c r="AT205" s="175" t="s">
        <v>160</v>
      </c>
      <c r="AU205" s="175" t="s">
        <v>152</v>
      </c>
      <c r="AV205" s="14" t="s">
        <v>152</v>
      </c>
      <c r="AW205" s="14" t="s">
        <v>31</v>
      </c>
      <c r="AX205" s="14" t="s">
        <v>76</v>
      </c>
      <c r="AY205" s="175" t="s">
        <v>151</v>
      </c>
    </row>
    <row r="206" spans="1:65" s="14" customFormat="1" ht="11.25">
      <c r="B206" s="174"/>
      <c r="D206" s="167" t="s">
        <v>160</v>
      </c>
      <c r="E206" s="175" t="s">
        <v>1</v>
      </c>
      <c r="F206" s="176" t="s">
        <v>825</v>
      </c>
      <c r="H206" s="177">
        <v>11.525</v>
      </c>
      <c r="I206" s="178"/>
      <c r="L206" s="174"/>
      <c r="M206" s="179"/>
      <c r="N206" s="180"/>
      <c r="O206" s="180"/>
      <c r="P206" s="180"/>
      <c r="Q206" s="180"/>
      <c r="R206" s="180"/>
      <c r="S206" s="180"/>
      <c r="T206" s="181"/>
      <c r="AT206" s="175" t="s">
        <v>160</v>
      </c>
      <c r="AU206" s="175" t="s">
        <v>152</v>
      </c>
      <c r="AV206" s="14" t="s">
        <v>152</v>
      </c>
      <c r="AW206" s="14" t="s">
        <v>31</v>
      </c>
      <c r="AX206" s="14" t="s">
        <v>76</v>
      </c>
      <c r="AY206" s="175" t="s">
        <v>151</v>
      </c>
    </row>
    <row r="207" spans="1:65" s="15" customFormat="1" ht="11.25">
      <c r="B207" s="182"/>
      <c r="D207" s="167" t="s">
        <v>160</v>
      </c>
      <c r="E207" s="183" t="s">
        <v>1</v>
      </c>
      <c r="F207" s="184" t="s">
        <v>164</v>
      </c>
      <c r="H207" s="185">
        <v>159.38</v>
      </c>
      <c r="I207" s="186"/>
      <c r="L207" s="182"/>
      <c r="M207" s="187"/>
      <c r="N207" s="188"/>
      <c r="O207" s="188"/>
      <c r="P207" s="188"/>
      <c r="Q207" s="188"/>
      <c r="R207" s="188"/>
      <c r="S207" s="188"/>
      <c r="T207" s="189"/>
      <c r="AT207" s="183" t="s">
        <v>160</v>
      </c>
      <c r="AU207" s="183" t="s">
        <v>152</v>
      </c>
      <c r="AV207" s="15" t="s">
        <v>158</v>
      </c>
      <c r="AW207" s="15" t="s">
        <v>31</v>
      </c>
      <c r="AX207" s="15" t="s">
        <v>84</v>
      </c>
      <c r="AY207" s="183" t="s">
        <v>151</v>
      </c>
    </row>
    <row r="208" spans="1:65" s="2" customFormat="1" ht="24.2" customHeight="1">
      <c r="A208" s="33"/>
      <c r="B208" s="151"/>
      <c r="C208" s="152" t="s">
        <v>185</v>
      </c>
      <c r="D208" s="152" t="s">
        <v>154</v>
      </c>
      <c r="E208" s="153" t="s">
        <v>826</v>
      </c>
      <c r="F208" s="154" t="s">
        <v>827</v>
      </c>
      <c r="G208" s="155" t="s">
        <v>462</v>
      </c>
      <c r="H208" s="156">
        <v>159.38</v>
      </c>
      <c r="I208" s="157"/>
      <c r="J208" s="158">
        <f>ROUND(I208*H208,2)</f>
        <v>0</v>
      </c>
      <c r="K208" s="159"/>
      <c r="L208" s="34"/>
      <c r="M208" s="160" t="s">
        <v>1</v>
      </c>
      <c r="N208" s="161" t="s">
        <v>42</v>
      </c>
      <c r="O208" s="62"/>
      <c r="P208" s="162">
        <f>O208*H208</f>
        <v>0</v>
      </c>
      <c r="Q208" s="162">
        <v>1.91E-3</v>
      </c>
      <c r="R208" s="162">
        <f>Q208*H208</f>
        <v>0.30441580000000001</v>
      </c>
      <c r="S208" s="162">
        <v>0</v>
      </c>
      <c r="T208" s="163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158</v>
      </c>
      <c r="AT208" s="164" t="s">
        <v>154</v>
      </c>
      <c r="AU208" s="164" t="s">
        <v>152</v>
      </c>
      <c r="AY208" s="18" t="s">
        <v>151</v>
      </c>
      <c r="BE208" s="165">
        <f>IF(N208="základná",J208,0)</f>
        <v>0</v>
      </c>
      <c r="BF208" s="165">
        <f>IF(N208="znížená",J208,0)</f>
        <v>0</v>
      </c>
      <c r="BG208" s="165">
        <f>IF(N208="zákl. prenesená",J208,0)</f>
        <v>0</v>
      </c>
      <c r="BH208" s="165">
        <f>IF(N208="zníž. prenesená",J208,0)</f>
        <v>0</v>
      </c>
      <c r="BI208" s="165">
        <f>IF(N208="nulová",J208,0)</f>
        <v>0</v>
      </c>
      <c r="BJ208" s="18" t="s">
        <v>152</v>
      </c>
      <c r="BK208" s="165">
        <f>ROUND(I208*H208,2)</f>
        <v>0</v>
      </c>
      <c r="BL208" s="18" t="s">
        <v>158</v>
      </c>
      <c r="BM208" s="164" t="s">
        <v>828</v>
      </c>
    </row>
    <row r="209" spans="1:65" s="2" customFormat="1" ht="24.2" customHeight="1">
      <c r="A209" s="33"/>
      <c r="B209" s="151"/>
      <c r="C209" s="152" t="s">
        <v>191</v>
      </c>
      <c r="D209" s="152" t="s">
        <v>154</v>
      </c>
      <c r="E209" s="153" t="s">
        <v>829</v>
      </c>
      <c r="F209" s="154" t="s">
        <v>830</v>
      </c>
      <c r="G209" s="155" t="s">
        <v>157</v>
      </c>
      <c r="H209" s="156">
        <v>4.0350000000000001</v>
      </c>
      <c r="I209" s="157"/>
      <c r="J209" s="158">
        <f>ROUND(I209*H209,2)</f>
        <v>0</v>
      </c>
      <c r="K209" s="159"/>
      <c r="L209" s="34"/>
      <c r="M209" s="160" t="s">
        <v>1</v>
      </c>
      <c r="N209" s="161" t="s">
        <v>42</v>
      </c>
      <c r="O209" s="62"/>
      <c r="P209" s="162">
        <f>O209*H209</f>
        <v>0</v>
      </c>
      <c r="Q209" s="162">
        <v>1.162E-2</v>
      </c>
      <c r="R209" s="162">
        <f>Q209*H209</f>
        <v>4.6886700000000003E-2</v>
      </c>
      <c r="S209" s="162">
        <v>0</v>
      </c>
      <c r="T209" s="163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158</v>
      </c>
      <c r="AT209" s="164" t="s">
        <v>154</v>
      </c>
      <c r="AU209" s="164" t="s">
        <v>152</v>
      </c>
      <c r="AY209" s="18" t="s">
        <v>151</v>
      </c>
      <c r="BE209" s="165">
        <f>IF(N209="základná",J209,0)</f>
        <v>0</v>
      </c>
      <c r="BF209" s="165">
        <f>IF(N209="znížená",J209,0)</f>
        <v>0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8" t="s">
        <v>152</v>
      </c>
      <c r="BK209" s="165">
        <f>ROUND(I209*H209,2)</f>
        <v>0</v>
      </c>
      <c r="BL209" s="18" t="s">
        <v>158</v>
      </c>
      <c r="BM209" s="164" t="s">
        <v>831</v>
      </c>
    </row>
    <row r="210" spans="1:65" s="13" customFormat="1" ht="11.25">
      <c r="B210" s="166"/>
      <c r="D210" s="167" t="s">
        <v>160</v>
      </c>
      <c r="E210" s="168" t="s">
        <v>1</v>
      </c>
      <c r="F210" s="169" t="s">
        <v>832</v>
      </c>
      <c r="H210" s="168" t="s">
        <v>1</v>
      </c>
      <c r="I210" s="170"/>
      <c r="L210" s="166"/>
      <c r="M210" s="171"/>
      <c r="N210" s="172"/>
      <c r="O210" s="172"/>
      <c r="P210" s="172"/>
      <c r="Q210" s="172"/>
      <c r="R210" s="172"/>
      <c r="S210" s="172"/>
      <c r="T210" s="173"/>
      <c r="AT210" s="168" t="s">
        <v>160</v>
      </c>
      <c r="AU210" s="168" t="s">
        <v>152</v>
      </c>
      <c r="AV210" s="13" t="s">
        <v>84</v>
      </c>
      <c r="AW210" s="13" t="s">
        <v>31</v>
      </c>
      <c r="AX210" s="13" t="s">
        <v>76</v>
      </c>
      <c r="AY210" s="168" t="s">
        <v>151</v>
      </c>
    </row>
    <row r="211" spans="1:65" s="14" customFormat="1" ht="11.25">
      <c r="B211" s="174"/>
      <c r="D211" s="167" t="s">
        <v>160</v>
      </c>
      <c r="E211" s="175" t="s">
        <v>1</v>
      </c>
      <c r="F211" s="176" t="s">
        <v>833</v>
      </c>
      <c r="H211" s="177">
        <v>0.41399999999999998</v>
      </c>
      <c r="I211" s="178"/>
      <c r="L211" s="174"/>
      <c r="M211" s="179"/>
      <c r="N211" s="180"/>
      <c r="O211" s="180"/>
      <c r="P211" s="180"/>
      <c r="Q211" s="180"/>
      <c r="R211" s="180"/>
      <c r="S211" s="180"/>
      <c r="T211" s="181"/>
      <c r="AT211" s="175" t="s">
        <v>160</v>
      </c>
      <c r="AU211" s="175" t="s">
        <v>152</v>
      </c>
      <c r="AV211" s="14" t="s">
        <v>152</v>
      </c>
      <c r="AW211" s="14" t="s">
        <v>31</v>
      </c>
      <c r="AX211" s="14" t="s">
        <v>76</v>
      </c>
      <c r="AY211" s="175" t="s">
        <v>151</v>
      </c>
    </row>
    <row r="212" spans="1:65" s="14" customFormat="1" ht="11.25">
      <c r="B212" s="174"/>
      <c r="D212" s="167" t="s">
        <v>160</v>
      </c>
      <c r="E212" s="175" t="s">
        <v>1</v>
      </c>
      <c r="F212" s="176" t="s">
        <v>834</v>
      </c>
      <c r="H212" s="177">
        <v>0.77100000000000002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160</v>
      </c>
      <c r="AU212" s="175" t="s">
        <v>152</v>
      </c>
      <c r="AV212" s="14" t="s">
        <v>152</v>
      </c>
      <c r="AW212" s="14" t="s">
        <v>31</v>
      </c>
      <c r="AX212" s="14" t="s">
        <v>76</v>
      </c>
      <c r="AY212" s="175" t="s">
        <v>151</v>
      </c>
    </row>
    <row r="213" spans="1:65" s="14" customFormat="1" ht="11.25">
      <c r="B213" s="174"/>
      <c r="D213" s="167" t="s">
        <v>160</v>
      </c>
      <c r="E213" s="175" t="s">
        <v>1</v>
      </c>
      <c r="F213" s="176" t="s">
        <v>835</v>
      </c>
      <c r="H213" s="177">
        <v>0.45</v>
      </c>
      <c r="I213" s="178"/>
      <c r="L213" s="174"/>
      <c r="M213" s="179"/>
      <c r="N213" s="180"/>
      <c r="O213" s="180"/>
      <c r="P213" s="180"/>
      <c r="Q213" s="180"/>
      <c r="R213" s="180"/>
      <c r="S213" s="180"/>
      <c r="T213" s="181"/>
      <c r="AT213" s="175" t="s">
        <v>160</v>
      </c>
      <c r="AU213" s="175" t="s">
        <v>152</v>
      </c>
      <c r="AV213" s="14" t="s">
        <v>152</v>
      </c>
      <c r="AW213" s="14" t="s">
        <v>31</v>
      </c>
      <c r="AX213" s="14" t="s">
        <v>76</v>
      </c>
      <c r="AY213" s="175" t="s">
        <v>151</v>
      </c>
    </row>
    <row r="214" spans="1:65" s="14" customFormat="1" ht="11.25">
      <c r="B214" s="174"/>
      <c r="D214" s="167" t="s">
        <v>160</v>
      </c>
      <c r="E214" s="175" t="s">
        <v>1</v>
      </c>
      <c r="F214" s="176" t="s">
        <v>836</v>
      </c>
      <c r="H214" s="177">
        <v>0.75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160</v>
      </c>
      <c r="AU214" s="175" t="s">
        <v>152</v>
      </c>
      <c r="AV214" s="14" t="s">
        <v>152</v>
      </c>
      <c r="AW214" s="14" t="s">
        <v>31</v>
      </c>
      <c r="AX214" s="14" t="s">
        <v>76</v>
      </c>
      <c r="AY214" s="175" t="s">
        <v>151</v>
      </c>
    </row>
    <row r="215" spans="1:65" s="14" customFormat="1" ht="11.25">
      <c r="B215" s="174"/>
      <c r="D215" s="167" t="s">
        <v>160</v>
      </c>
      <c r="E215" s="175" t="s">
        <v>1</v>
      </c>
      <c r="F215" s="176" t="s">
        <v>837</v>
      </c>
      <c r="H215" s="177">
        <v>0.45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160</v>
      </c>
      <c r="AU215" s="175" t="s">
        <v>152</v>
      </c>
      <c r="AV215" s="14" t="s">
        <v>152</v>
      </c>
      <c r="AW215" s="14" t="s">
        <v>31</v>
      </c>
      <c r="AX215" s="14" t="s">
        <v>76</v>
      </c>
      <c r="AY215" s="175" t="s">
        <v>151</v>
      </c>
    </row>
    <row r="216" spans="1:65" s="14" customFormat="1" ht="11.25">
      <c r="B216" s="174"/>
      <c r="D216" s="167" t="s">
        <v>160</v>
      </c>
      <c r="E216" s="175" t="s">
        <v>1</v>
      </c>
      <c r="F216" s="176" t="s">
        <v>838</v>
      </c>
      <c r="H216" s="177">
        <v>0.75</v>
      </c>
      <c r="I216" s="178"/>
      <c r="L216" s="174"/>
      <c r="M216" s="179"/>
      <c r="N216" s="180"/>
      <c r="O216" s="180"/>
      <c r="P216" s="180"/>
      <c r="Q216" s="180"/>
      <c r="R216" s="180"/>
      <c r="S216" s="180"/>
      <c r="T216" s="181"/>
      <c r="AT216" s="175" t="s">
        <v>160</v>
      </c>
      <c r="AU216" s="175" t="s">
        <v>152</v>
      </c>
      <c r="AV216" s="14" t="s">
        <v>152</v>
      </c>
      <c r="AW216" s="14" t="s">
        <v>31</v>
      </c>
      <c r="AX216" s="14" t="s">
        <v>76</v>
      </c>
      <c r="AY216" s="175" t="s">
        <v>151</v>
      </c>
    </row>
    <row r="217" spans="1:65" s="14" customFormat="1" ht="11.25">
      <c r="B217" s="174"/>
      <c r="D217" s="167" t="s">
        <v>160</v>
      </c>
      <c r="E217" s="175" t="s">
        <v>1</v>
      </c>
      <c r="F217" s="176" t="s">
        <v>839</v>
      </c>
      <c r="H217" s="177">
        <v>0.45</v>
      </c>
      <c r="I217" s="178"/>
      <c r="L217" s="174"/>
      <c r="M217" s="179"/>
      <c r="N217" s="180"/>
      <c r="O217" s="180"/>
      <c r="P217" s="180"/>
      <c r="Q217" s="180"/>
      <c r="R217" s="180"/>
      <c r="S217" s="180"/>
      <c r="T217" s="181"/>
      <c r="AT217" s="175" t="s">
        <v>160</v>
      </c>
      <c r="AU217" s="175" t="s">
        <v>152</v>
      </c>
      <c r="AV217" s="14" t="s">
        <v>152</v>
      </c>
      <c r="AW217" s="14" t="s">
        <v>31</v>
      </c>
      <c r="AX217" s="14" t="s">
        <v>76</v>
      </c>
      <c r="AY217" s="175" t="s">
        <v>151</v>
      </c>
    </row>
    <row r="218" spans="1:65" s="15" customFormat="1" ht="11.25">
      <c r="B218" s="182"/>
      <c r="D218" s="167" t="s">
        <v>160</v>
      </c>
      <c r="E218" s="183" t="s">
        <v>1</v>
      </c>
      <c r="F218" s="184" t="s">
        <v>164</v>
      </c>
      <c r="H218" s="185">
        <v>4.0350000000000001</v>
      </c>
      <c r="I218" s="186"/>
      <c r="L218" s="182"/>
      <c r="M218" s="187"/>
      <c r="N218" s="188"/>
      <c r="O218" s="188"/>
      <c r="P218" s="188"/>
      <c r="Q218" s="188"/>
      <c r="R218" s="188"/>
      <c r="S218" s="188"/>
      <c r="T218" s="189"/>
      <c r="AT218" s="183" t="s">
        <v>160</v>
      </c>
      <c r="AU218" s="183" t="s">
        <v>152</v>
      </c>
      <c r="AV218" s="15" t="s">
        <v>158</v>
      </c>
      <c r="AW218" s="15" t="s">
        <v>31</v>
      </c>
      <c r="AX218" s="15" t="s">
        <v>84</v>
      </c>
      <c r="AY218" s="183" t="s">
        <v>151</v>
      </c>
    </row>
    <row r="219" spans="1:65" s="2" customFormat="1" ht="33" customHeight="1">
      <c r="A219" s="33"/>
      <c r="B219" s="151"/>
      <c r="C219" s="152" t="s">
        <v>196</v>
      </c>
      <c r="D219" s="152" t="s">
        <v>154</v>
      </c>
      <c r="E219" s="153" t="s">
        <v>840</v>
      </c>
      <c r="F219" s="154" t="s">
        <v>841</v>
      </c>
      <c r="G219" s="155" t="s">
        <v>462</v>
      </c>
      <c r="H219" s="156">
        <v>57.03</v>
      </c>
      <c r="I219" s="157"/>
      <c r="J219" s="158">
        <f>ROUND(I219*H219,2)</f>
        <v>0</v>
      </c>
      <c r="K219" s="159"/>
      <c r="L219" s="34"/>
      <c r="M219" s="160" t="s">
        <v>1</v>
      </c>
      <c r="N219" s="161" t="s">
        <v>42</v>
      </c>
      <c r="O219" s="62"/>
      <c r="P219" s="162">
        <f>O219*H219</f>
        <v>0</v>
      </c>
      <c r="Q219" s="162">
        <v>1.864E-2</v>
      </c>
      <c r="R219" s="162">
        <f>Q219*H219</f>
        <v>1.0630392</v>
      </c>
      <c r="S219" s="162">
        <v>0</v>
      </c>
      <c r="T219" s="163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158</v>
      </c>
      <c r="AT219" s="164" t="s">
        <v>154</v>
      </c>
      <c r="AU219" s="164" t="s">
        <v>152</v>
      </c>
      <c r="AY219" s="18" t="s">
        <v>151</v>
      </c>
      <c r="BE219" s="165">
        <f>IF(N219="základná",J219,0)</f>
        <v>0</v>
      </c>
      <c r="BF219" s="165">
        <f>IF(N219="znížená",J219,0)</f>
        <v>0</v>
      </c>
      <c r="BG219" s="165">
        <f>IF(N219="zákl. prenesená",J219,0)</f>
        <v>0</v>
      </c>
      <c r="BH219" s="165">
        <f>IF(N219="zníž. prenesená",J219,0)</f>
        <v>0</v>
      </c>
      <c r="BI219" s="165">
        <f>IF(N219="nulová",J219,0)</f>
        <v>0</v>
      </c>
      <c r="BJ219" s="18" t="s">
        <v>152</v>
      </c>
      <c r="BK219" s="165">
        <f>ROUND(I219*H219,2)</f>
        <v>0</v>
      </c>
      <c r="BL219" s="18" t="s">
        <v>158</v>
      </c>
      <c r="BM219" s="164" t="s">
        <v>842</v>
      </c>
    </row>
    <row r="220" spans="1:65" s="13" customFormat="1" ht="11.25">
      <c r="B220" s="166"/>
      <c r="D220" s="167" t="s">
        <v>160</v>
      </c>
      <c r="E220" s="168" t="s">
        <v>1</v>
      </c>
      <c r="F220" s="169" t="s">
        <v>843</v>
      </c>
      <c r="H220" s="168" t="s">
        <v>1</v>
      </c>
      <c r="I220" s="170"/>
      <c r="L220" s="166"/>
      <c r="M220" s="171"/>
      <c r="N220" s="172"/>
      <c r="O220" s="172"/>
      <c r="P220" s="172"/>
      <c r="Q220" s="172"/>
      <c r="R220" s="172"/>
      <c r="S220" s="172"/>
      <c r="T220" s="173"/>
      <c r="AT220" s="168" t="s">
        <v>160</v>
      </c>
      <c r="AU220" s="168" t="s">
        <v>152</v>
      </c>
      <c r="AV220" s="13" t="s">
        <v>84</v>
      </c>
      <c r="AW220" s="13" t="s">
        <v>31</v>
      </c>
      <c r="AX220" s="13" t="s">
        <v>76</v>
      </c>
      <c r="AY220" s="168" t="s">
        <v>151</v>
      </c>
    </row>
    <row r="221" spans="1:65" s="14" customFormat="1" ht="11.25">
      <c r="B221" s="174"/>
      <c r="D221" s="167" t="s">
        <v>160</v>
      </c>
      <c r="E221" s="175" t="s">
        <v>1</v>
      </c>
      <c r="F221" s="176" t="s">
        <v>844</v>
      </c>
      <c r="H221" s="177">
        <v>1.6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160</v>
      </c>
      <c r="AU221" s="175" t="s">
        <v>152</v>
      </c>
      <c r="AV221" s="14" t="s">
        <v>152</v>
      </c>
      <c r="AW221" s="14" t="s">
        <v>31</v>
      </c>
      <c r="AX221" s="14" t="s">
        <v>76</v>
      </c>
      <c r="AY221" s="175" t="s">
        <v>151</v>
      </c>
    </row>
    <row r="222" spans="1:65" s="14" customFormat="1" ht="11.25">
      <c r="B222" s="174"/>
      <c r="D222" s="167" t="s">
        <v>160</v>
      </c>
      <c r="E222" s="175" t="s">
        <v>1</v>
      </c>
      <c r="F222" s="176" t="s">
        <v>845</v>
      </c>
      <c r="H222" s="177">
        <v>2.665</v>
      </c>
      <c r="I222" s="178"/>
      <c r="L222" s="174"/>
      <c r="M222" s="179"/>
      <c r="N222" s="180"/>
      <c r="O222" s="180"/>
      <c r="P222" s="180"/>
      <c r="Q222" s="180"/>
      <c r="R222" s="180"/>
      <c r="S222" s="180"/>
      <c r="T222" s="181"/>
      <c r="AT222" s="175" t="s">
        <v>160</v>
      </c>
      <c r="AU222" s="175" t="s">
        <v>152</v>
      </c>
      <c r="AV222" s="14" t="s">
        <v>152</v>
      </c>
      <c r="AW222" s="14" t="s">
        <v>31</v>
      </c>
      <c r="AX222" s="14" t="s">
        <v>76</v>
      </c>
      <c r="AY222" s="175" t="s">
        <v>151</v>
      </c>
    </row>
    <row r="223" spans="1:65" s="14" customFormat="1" ht="11.25">
      <c r="B223" s="174"/>
      <c r="D223" s="167" t="s">
        <v>160</v>
      </c>
      <c r="E223" s="175" t="s">
        <v>1</v>
      </c>
      <c r="F223" s="176" t="s">
        <v>846</v>
      </c>
      <c r="H223" s="177">
        <v>2.665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160</v>
      </c>
      <c r="AU223" s="175" t="s">
        <v>152</v>
      </c>
      <c r="AV223" s="14" t="s">
        <v>152</v>
      </c>
      <c r="AW223" s="14" t="s">
        <v>31</v>
      </c>
      <c r="AX223" s="14" t="s">
        <v>76</v>
      </c>
      <c r="AY223" s="175" t="s">
        <v>151</v>
      </c>
    </row>
    <row r="224" spans="1:65" s="14" customFormat="1" ht="11.25">
      <c r="B224" s="174"/>
      <c r="D224" s="167" t="s">
        <v>160</v>
      </c>
      <c r="E224" s="175" t="s">
        <v>1</v>
      </c>
      <c r="F224" s="176" t="s">
        <v>847</v>
      </c>
      <c r="H224" s="177">
        <v>2.7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160</v>
      </c>
      <c r="AU224" s="175" t="s">
        <v>152</v>
      </c>
      <c r="AV224" s="14" t="s">
        <v>152</v>
      </c>
      <c r="AW224" s="14" t="s">
        <v>31</v>
      </c>
      <c r="AX224" s="14" t="s">
        <v>76</v>
      </c>
      <c r="AY224" s="175" t="s">
        <v>151</v>
      </c>
    </row>
    <row r="225" spans="2:51" s="14" customFormat="1" ht="11.25">
      <c r="B225" s="174"/>
      <c r="D225" s="167" t="s">
        <v>160</v>
      </c>
      <c r="E225" s="175" t="s">
        <v>1</v>
      </c>
      <c r="F225" s="176" t="s">
        <v>848</v>
      </c>
      <c r="H225" s="177">
        <v>1.08</v>
      </c>
      <c r="I225" s="178"/>
      <c r="L225" s="174"/>
      <c r="M225" s="179"/>
      <c r="N225" s="180"/>
      <c r="O225" s="180"/>
      <c r="P225" s="180"/>
      <c r="Q225" s="180"/>
      <c r="R225" s="180"/>
      <c r="S225" s="180"/>
      <c r="T225" s="181"/>
      <c r="AT225" s="175" t="s">
        <v>160</v>
      </c>
      <c r="AU225" s="175" t="s">
        <v>152</v>
      </c>
      <c r="AV225" s="14" t="s">
        <v>152</v>
      </c>
      <c r="AW225" s="14" t="s">
        <v>31</v>
      </c>
      <c r="AX225" s="14" t="s">
        <v>76</v>
      </c>
      <c r="AY225" s="175" t="s">
        <v>151</v>
      </c>
    </row>
    <row r="226" spans="2:51" s="14" customFormat="1" ht="11.25">
      <c r="B226" s="174"/>
      <c r="D226" s="167" t="s">
        <v>160</v>
      </c>
      <c r="E226" s="175" t="s">
        <v>1</v>
      </c>
      <c r="F226" s="176" t="s">
        <v>849</v>
      </c>
      <c r="H226" s="177">
        <v>1.2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160</v>
      </c>
      <c r="AU226" s="175" t="s">
        <v>152</v>
      </c>
      <c r="AV226" s="14" t="s">
        <v>152</v>
      </c>
      <c r="AW226" s="14" t="s">
        <v>31</v>
      </c>
      <c r="AX226" s="14" t="s">
        <v>76</v>
      </c>
      <c r="AY226" s="175" t="s">
        <v>151</v>
      </c>
    </row>
    <row r="227" spans="2:51" s="14" customFormat="1" ht="11.25">
      <c r="B227" s="174"/>
      <c r="D227" s="167" t="s">
        <v>160</v>
      </c>
      <c r="E227" s="175" t="s">
        <v>1</v>
      </c>
      <c r="F227" s="176" t="s">
        <v>850</v>
      </c>
      <c r="H227" s="177">
        <v>2.2000000000000002</v>
      </c>
      <c r="I227" s="178"/>
      <c r="L227" s="174"/>
      <c r="M227" s="179"/>
      <c r="N227" s="180"/>
      <c r="O227" s="180"/>
      <c r="P227" s="180"/>
      <c r="Q227" s="180"/>
      <c r="R227" s="180"/>
      <c r="S227" s="180"/>
      <c r="T227" s="181"/>
      <c r="AT227" s="175" t="s">
        <v>160</v>
      </c>
      <c r="AU227" s="175" t="s">
        <v>152</v>
      </c>
      <c r="AV227" s="14" t="s">
        <v>152</v>
      </c>
      <c r="AW227" s="14" t="s">
        <v>31</v>
      </c>
      <c r="AX227" s="14" t="s">
        <v>76</v>
      </c>
      <c r="AY227" s="175" t="s">
        <v>151</v>
      </c>
    </row>
    <row r="228" spans="2:51" s="14" customFormat="1" ht="11.25">
      <c r="B228" s="174"/>
      <c r="D228" s="167" t="s">
        <v>160</v>
      </c>
      <c r="E228" s="175" t="s">
        <v>1</v>
      </c>
      <c r="F228" s="176" t="s">
        <v>851</v>
      </c>
      <c r="H228" s="177">
        <v>1.2</v>
      </c>
      <c r="I228" s="178"/>
      <c r="L228" s="174"/>
      <c r="M228" s="179"/>
      <c r="N228" s="180"/>
      <c r="O228" s="180"/>
      <c r="P228" s="180"/>
      <c r="Q228" s="180"/>
      <c r="R228" s="180"/>
      <c r="S228" s="180"/>
      <c r="T228" s="181"/>
      <c r="AT228" s="175" t="s">
        <v>160</v>
      </c>
      <c r="AU228" s="175" t="s">
        <v>152</v>
      </c>
      <c r="AV228" s="14" t="s">
        <v>152</v>
      </c>
      <c r="AW228" s="14" t="s">
        <v>31</v>
      </c>
      <c r="AX228" s="14" t="s">
        <v>76</v>
      </c>
      <c r="AY228" s="175" t="s">
        <v>151</v>
      </c>
    </row>
    <row r="229" spans="2:51" s="14" customFormat="1" ht="11.25">
      <c r="B229" s="174"/>
      <c r="D229" s="167" t="s">
        <v>160</v>
      </c>
      <c r="E229" s="175" t="s">
        <v>1</v>
      </c>
      <c r="F229" s="176" t="s">
        <v>852</v>
      </c>
      <c r="H229" s="177">
        <v>2.2000000000000002</v>
      </c>
      <c r="I229" s="178"/>
      <c r="L229" s="174"/>
      <c r="M229" s="179"/>
      <c r="N229" s="180"/>
      <c r="O229" s="180"/>
      <c r="P229" s="180"/>
      <c r="Q229" s="180"/>
      <c r="R229" s="180"/>
      <c r="S229" s="180"/>
      <c r="T229" s="181"/>
      <c r="AT229" s="175" t="s">
        <v>160</v>
      </c>
      <c r="AU229" s="175" t="s">
        <v>152</v>
      </c>
      <c r="AV229" s="14" t="s">
        <v>152</v>
      </c>
      <c r="AW229" s="14" t="s">
        <v>31</v>
      </c>
      <c r="AX229" s="14" t="s">
        <v>76</v>
      </c>
      <c r="AY229" s="175" t="s">
        <v>151</v>
      </c>
    </row>
    <row r="230" spans="2:51" s="14" customFormat="1" ht="11.25">
      <c r="B230" s="174"/>
      <c r="D230" s="167" t="s">
        <v>160</v>
      </c>
      <c r="E230" s="175" t="s">
        <v>1</v>
      </c>
      <c r="F230" s="176" t="s">
        <v>853</v>
      </c>
      <c r="H230" s="177">
        <v>1.2</v>
      </c>
      <c r="I230" s="178"/>
      <c r="L230" s="174"/>
      <c r="M230" s="179"/>
      <c r="N230" s="180"/>
      <c r="O230" s="180"/>
      <c r="P230" s="180"/>
      <c r="Q230" s="180"/>
      <c r="R230" s="180"/>
      <c r="S230" s="180"/>
      <c r="T230" s="181"/>
      <c r="AT230" s="175" t="s">
        <v>160</v>
      </c>
      <c r="AU230" s="175" t="s">
        <v>152</v>
      </c>
      <c r="AV230" s="14" t="s">
        <v>152</v>
      </c>
      <c r="AW230" s="14" t="s">
        <v>31</v>
      </c>
      <c r="AX230" s="14" t="s">
        <v>76</v>
      </c>
      <c r="AY230" s="175" t="s">
        <v>151</v>
      </c>
    </row>
    <row r="231" spans="2:51" s="14" customFormat="1" ht="11.25">
      <c r="B231" s="174"/>
      <c r="D231" s="167" t="s">
        <v>160</v>
      </c>
      <c r="E231" s="175" t="s">
        <v>1</v>
      </c>
      <c r="F231" s="176" t="s">
        <v>854</v>
      </c>
      <c r="H231" s="177">
        <v>2.4</v>
      </c>
      <c r="I231" s="178"/>
      <c r="L231" s="174"/>
      <c r="M231" s="179"/>
      <c r="N231" s="180"/>
      <c r="O231" s="180"/>
      <c r="P231" s="180"/>
      <c r="Q231" s="180"/>
      <c r="R231" s="180"/>
      <c r="S231" s="180"/>
      <c r="T231" s="181"/>
      <c r="AT231" s="175" t="s">
        <v>160</v>
      </c>
      <c r="AU231" s="175" t="s">
        <v>152</v>
      </c>
      <c r="AV231" s="14" t="s">
        <v>152</v>
      </c>
      <c r="AW231" s="14" t="s">
        <v>31</v>
      </c>
      <c r="AX231" s="14" t="s">
        <v>76</v>
      </c>
      <c r="AY231" s="175" t="s">
        <v>151</v>
      </c>
    </row>
    <row r="232" spans="2:51" s="14" customFormat="1" ht="11.25">
      <c r="B232" s="174"/>
      <c r="D232" s="167" t="s">
        <v>160</v>
      </c>
      <c r="E232" s="175" t="s">
        <v>1</v>
      </c>
      <c r="F232" s="176" t="s">
        <v>855</v>
      </c>
      <c r="H232" s="177">
        <v>2.4</v>
      </c>
      <c r="I232" s="178"/>
      <c r="L232" s="174"/>
      <c r="M232" s="179"/>
      <c r="N232" s="180"/>
      <c r="O232" s="180"/>
      <c r="P232" s="180"/>
      <c r="Q232" s="180"/>
      <c r="R232" s="180"/>
      <c r="S232" s="180"/>
      <c r="T232" s="181"/>
      <c r="AT232" s="175" t="s">
        <v>160</v>
      </c>
      <c r="AU232" s="175" t="s">
        <v>152</v>
      </c>
      <c r="AV232" s="14" t="s">
        <v>152</v>
      </c>
      <c r="AW232" s="14" t="s">
        <v>31</v>
      </c>
      <c r="AX232" s="14" t="s">
        <v>76</v>
      </c>
      <c r="AY232" s="175" t="s">
        <v>151</v>
      </c>
    </row>
    <row r="233" spans="2:51" s="14" customFormat="1" ht="11.25">
      <c r="B233" s="174"/>
      <c r="D233" s="167" t="s">
        <v>160</v>
      </c>
      <c r="E233" s="175" t="s">
        <v>1</v>
      </c>
      <c r="F233" s="176" t="s">
        <v>856</v>
      </c>
      <c r="H233" s="177">
        <v>1.99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160</v>
      </c>
      <c r="AU233" s="175" t="s">
        <v>152</v>
      </c>
      <c r="AV233" s="14" t="s">
        <v>152</v>
      </c>
      <c r="AW233" s="14" t="s">
        <v>31</v>
      </c>
      <c r="AX233" s="14" t="s">
        <v>76</v>
      </c>
      <c r="AY233" s="175" t="s">
        <v>151</v>
      </c>
    </row>
    <row r="234" spans="2:51" s="14" customFormat="1" ht="11.25">
      <c r="B234" s="174"/>
      <c r="D234" s="167" t="s">
        <v>160</v>
      </c>
      <c r="E234" s="175" t="s">
        <v>1</v>
      </c>
      <c r="F234" s="176" t="s">
        <v>857</v>
      </c>
      <c r="H234" s="177">
        <v>1.99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75" t="s">
        <v>160</v>
      </c>
      <c r="AU234" s="175" t="s">
        <v>152</v>
      </c>
      <c r="AV234" s="14" t="s">
        <v>152</v>
      </c>
      <c r="AW234" s="14" t="s">
        <v>31</v>
      </c>
      <c r="AX234" s="14" t="s">
        <v>76</v>
      </c>
      <c r="AY234" s="175" t="s">
        <v>151</v>
      </c>
    </row>
    <row r="235" spans="2:51" s="14" customFormat="1" ht="11.25">
      <c r="B235" s="174"/>
      <c r="D235" s="167" t="s">
        <v>160</v>
      </c>
      <c r="E235" s="175" t="s">
        <v>1</v>
      </c>
      <c r="F235" s="176" t="s">
        <v>858</v>
      </c>
      <c r="H235" s="177">
        <v>1.99</v>
      </c>
      <c r="I235" s="178"/>
      <c r="L235" s="174"/>
      <c r="M235" s="179"/>
      <c r="N235" s="180"/>
      <c r="O235" s="180"/>
      <c r="P235" s="180"/>
      <c r="Q235" s="180"/>
      <c r="R235" s="180"/>
      <c r="S235" s="180"/>
      <c r="T235" s="181"/>
      <c r="AT235" s="175" t="s">
        <v>160</v>
      </c>
      <c r="AU235" s="175" t="s">
        <v>152</v>
      </c>
      <c r="AV235" s="14" t="s">
        <v>152</v>
      </c>
      <c r="AW235" s="14" t="s">
        <v>31</v>
      </c>
      <c r="AX235" s="14" t="s">
        <v>76</v>
      </c>
      <c r="AY235" s="175" t="s">
        <v>151</v>
      </c>
    </row>
    <row r="236" spans="2:51" s="14" customFormat="1" ht="11.25">
      <c r="B236" s="174"/>
      <c r="D236" s="167" t="s">
        <v>160</v>
      </c>
      <c r="E236" s="175" t="s">
        <v>1</v>
      </c>
      <c r="F236" s="176" t="s">
        <v>859</v>
      </c>
      <c r="H236" s="177">
        <v>1.9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160</v>
      </c>
      <c r="AU236" s="175" t="s">
        <v>152</v>
      </c>
      <c r="AV236" s="14" t="s">
        <v>152</v>
      </c>
      <c r="AW236" s="14" t="s">
        <v>31</v>
      </c>
      <c r="AX236" s="14" t="s">
        <v>76</v>
      </c>
      <c r="AY236" s="175" t="s">
        <v>151</v>
      </c>
    </row>
    <row r="237" spans="2:51" s="14" customFormat="1" ht="11.25">
      <c r="B237" s="174"/>
      <c r="D237" s="167" t="s">
        <v>160</v>
      </c>
      <c r="E237" s="175" t="s">
        <v>1</v>
      </c>
      <c r="F237" s="176" t="s">
        <v>860</v>
      </c>
      <c r="H237" s="177">
        <v>1.9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160</v>
      </c>
      <c r="AU237" s="175" t="s">
        <v>152</v>
      </c>
      <c r="AV237" s="14" t="s">
        <v>152</v>
      </c>
      <c r="AW237" s="14" t="s">
        <v>31</v>
      </c>
      <c r="AX237" s="14" t="s">
        <v>76</v>
      </c>
      <c r="AY237" s="175" t="s">
        <v>151</v>
      </c>
    </row>
    <row r="238" spans="2:51" s="14" customFormat="1" ht="11.25">
      <c r="B238" s="174"/>
      <c r="D238" s="167" t="s">
        <v>160</v>
      </c>
      <c r="E238" s="175" t="s">
        <v>1</v>
      </c>
      <c r="F238" s="176" t="s">
        <v>861</v>
      </c>
      <c r="H238" s="177">
        <v>1.9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160</v>
      </c>
      <c r="AU238" s="175" t="s">
        <v>152</v>
      </c>
      <c r="AV238" s="14" t="s">
        <v>152</v>
      </c>
      <c r="AW238" s="14" t="s">
        <v>31</v>
      </c>
      <c r="AX238" s="14" t="s">
        <v>76</v>
      </c>
      <c r="AY238" s="175" t="s">
        <v>151</v>
      </c>
    </row>
    <row r="239" spans="2:51" s="14" customFormat="1" ht="11.25">
      <c r="B239" s="174"/>
      <c r="D239" s="167" t="s">
        <v>160</v>
      </c>
      <c r="E239" s="175" t="s">
        <v>1</v>
      </c>
      <c r="F239" s="176" t="s">
        <v>862</v>
      </c>
      <c r="H239" s="177">
        <v>1.08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160</v>
      </c>
      <c r="AU239" s="175" t="s">
        <v>152</v>
      </c>
      <c r="AV239" s="14" t="s">
        <v>152</v>
      </c>
      <c r="AW239" s="14" t="s">
        <v>31</v>
      </c>
      <c r="AX239" s="14" t="s">
        <v>76</v>
      </c>
      <c r="AY239" s="175" t="s">
        <v>151</v>
      </c>
    </row>
    <row r="240" spans="2:51" s="14" customFormat="1" ht="11.25">
      <c r="B240" s="174"/>
      <c r="D240" s="167" t="s">
        <v>160</v>
      </c>
      <c r="E240" s="175" t="s">
        <v>1</v>
      </c>
      <c r="F240" s="176" t="s">
        <v>863</v>
      </c>
      <c r="H240" s="177">
        <v>2.27</v>
      </c>
      <c r="I240" s="178"/>
      <c r="L240" s="174"/>
      <c r="M240" s="179"/>
      <c r="N240" s="180"/>
      <c r="O240" s="180"/>
      <c r="P240" s="180"/>
      <c r="Q240" s="180"/>
      <c r="R240" s="180"/>
      <c r="S240" s="180"/>
      <c r="T240" s="181"/>
      <c r="AT240" s="175" t="s">
        <v>160</v>
      </c>
      <c r="AU240" s="175" t="s">
        <v>152</v>
      </c>
      <c r="AV240" s="14" t="s">
        <v>152</v>
      </c>
      <c r="AW240" s="14" t="s">
        <v>31</v>
      </c>
      <c r="AX240" s="14" t="s">
        <v>76</v>
      </c>
      <c r="AY240" s="175" t="s">
        <v>151</v>
      </c>
    </row>
    <row r="241" spans="1:65" s="14" customFormat="1" ht="11.25">
      <c r="B241" s="174"/>
      <c r="D241" s="167" t="s">
        <v>160</v>
      </c>
      <c r="E241" s="175" t="s">
        <v>1</v>
      </c>
      <c r="F241" s="176" t="s">
        <v>864</v>
      </c>
      <c r="H241" s="177">
        <v>1.2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160</v>
      </c>
      <c r="AU241" s="175" t="s">
        <v>152</v>
      </c>
      <c r="AV241" s="14" t="s">
        <v>152</v>
      </c>
      <c r="AW241" s="14" t="s">
        <v>31</v>
      </c>
      <c r="AX241" s="14" t="s">
        <v>76</v>
      </c>
      <c r="AY241" s="175" t="s">
        <v>151</v>
      </c>
    </row>
    <row r="242" spans="1:65" s="14" customFormat="1" ht="11.25">
      <c r="B242" s="174"/>
      <c r="D242" s="167" t="s">
        <v>160</v>
      </c>
      <c r="E242" s="175" t="s">
        <v>1</v>
      </c>
      <c r="F242" s="176" t="s">
        <v>865</v>
      </c>
      <c r="H242" s="177">
        <v>2.2000000000000002</v>
      </c>
      <c r="I242" s="178"/>
      <c r="L242" s="174"/>
      <c r="M242" s="179"/>
      <c r="N242" s="180"/>
      <c r="O242" s="180"/>
      <c r="P242" s="180"/>
      <c r="Q242" s="180"/>
      <c r="R242" s="180"/>
      <c r="S242" s="180"/>
      <c r="T242" s="181"/>
      <c r="AT242" s="175" t="s">
        <v>160</v>
      </c>
      <c r="AU242" s="175" t="s">
        <v>152</v>
      </c>
      <c r="AV242" s="14" t="s">
        <v>152</v>
      </c>
      <c r="AW242" s="14" t="s">
        <v>31</v>
      </c>
      <c r="AX242" s="14" t="s">
        <v>76</v>
      </c>
      <c r="AY242" s="175" t="s">
        <v>151</v>
      </c>
    </row>
    <row r="243" spans="1:65" s="14" customFormat="1" ht="11.25">
      <c r="B243" s="174"/>
      <c r="D243" s="167" t="s">
        <v>160</v>
      </c>
      <c r="E243" s="175" t="s">
        <v>1</v>
      </c>
      <c r="F243" s="176" t="s">
        <v>866</v>
      </c>
      <c r="H243" s="177">
        <v>1.2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160</v>
      </c>
      <c r="AU243" s="175" t="s">
        <v>152</v>
      </c>
      <c r="AV243" s="14" t="s">
        <v>152</v>
      </c>
      <c r="AW243" s="14" t="s">
        <v>31</v>
      </c>
      <c r="AX243" s="14" t="s">
        <v>76</v>
      </c>
      <c r="AY243" s="175" t="s">
        <v>151</v>
      </c>
    </row>
    <row r="244" spans="1:65" s="14" customFormat="1" ht="11.25">
      <c r="B244" s="174"/>
      <c r="D244" s="167" t="s">
        <v>160</v>
      </c>
      <c r="E244" s="175" t="s">
        <v>1</v>
      </c>
      <c r="F244" s="176" t="s">
        <v>867</v>
      </c>
      <c r="H244" s="177">
        <v>2.2000000000000002</v>
      </c>
      <c r="I244" s="178"/>
      <c r="L244" s="174"/>
      <c r="M244" s="179"/>
      <c r="N244" s="180"/>
      <c r="O244" s="180"/>
      <c r="P244" s="180"/>
      <c r="Q244" s="180"/>
      <c r="R244" s="180"/>
      <c r="S244" s="180"/>
      <c r="T244" s="181"/>
      <c r="AT244" s="175" t="s">
        <v>160</v>
      </c>
      <c r="AU244" s="175" t="s">
        <v>152</v>
      </c>
      <c r="AV244" s="14" t="s">
        <v>152</v>
      </c>
      <c r="AW244" s="14" t="s">
        <v>31</v>
      </c>
      <c r="AX244" s="14" t="s">
        <v>76</v>
      </c>
      <c r="AY244" s="175" t="s">
        <v>151</v>
      </c>
    </row>
    <row r="245" spans="1:65" s="14" customFormat="1" ht="11.25">
      <c r="B245" s="174"/>
      <c r="D245" s="167" t="s">
        <v>160</v>
      </c>
      <c r="E245" s="175" t="s">
        <v>1</v>
      </c>
      <c r="F245" s="176" t="s">
        <v>868</v>
      </c>
      <c r="H245" s="177">
        <v>1.2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160</v>
      </c>
      <c r="AU245" s="175" t="s">
        <v>152</v>
      </c>
      <c r="AV245" s="14" t="s">
        <v>152</v>
      </c>
      <c r="AW245" s="14" t="s">
        <v>31</v>
      </c>
      <c r="AX245" s="14" t="s">
        <v>76</v>
      </c>
      <c r="AY245" s="175" t="s">
        <v>151</v>
      </c>
    </row>
    <row r="246" spans="1:65" s="14" customFormat="1" ht="11.25">
      <c r="B246" s="174"/>
      <c r="D246" s="167" t="s">
        <v>160</v>
      </c>
      <c r="E246" s="175" t="s">
        <v>1</v>
      </c>
      <c r="F246" s="176" t="s">
        <v>869</v>
      </c>
      <c r="H246" s="177">
        <v>1.9</v>
      </c>
      <c r="I246" s="178"/>
      <c r="L246" s="174"/>
      <c r="M246" s="179"/>
      <c r="N246" s="180"/>
      <c r="O246" s="180"/>
      <c r="P246" s="180"/>
      <c r="Q246" s="180"/>
      <c r="R246" s="180"/>
      <c r="S246" s="180"/>
      <c r="T246" s="181"/>
      <c r="AT246" s="175" t="s">
        <v>160</v>
      </c>
      <c r="AU246" s="175" t="s">
        <v>152</v>
      </c>
      <c r="AV246" s="14" t="s">
        <v>152</v>
      </c>
      <c r="AW246" s="14" t="s">
        <v>31</v>
      </c>
      <c r="AX246" s="14" t="s">
        <v>76</v>
      </c>
      <c r="AY246" s="175" t="s">
        <v>151</v>
      </c>
    </row>
    <row r="247" spans="1:65" s="14" customFormat="1" ht="11.25">
      <c r="B247" s="174"/>
      <c r="D247" s="167" t="s">
        <v>160</v>
      </c>
      <c r="E247" s="175" t="s">
        <v>1</v>
      </c>
      <c r="F247" s="176" t="s">
        <v>870</v>
      </c>
      <c r="H247" s="177">
        <v>1.9</v>
      </c>
      <c r="I247" s="178"/>
      <c r="L247" s="174"/>
      <c r="M247" s="179"/>
      <c r="N247" s="180"/>
      <c r="O247" s="180"/>
      <c r="P247" s="180"/>
      <c r="Q247" s="180"/>
      <c r="R247" s="180"/>
      <c r="S247" s="180"/>
      <c r="T247" s="181"/>
      <c r="AT247" s="175" t="s">
        <v>160</v>
      </c>
      <c r="AU247" s="175" t="s">
        <v>152</v>
      </c>
      <c r="AV247" s="14" t="s">
        <v>152</v>
      </c>
      <c r="AW247" s="14" t="s">
        <v>31</v>
      </c>
      <c r="AX247" s="14" t="s">
        <v>76</v>
      </c>
      <c r="AY247" s="175" t="s">
        <v>151</v>
      </c>
    </row>
    <row r="248" spans="1:65" s="14" customFormat="1" ht="11.25">
      <c r="B248" s="174"/>
      <c r="D248" s="167" t="s">
        <v>160</v>
      </c>
      <c r="E248" s="175" t="s">
        <v>1</v>
      </c>
      <c r="F248" s="176" t="s">
        <v>871</v>
      </c>
      <c r="H248" s="177">
        <v>1.9</v>
      </c>
      <c r="I248" s="178"/>
      <c r="L248" s="174"/>
      <c r="M248" s="179"/>
      <c r="N248" s="180"/>
      <c r="O248" s="180"/>
      <c r="P248" s="180"/>
      <c r="Q248" s="180"/>
      <c r="R248" s="180"/>
      <c r="S248" s="180"/>
      <c r="T248" s="181"/>
      <c r="AT248" s="175" t="s">
        <v>160</v>
      </c>
      <c r="AU248" s="175" t="s">
        <v>152</v>
      </c>
      <c r="AV248" s="14" t="s">
        <v>152</v>
      </c>
      <c r="AW248" s="14" t="s">
        <v>31</v>
      </c>
      <c r="AX248" s="14" t="s">
        <v>76</v>
      </c>
      <c r="AY248" s="175" t="s">
        <v>151</v>
      </c>
    </row>
    <row r="249" spans="1:65" s="14" customFormat="1" ht="11.25">
      <c r="B249" s="174"/>
      <c r="D249" s="167" t="s">
        <v>160</v>
      </c>
      <c r="E249" s="175" t="s">
        <v>1</v>
      </c>
      <c r="F249" s="176" t="s">
        <v>872</v>
      </c>
      <c r="H249" s="177">
        <v>1.6</v>
      </c>
      <c r="I249" s="178"/>
      <c r="L249" s="174"/>
      <c r="M249" s="179"/>
      <c r="N249" s="180"/>
      <c r="O249" s="180"/>
      <c r="P249" s="180"/>
      <c r="Q249" s="180"/>
      <c r="R249" s="180"/>
      <c r="S249" s="180"/>
      <c r="T249" s="181"/>
      <c r="AT249" s="175" t="s">
        <v>160</v>
      </c>
      <c r="AU249" s="175" t="s">
        <v>152</v>
      </c>
      <c r="AV249" s="14" t="s">
        <v>152</v>
      </c>
      <c r="AW249" s="14" t="s">
        <v>31</v>
      </c>
      <c r="AX249" s="14" t="s">
        <v>76</v>
      </c>
      <c r="AY249" s="175" t="s">
        <v>151</v>
      </c>
    </row>
    <row r="250" spans="1:65" s="14" customFormat="1" ht="11.25">
      <c r="B250" s="174"/>
      <c r="D250" s="167" t="s">
        <v>160</v>
      </c>
      <c r="E250" s="175" t="s">
        <v>1</v>
      </c>
      <c r="F250" s="176" t="s">
        <v>873</v>
      </c>
      <c r="H250" s="177">
        <v>1.6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160</v>
      </c>
      <c r="AU250" s="175" t="s">
        <v>152</v>
      </c>
      <c r="AV250" s="14" t="s">
        <v>152</v>
      </c>
      <c r="AW250" s="14" t="s">
        <v>31</v>
      </c>
      <c r="AX250" s="14" t="s">
        <v>76</v>
      </c>
      <c r="AY250" s="175" t="s">
        <v>151</v>
      </c>
    </row>
    <row r="251" spans="1:65" s="14" customFormat="1" ht="11.25">
      <c r="B251" s="174"/>
      <c r="D251" s="167" t="s">
        <v>160</v>
      </c>
      <c r="E251" s="175" t="s">
        <v>1</v>
      </c>
      <c r="F251" s="176" t="s">
        <v>874</v>
      </c>
      <c r="H251" s="177">
        <v>1.6</v>
      </c>
      <c r="I251" s="178"/>
      <c r="L251" s="174"/>
      <c r="M251" s="179"/>
      <c r="N251" s="180"/>
      <c r="O251" s="180"/>
      <c r="P251" s="180"/>
      <c r="Q251" s="180"/>
      <c r="R251" s="180"/>
      <c r="S251" s="180"/>
      <c r="T251" s="181"/>
      <c r="AT251" s="175" t="s">
        <v>160</v>
      </c>
      <c r="AU251" s="175" t="s">
        <v>152</v>
      </c>
      <c r="AV251" s="14" t="s">
        <v>152</v>
      </c>
      <c r="AW251" s="14" t="s">
        <v>31</v>
      </c>
      <c r="AX251" s="14" t="s">
        <v>76</v>
      </c>
      <c r="AY251" s="175" t="s">
        <v>151</v>
      </c>
    </row>
    <row r="252" spans="1:65" s="15" customFormat="1" ht="11.25">
      <c r="B252" s="182"/>
      <c r="D252" s="167" t="s">
        <v>160</v>
      </c>
      <c r="E252" s="183" t="s">
        <v>1</v>
      </c>
      <c r="F252" s="184" t="s">
        <v>164</v>
      </c>
      <c r="H252" s="185">
        <v>57.03</v>
      </c>
      <c r="I252" s="186"/>
      <c r="L252" s="182"/>
      <c r="M252" s="187"/>
      <c r="N252" s="188"/>
      <c r="O252" s="188"/>
      <c r="P252" s="188"/>
      <c r="Q252" s="188"/>
      <c r="R252" s="188"/>
      <c r="S252" s="188"/>
      <c r="T252" s="189"/>
      <c r="AT252" s="183" t="s">
        <v>160</v>
      </c>
      <c r="AU252" s="183" t="s">
        <v>152</v>
      </c>
      <c r="AV252" s="15" t="s">
        <v>158</v>
      </c>
      <c r="AW252" s="15" t="s">
        <v>31</v>
      </c>
      <c r="AX252" s="15" t="s">
        <v>84</v>
      </c>
      <c r="AY252" s="183" t="s">
        <v>151</v>
      </c>
    </row>
    <row r="253" spans="1:65" s="12" customFormat="1" ht="22.9" customHeight="1">
      <c r="B253" s="138"/>
      <c r="D253" s="139" t="s">
        <v>75</v>
      </c>
      <c r="E253" s="149" t="s">
        <v>606</v>
      </c>
      <c r="F253" s="149" t="s">
        <v>607</v>
      </c>
      <c r="I253" s="141"/>
      <c r="J253" s="150">
        <f>BK253</f>
        <v>0</v>
      </c>
      <c r="L253" s="138"/>
      <c r="M253" s="143"/>
      <c r="N253" s="144"/>
      <c r="O253" s="144"/>
      <c r="P253" s="145">
        <f>P254</f>
        <v>0</v>
      </c>
      <c r="Q253" s="144"/>
      <c r="R253" s="145">
        <f>R254</f>
        <v>0</v>
      </c>
      <c r="S253" s="144"/>
      <c r="T253" s="146">
        <f>T254</f>
        <v>0</v>
      </c>
      <c r="AR253" s="139" t="s">
        <v>84</v>
      </c>
      <c r="AT253" s="147" t="s">
        <v>75</v>
      </c>
      <c r="AU253" s="147" t="s">
        <v>84</v>
      </c>
      <c r="AY253" s="139" t="s">
        <v>151</v>
      </c>
      <c r="BK253" s="148">
        <f>BK254</f>
        <v>0</v>
      </c>
    </row>
    <row r="254" spans="1:65" s="2" customFormat="1" ht="24.2" customHeight="1">
      <c r="A254" s="33"/>
      <c r="B254" s="151"/>
      <c r="C254" s="152" t="s">
        <v>189</v>
      </c>
      <c r="D254" s="152" t="s">
        <v>154</v>
      </c>
      <c r="E254" s="153" t="s">
        <v>609</v>
      </c>
      <c r="F254" s="154" t="s">
        <v>610</v>
      </c>
      <c r="G254" s="155" t="s">
        <v>582</v>
      </c>
      <c r="H254" s="156">
        <v>3.34</v>
      </c>
      <c r="I254" s="157"/>
      <c r="J254" s="158">
        <f>ROUND(I254*H254,2)</f>
        <v>0</v>
      </c>
      <c r="K254" s="159"/>
      <c r="L254" s="34"/>
      <c r="M254" s="160" t="s">
        <v>1</v>
      </c>
      <c r="N254" s="161" t="s">
        <v>42</v>
      </c>
      <c r="O254" s="62"/>
      <c r="P254" s="162">
        <f>O254*H254</f>
        <v>0</v>
      </c>
      <c r="Q254" s="162">
        <v>0</v>
      </c>
      <c r="R254" s="162">
        <f>Q254*H254</f>
        <v>0</v>
      </c>
      <c r="S254" s="162">
        <v>0</v>
      </c>
      <c r="T254" s="163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158</v>
      </c>
      <c r="AT254" s="164" t="s">
        <v>154</v>
      </c>
      <c r="AU254" s="164" t="s">
        <v>152</v>
      </c>
      <c r="AY254" s="18" t="s">
        <v>151</v>
      </c>
      <c r="BE254" s="165">
        <f>IF(N254="základná",J254,0)</f>
        <v>0</v>
      </c>
      <c r="BF254" s="165">
        <f>IF(N254="znížená",J254,0)</f>
        <v>0</v>
      </c>
      <c r="BG254" s="165">
        <f>IF(N254="zákl. prenesená",J254,0)</f>
        <v>0</v>
      </c>
      <c r="BH254" s="165">
        <f>IF(N254="zníž. prenesená",J254,0)</f>
        <v>0</v>
      </c>
      <c r="BI254" s="165">
        <f>IF(N254="nulová",J254,0)</f>
        <v>0</v>
      </c>
      <c r="BJ254" s="18" t="s">
        <v>152</v>
      </c>
      <c r="BK254" s="165">
        <f>ROUND(I254*H254,2)</f>
        <v>0</v>
      </c>
      <c r="BL254" s="18" t="s">
        <v>158</v>
      </c>
      <c r="BM254" s="164" t="s">
        <v>875</v>
      </c>
    </row>
    <row r="255" spans="1:65" s="12" customFormat="1" ht="25.9" customHeight="1">
      <c r="B255" s="138"/>
      <c r="D255" s="139" t="s">
        <v>75</v>
      </c>
      <c r="E255" s="140" t="s">
        <v>612</v>
      </c>
      <c r="F255" s="140" t="s">
        <v>613</v>
      </c>
      <c r="I255" s="141"/>
      <c r="J255" s="142">
        <f>BK255</f>
        <v>0</v>
      </c>
      <c r="L255" s="138"/>
      <c r="M255" s="143"/>
      <c r="N255" s="144"/>
      <c r="O255" s="144"/>
      <c r="P255" s="145">
        <f>P256+P313+P398</f>
        <v>0</v>
      </c>
      <c r="Q255" s="144"/>
      <c r="R255" s="145">
        <f>R256+R313+R398</f>
        <v>1.5295123954500007</v>
      </c>
      <c r="S255" s="144"/>
      <c r="T255" s="146">
        <f>T256+T313+T398</f>
        <v>0</v>
      </c>
      <c r="AR255" s="139" t="s">
        <v>152</v>
      </c>
      <c r="AT255" s="147" t="s">
        <v>75</v>
      </c>
      <c r="AU255" s="147" t="s">
        <v>76</v>
      </c>
      <c r="AY255" s="139" t="s">
        <v>151</v>
      </c>
      <c r="BK255" s="148">
        <f>BK256+BK313+BK398</f>
        <v>0</v>
      </c>
    </row>
    <row r="256" spans="1:65" s="12" customFormat="1" ht="22.9" customHeight="1">
      <c r="B256" s="138"/>
      <c r="D256" s="139" t="s">
        <v>75</v>
      </c>
      <c r="E256" s="149" t="s">
        <v>701</v>
      </c>
      <c r="F256" s="149" t="s">
        <v>702</v>
      </c>
      <c r="I256" s="141"/>
      <c r="J256" s="150">
        <f>BK256</f>
        <v>0</v>
      </c>
      <c r="L256" s="138"/>
      <c r="M256" s="143"/>
      <c r="N256" s="144"/>
      <c r="O256" s="144"/>
      <c r="P256" s="145">
        <f>SUM(P257:P312)</f>
        <v>0</v>
      </c>
      <c r="Q256" s="144"/>
      <c r="R256" s="145">
        <f>SUM(R257:R312)</f>
        <v>0.31441427045000009</v>
      </c>
      <c r="S256" s="144"/>
      <c r="T256" s="146">
        <f>SUM(T257:T312)</f>
        <v>0</v>
      </c>
      <c r="AR256" s="139" t="s">
        <v>152</v>
      </c>
      <c r="AT256" s="147" t="s">
        <v>75</v>
      </c>
      <c r="AU256" s="147" t="s">
        <v>84</v>
      </c>
      <c r="AY256" s="139" t="s">
        <v>151</v>
      </c>
      <c r="BK256" s="148">
        <f>SUM(BK257:BK312)</f>
        <v>0</v>
      </c>
    </row>
    <row r="257" spans="1:65" s="2" customFormat="1" ht="33" customHeight="1">
      <c r="A257" s="33"/>
      <c r="B257" s="151"/>
      <c r="C257" s="152" t="s">
        <v>204</v>
      </c>
      <c r="D257" s="152" t="s">
        <v>154</v>
      </c>
      <c r="E257" s="153" t="s">
        <v>876</v>
      </c>
      <c r="F257" s="154" t="s">
        <v>877</v>
      </c>
      <c r="G257" s="155" t="s">
        <v>462</v>
      </c>
      <c r="H257" s="156">
        <v>32.215000000000003</v>
      </c>
      <c r="I257" s="157"/>
      <c r="J257" s="158">
        <f>ROUND(I257*H257,2)</f>
        <v>0</v>
      </c>
      <c r="K257" s="159"/>
      <c r="L257" s="34"/>
      <c r="M257" s="160" t="s">
        <v>1</v>
      </c>
      <c r="N257" s="161" t="s">
        <v>42</v>
      </c>
      <c r="O257" s="62"/>
      <c r="P257" s="162">
        <f>O257*H257</f>
        <v>0</v>
      </c>
      <c r="Q257" s="162">
        <v>1.6163000000000001E-4</v>
      </c>
      <c r="R257" s="162">
        <f>Q257*H257</f>
        <v>5.2069104500000012E-3</v>
      </c>
      <c r="S257" s="162">
        <v>0</v>
      </c>
      <c r="T257" s="163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4" t="s">
        <v>262</v>
      </c>
      <c r="AT257" s="164" t="s">
        <v>154</v>
      </c>
      <c r="AU257" s="164" t="s">
        <v>152</v>
      </c>
      <c r="AY257" s="18" t="s">
        <v>151</v>
      </c>
      <c r="BE257" s="165">
        <f>IF(N257="základná",J257,0)</f>
        <v>0</v>
      </c>
      <c r="BF257" s="165">
        <f>IF(N257="znížená",J257,0)</f>
        <v>0</v>
      </c>
      <c r="BG257" s="165">
        <f>IF(N257="zákl. prenesená",J257,0)</f>
        <v>0</v>
      </c>
      <c r="BH257" s="165">
        <f>IF(N257="zníž. prenesená",J257,0)</f>
        <v>0</v>
      </c>
      <c r="BI257" s="165">
        <f>IF(N257="nulová",J257,0)</f>
        <v>0</v>
      </c>
      <c r="BJ257" s="18" t="s">
        <v>152</v>
      </c>
      <c r="BK257" s="165">
        <f>ROUND(I257*H257,2)</f>
        <v>0</v>
      </c>
      <c r="BL257" s="18" t="s">
        <v>262</v>
      </c>
      <c r="BM257" s="164" t="s">
        <v>878</v>
      </c>
    </row>
    <row r="258" spans="1:65" s="13" customFormat="1" ht="11.25">
      <c r="B258" s="166"/>
      <c r="D258" s="167" t="s">
        <v>160</v>
      </c>
      <c r="E258" s="168" t="s">
        <v>1</v>
      </c>
      <c r="F258" s="169" t="s">
        <v>879</v>
      </c>
      <c r="H258" s="168" t="s">
        <v>1</v>
      </c>
      <c r="I258" s="170"/>
      <c r="L258" s="166"/>
      <c r="M258" s="171"/>
      <c r="N258" s="172"/>
      <c r="O258" s="172"/>
      <c r="P258" s="172"/>
      <c r="Q258" s="172"/>
      <c r="R258" s="172"/>
      <c r="S258" s="172"/>
      <c r="T258" s="173"/>
      <c r="AT258" s="168" t="s">
        <v>160</v>
      </c>
      <c r="AU258" s="168" t="s">
        <v>152</v>
      </c>
      <c r="AV258" s="13" t="s">
        <v>84</v>
      </c>
      <c r="AW258" s="13" t="s">
        <v>31</v>
      </c>
      <c r="AX258" s="13" t="s">
        <v>76</v>
      </c>
      <c r="AY258" s="168" t="s">
        <v>151</v>
      </c>
    </row>
    <row r="259" spans="1:65" s="13" customFormat="1" ht="11.25">
      <c r="B259" s="166"/>
      <c r="D259" s="167" t="s">
        <v>160</v>
      </c>
      <c r="E259" s="168" t="s">
        <v>1</v>
      </c>
      <c r="F259" s="169" t="s">
        <v>787</v>
      </c>
      <c r="H259" s="168" t="s">
        <v>1</v>
      </c>
      <c r="I259" s="170"/>
      <c r="L259" s="166"/>
      <c r="M259" s="171"/>
      <c r="N259" s="172"/>
      <c r="O259" s="172"/>
      <c r="P259" s="172"/>
      <c r="Q259" s="172"/>
      <c r="R259" s="172"/>
      <c r="S259" s="172"/>
      <c r="T259" s="173"/>
      <c r="AT259" s="168" t="s">
        <v>160</v>
      </c>
      <c r="AU259" s="168" t="s">
        <v>152</v>
      </c>
      <c r="AV259" s="13" t="s">
        <v>84</v>
      </c>
      <c r="AW259" s="13" t="s">
        <v>31</v>
      </c>
      <c r="AX259" s="13" t="s">
        <v>76</v>
      </c>
      <c r="AY259" s="168" t="s">
        <v>151</v>
      </c>
    </row>
    <row r="260" spans="1:65" s="14" customFormat="1" ht="11.25">
      <c r="B260" s="174"/>
      <c r="D260" s="167" t="s">
        <v>160</v>
      </c>
      <c r="E260" s="175" t="s">
        <v>1</v>
      </c>
      <c r="F260" s="176" t="s">
        <v>880</v>
      </c>
      <c r="H260" s="177">
        <v>14.61</v>
      </c>
      <c r="I260" s="178"/>
      <c r="L260" s="174"/>
      <c r="M260" s="179"/>
      <c r="N260" s="180"/>
      <c r="O260" s="180"/>
      <c r="P260" s="180"/>
      <c r="Q260" s="180"/>
      <c r="R260" s="180"/>
      <c r="S260" s="180"/>
      <c r="T260" s="181"/>
      <c r="AT260" s="175" t="s">
        <v>160</v>
      </c>
      <c r="AU260" s="175" t="s">
        <v>152</v>
      </c>
      <c r="AV260" s="14" t="s">
        <v>152</v>
      </c>
      <c r="AW260" s="14" t="s">
        <v>31</v>
      </c>
      <c r="AX260" s="14" t="s">
        <v>76</v>
      </c>
      <c r="AY260" s="175" t="s">
        <v>151</v>
      </c>
    </row>
    <row r="261" spans="1:65" s="13" customFormat="1" ht="11.25">
      <c r="B261" s="166"/>
      <c r="D261" s="167" t="s">
        <v>160</v>
      </c>
      <c r="E261" s="168" t="s">
        <v>1</v>
      </c>
      <c r="F261" s="169" t="s">
        <v>795</v>
      </c>
      <c r="H261" s="168" t="s">
        <v>1</v>
      </c>
      <c r="I261" s="170"/>
      <c r="L261" s="166"/>
      <c r="M261" s="171"/>
      <c r="N261" s="172"/>
      <c r="O261" s="172"/>
      <c r="P261" s="172"/>
      <c r="Q261" s="172"/>
      <c r="R261" s="172"/>
      <c r="S261" s="172"/>
      <c r="T261" s="173"/>
      <c r="AT261" s="168" t="s">
        <v>160</v>
      </c>
      <c r="AU261" s="168" t="s">
        <v>152</v>
      </c>
      <c r="AV261" s="13" t="s">
        <v>84</v>
      </c>
      <c r="AW261" s="13" t="s">
        <v>31</v>
      </c>
      <c r="AX261" s="13" t="s">
        <v>76</v>
      </c>
      <c r="AY261" s="168" t="s">
        <v>151</v>
      </c>
    </row>
    <row r="262" spans="1:65" s="14" customFormat="1" ht="11.25">
      <c r="B262" s="174"/>
      <c r="D262" s="167" t="s">
        <v>160</v>
      </c>
      <c r="E262" s="175" t="s">
        <v>1</v>
      </c>
      <c r="F262" s="176" t="s">
        <v>881</v>
      </c>
      <c r="H262" s="177">
        <v>17.605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160</v>
      </c>
      <c r="AU262" s="175" t="s">
        <v>152</v>
      </c>
      <c r="AV262" s="14" t="s">
        <v>152</v>
      </c>
      <c r="AW262" s="14" t="s">
        <v>31</v>
      </c>
      <c r="AX262" s="14" t="s">
        <v>76</v>
      </c>
      <c r="AY262" s="175" t="s">
        <v>151</v>
      </c>
    </row>
    <row r="263" spans="1:65" s="15" customFormat="1" ht="11.25">
      <c r="B263" s="182"/>
      <c r="D263" s="167" t="s">
        <v>160</v>
      </c>
      <c r="E263" s="183" t="s">
        <v>1</v>
      </c>
      <c r="F263" s="184" t="s">
        <v>164</v>
      </c>
      <c r="H263" s="185">
        <v>32.215000000000003</v>
      </c>
      <c r="I263" s="186"/>
      <c r="L263" s="182"/>
      <c r="M263" s="187"/>
      <c r="N263" s="188"/>
      <c r="O263" s="188"/>
      <c r="P263" s="188"/>
      <c r="Q263" s="188"/>
      <c r="R263" s="188"/>
      <c r="S263" s="188"/>
      <c r="T263" s="189"/>
      <c r="AT263" s="183" t="s">
        <v>160</v>
      </c>
      <c r="AU263" s="183" t="s">
        <v>152</v>
      </c>
      <c r="AV263" s="15" t="s">
        <v>158</v>
      </c>
      <c r="AW263" s="15" t="s">
        <v>31</v>
      </c>
      <c r="AX263" s="15" t="s">
        <v>84</v>
      </c>
      <c r="AY263" s="183" t="s">
        <v>151</v>
      </c>
    </row>
    <row r="264" spans="1:65" s="2" customFormat="1" ht="21.75" customHeight="1">
      <c r="A264" s="33"/>
      <c r="B264" s="151"/>
      <c r="C264" s="190" t="s">
        <v>110</v>
      </c>
      <c r="D264" s="190" t="s">
        <v>186</v>
      </c>
      <c r="E264" s="191" t="s">
        <v>882</v>
      </c>
      <c r="F264" s="192" t="s">
        <v>883</v>
      </c>
      <c r="G264" s="193" t="s">
        <v>462</v>
      </c>
      <c r="H264" s="194">
        <v>34.164000000000001</v>
      </c>
      <c r="I264" s="195"/>
      <c r="J264" s="196">
        <f>ROUND(I264*H264,2)</f>
        <v>0</v>
      </c>
      <c r="K264" s="197"/>
      <c r="L264" s="198"/>
      <c r="M264" s="199" t="s">
        <v>1</v>
      </c>
      <c r="N264" s="200" t="s">
        <v>42</v>
      </c>
      <c r="O264" s="62"/>
      <c r="P264" s="162">
        <f>O264*H264</f>
        <v>0</v>
      </c>
      <c r="Q264" s="162">
        <v>9.8999999999999999E-4</v>
      </c>
      <c r="R264" s="162">
        <f>Q264*H264</f>
        <v>3.3822360000000003E-2</v>
      </c>
      <c r="S264" s="162">
        <v>0</v>
      </c>
      <c r="T264" s="163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4" t="s">
        <v>417</v>
      </c>
      <c r="AT264" s="164" t="s">
        <v>186</v>
      </c>
      <c r="AU264" s="164" t="s">
        <v>152</v>
      </c>
      <c r="AY264" s="18" t="s">
        <v>151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8" t="s">
        <v>152</v>
      </c>
      <c r="BK264" s="165">
        <f>ROUND(I264*H264,2)</f>
        <v>0</v>
      </c>
      <c r="BL264" s="18" t="s">
        <v>262</v>
      </c>
      <c r="BM264" s="164" t="s">
        <v>884</v>
      </c>
    </row>
    <row r="265" spans="1:65" s="13" customFormat="1" ht="11.25">
      <c r="B265" s="166"/>
      <c r="D265" s="167" t="s">
        <v>160</v>
      </c>
      <c r="E265" s="168" t="s">
        <v>1</v>
      </c>
      <c r="F265" s="169" t="s">
        <v>885</v>
      </c>
      <c r="H265" s="168" t="s">
        <v>1</v>
      </c>
      <c r="I265" s="170"/>
      <c r="L265" s="166"/>
      <c r="M265" s="171"/>
      <c r="N265" s="172"/>
      <c r="O265" s="172"/>
      <c r="P265" s="172"/>
      <c r="Q265" s="172"/>
      <c r="R265" s="172"/>
      <c r="S265" s="172"/>
      <c r="T265" s="173"/>
      <c r="AT265" s="168" t="s">
        <v>160</v>
      </c>
      <c r="AU265" s="168" t="s">
        <v>152</v>
      </c>
      <c r="AV265" s="13" t="s">
        <v>84</v>
      </c>
      <c r="AW265" s="13" t="s">
        <v>31</v>
      </c>
      <c r="AX265" s="13" t="s">
        <v>76</v>
      </c>
      <c r="AY265" s="168" t="s">
        <v>151</v>
      </c>
    </row>
    <row r="266" spans="1:65" s="14" customFormat="1" ht="11.25">
      <c r="B266" s="174"/>
      <c r="D266" s="167" t="s">
        <v>160</v>
      </c>
      <c r="E266" s="175" t="s">
        <v>1</v>
      </c>
      <c r="F266" s="176" t="s">
        <v>886</v>
      </c>
      <c r="H266" s="177">
        <v>33.826000000000001</v>
      </c>
      <c r="I266" s="178"/>
      <c r="L266" s="174"/>
      <c r="M266" s="179"/>
      <c r="N266" s="180"/>
      <c r="O266" s="180"/>
      <c r="P266" s="180"/>
      <c r="Q266" s="180"/>
      <c r="R266" s="180"/>
      <c r="S266" s="180"/>
      <c r="T266" s="181"/>
      <c r="AT266" s="175" t="s">
        <v>160</v>
      </c>
      <c r="AU266" s="175" t="s">
        <v>152</v>
      </c>
      <c r="AV266" s="14" t="s">
        <v>152</v>
      </c>
      <c r="AW266" s="14" t="s">
        <v>31</v>
      </c>
      <c r="AX266" s="14" t="s">
        <v>84</v>
      </c>
      <c r="AY266" s="175" t="s">
        <v>151</v>
      </c>
    </row>
    <row r="267" spans="1:65" s="14" customFormat="1" ht="11.25">
      <c r="B267" s="174"/>
      <c r="D267" s="167" t="s">
        <v>160</v>
      </c>
      <c r="F267" s="176" t="s">
        <v>887</v>
      </c>
      <c r="H267" s="177">
        <v>34.164000000000001</v>
      </c>
      <c r="I267" s="178"/>
      <c r="L267" s="174"/>
      <c r="M267" s="179"/>
      <c r="N267" s="180"/>
      <c r="O267" s="180"/>
      <c r="P267" s="180"/>
      <c r="Q267" s="180"/>
      <c r="R267" s="180"/>
      <c r="S267" s="180"/>
      <c r="T267" s="181"/>
      <c r="AT267" s="175" t="s">
        <v>160</v>
      </c>
      <c r="AU267" s="175" t="s">
        <v>152</v>
      </c>
      <c r="AV267" s="14" t="s">
        <v>152</v>
      </c>
      <c r="AW267" s="14" t="s">
        <v>3</v>
      </c>
      <c r="AX267" s="14" t="s">
        <v>84</v>
      </c>
      <c r="AY267" s="175" t="s">
        <v>151</v>
      </c>
    </row>
    <row r="268" spans="1:65" s="2" customFormat="1" ht="33" customHeight="1">
      <c r="A268" s="33"/>
      <c r="B268" s="151"/>
      <c r="C268" s="152" t="s">
        <v>214</v>
      </c>
      <c r="D268" s="152" t="s">
        <v>154</v>
      </c>
      <c r="E268" s="153" t="s">
        <v>888</v>
      </c>
      <c r="F268" s="154" t="s">
        <v>889</v>
      </c>
      <c r="G268" s="155" t="s">
        <v>462</v>
      </c>
      <c r="H268" s="156">
        <v>40.159999999999997</v>
      </c>
      <c r="I268" s="157"/>
      <c r="J268" s="158">
        <f>ROUND(I268*H268,2)</f>
        <v>0</v>
      </c>
      <c r="K268" s="159"/>
      <c r="L268" s="34"/>
      <c r="M268" s="160" t="s">
        <v>1</v>
      </c>
      <c r="N268" s="161" t="s">
        <v>42</v>
      </c>
      <c r="O268" s="62"/>
      <c r="P268" s="162">
        <f>O268*H268</f>
        <v>0</v>
      </c>
      <c r="Q268" s="162">
        <v>0</v>
      </c>
      <c r="R268" s="162">
        <f>Q268*H268</f>
        <v>0</v>
      </c>
      <c r="S268" s="162">
        <v>0</v>
      </c>
      <c r="T268" s="163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4" t="s">
        <v>262</v>
      </c>
      <c r="AT268" s="164" t="s">
        <v>154</v>
      </c>
      <c r="AU268" s="164" t="s">
        <v>152</v>
      </c>
      <c r="AY268" s="18" t="s">
        <v>151</v>
      </c>
      <c r="BE268" s="165">
        <f>IF(N268="základná",J268,0)</f>
        <v>0</v>
      </c>
      <c r="BF268" s="165">
        <f>IF(N268="znížená",J268,0)</f>
        <v>0</v>
      </c>
      <c r="BG268" s="165">
        <f>IF(N268="zákl. prenesená",J268,0)</f>
        <v>0</v>
      </c>
      <c r="BH268" s="165">
        <f>IF(N268="zníž. prenesená",J268,0)</f>
        <v>0</v>
      </c>
      <c r="BI268" s="165">
        <f>IF(N268="nulová",J268,0)</f>
        <v>0</v>
      </c>
      <c r="BJ268" s="18" t="s">
        <v>152</v>
      </c>
      <c r="BK268" s="165">
        <f>ROUND(I268*H268,2)</f>
        <v>0</v>
      </c>
      <c r="BL268" s="18" t="s">
        <v>262</v>
      </c>
      <c r="BM268" s="164" t="s">
        <v>890</v>
      </c>
    </row>
    <row r="269" spans="1:65" s="14" customFormat="1" ht="11.25">
      <c r="B269" s="174"/>
      <c r="D269" s="167" t="s">
        <v>160</v>
      </c>
      <c r="E269" s="175" t="s">
        <v>1</v>
      </c>
      <c r="F269" s="176" t="s">
        <v>891</v>
      </c>
      <c r="H269" s="177">
        <v>8.23</v>
      </c>
      <c r="I269" s="178"/>
      <c r="L269" s="174"/>
      <c r="M269" s="179"/>
      <c r="N269" s="180"/>
      <c r="O269" s="180"/>
      <c r="P269" s="180"/>
      <c r="Q269" s="180"/>
      <c r="R269" s="180"/>
      <c r="S269" s="180"/>
      <c r="T269" s="181"/>
      <c r="AT269" s="175" t="s">
        <v>160</v>
      </c>
      <c r="AU269" s="175" t="s">
        <v>152</v>
      </c>
      <c r="AV269" s="14" t="s">
        <v>152</v>
      </c>
      <c r="AW269" s="14" t="s">
        <v>31</v>
      </c>
      <c r="AX269" s="14" t="s">
        <v>76</v>
      </c>
      <c r="AY269" s="175" t="s">
        <v>151</v>
      </c>
    </row>
    <row r="270" spans="1:65" s="14" customFormat="1" ht="11.25">
      <c r="B270" s="174"/>
      <c r="D270" s="167" t="s">
        <v>160</v>
      </c>
      <c r="E270" s="175" t="s">
        <v>1</v>
      </c>
      <c r="F270" s="176" t="s">
        <v>892</v>
      </c>
      <c r="H270" s="177">
        <v>8.23</v>
      </c>
      <c r="I270" s="178"/>
      <c r="L270" s="174"/>
      <c r="M270" s="179"/>
      <c r="N270" s="180"/>
      <c r="O270" s="180"/>
      <c r="P270" s="180"/>
      <c r="Q270" s="180"/>
      <c r="R270" s="180"/>
      <c r="S270" s="180"/>
      <c r="T270" s="181"/>
      <c r="AT270" s="175" t="s">
        <v>160</v>
      </c>
      <c r="AU270" s="175" t="s">
        <v>152</v>
      </c>
      <c r="AV270" s="14" t="s">
        <v>152</v>
      </c>
      <c r="AW270" s="14" t="s">
        <v>31</v>
      </c>
      <c r="AX270" s="14" t="s">
        <v>76</v>
      </c>
      <c r="AY270" s="175" t="s">
        <v>151</v>
      </c>
    </row>
    <row r="271" spans="1:65" s="14" customFormat="1" ht="11.25">
      <c r="B271" s="174"/>
      <c r="D271" s="167" t="s">
        <v>160</v>
      </c>
      <c r="E271" s="175" t="s">
        <v>1</v>
      </c>
      <c r="F271" s="176" t="s">
        <v>893</v>
      </c>
      <c r="H271" s="177">
        <v>8.3000000000000007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160</v>
      </c>
      <c r="AU271" s="175" t="s">
        <v>152</v>
      </c>
      <c r="AV271" s="14" t="s">
        <v>152</v>
      </c>
      <c r="AW271" s="14" t="s">
        <v>31</v>
      </c>
      <c r="AX271" s="14" t="s">
        <v>76</v>
      </c>
      <c r="AY271" s="175" t="s">
        <v>151</v>
      </c>
    </row>
    <row r="272" spans="1:65" s="14" customFormat="1" ht="11.25">
      <c r="B272" s="174"/>
      <c r="D272" s="167" t="s">
        <v>160</v>
      </c>
      <c r="E272" s="175" t="s">
        <v>1</v>
      </c>
      <c r="F272" s="176" t="s">
        <v>894</v>
      </c>
      <c r="H272" s="177">
        <v>7.7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160</v>
      </c>
      <c r="AU272" s="175" t="s">
        <v>152</v>
      </c>
      <c r="AV272" s="14" t="s">
        <v>152</v>
      </c>
      <c r="AW272" s="14" t="s">
        <v>31</v>
      </c>
      <c r="AX272" s="14" t="s">
        <v>76</v>
      </c>
      <c r="AY272" s="175" t="s">
        <v>151</v>
      </c>
    </row>
    <row r="273" spans="1:65" s="14" customFormat="1" ht="11.25">
      <c r="B273" s="174"/>
      <c r="D273" s="167" t="s">
        <v>160</v>
      </c>
      <c r="E273" s="175" t="s">
        <v>1</v>
      </c>
      <c r="F273" s="176" t="s">
        <v>895</v>
      </c>
      <c r="H273" s="177">
        <v>7.7</v>
      </c>
      <c r="I273" s="178"/>
      <c r="L273" s="174"/>
      <c r="M273" s="179"/>
      <c r="N273" s="180"/>
      <c r="O273" s="180"/>
      <c r="P273" s="180"/>
      <c r="Q273" s="180"/>
      <c r="R273" s="180"/>
      <c r="S273" s="180"/>
      <c r="T273" s="181"/>
      <c r="AT273" s="175" t="s">
        <v>160</v>
      </c>
      <c r="AU273" s="175" t="s">
        <v>152</v>
      </c>
      <c r="AV273" s="14" t="s">
        <v>152</v>
      </c>
      <c r="AW273" s="14" t="s">
        <v>31</v>
      </c>
      <c r="AX273" s="14" t="s">
        <v>76</v>
      </c>
      <c r="AY273" s="175" t="s">
        <v>151</v>
      </c>
    </row>
    <row r="274" spans="1:65" s="15" customFormat="1" ht="11.25">
      <c r="B274" s="182"/>
      <c r="D274" s="167" t="s">
        <v>160</v>
      </c>
      <c r="E274" s="183" t="s">
        <v>1</v>
      </c>
      <c r="F274" s="184" t="s">
        <v>164</v>
      </c>
      <c r="H274" s="185">
        <v>40.159999999999997</v>
      </c>
      <c r="I274" s="186"/>
      <c r="L274" s="182"/>
      <c r="M274" s="187"/>
      <c r="N274" s="188"/>
      <c r="O274" s="188"/>
      <c r="P274" s="188"/>
      <c r="Q274" s="188"/>
      <c r="R274" s="188"/>
      <c r="S274" s="188"/>
      <c r="T274" s="189"/>
      <c r="AT274" s="183" t="s">
        <v>160</v>
      </c>
      <c r="AU274" s="183" t="s">
        <v>152</v>
      </c>
      <c r="AV274" s="15" t="s">
        <v>158</v>
      </c>
      <c r="AW274" s="15" t="s">
        <v>31</v>
      </c>
      <c r="AX274" s="15" t="s">
        <v>84</v>
      </c>
      <c r="AY274" s="183" t="s">
        <v>151</v>
      </c>
    </row>
    <row r="275" spans="1:65" s="2" customFormat="1" ht="37.9" customHeight="1">
      <c r="A275" s="33"/>
      <c r="B275" s="151"/>
      <c r="C275" s="190" t="s">
        <v>218</v>
      </c>
      <c r="D275" s="190" t="s">
        <v>186</v>
      </c>
      <c r="E275" s="191" t="s">
        <v>896</v>
      </c>
      <c r="F275" s="192" t="s">
        <v>897</v>
      </c>
      <c r="G275" s="193" t="s">
        <v>462</v>
      </c>
      <c r="H275" s="194">
        <v>42.167999999999999</v>
      </c>
      <c r="I275" s="195"/>
      <c r="J275" s="196">
        <f>ROUND(I275*H275,2)</f>
        <v>0</v>
      </c>
      <c r="K275" s="197"/>
      <c r="L275" s="198"/>
      <c r="M275" s="199" t="s">
        <v>1</v>
      </c>
      <c r="N275" s="200" t="s">
        <v>42</v>
      </c>
      <c r="O275" s="62"/>
      <c r="P275" s="162">
        <f>O275*H275</f>
        <v>0</v>
      </c>
      <c r="Q275" s="162">
        <v>0</v>
      </c>
      <c r="R275" s="162">
        <f>Q275*H275</f>
        <v>0</v>
      </c>
      <c r="S275" s="162">
        <v>0</v>
      </c>
      <c r="T275" s="163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4" t="s">
        <v>417</v>
      </c>
      <c r="AT275" s="164" t="s">
        <v>186</v>
      </c>
      <c r="AU275" s="164" t="s">
        <v>152</v>
      </c>
      <c r="AY275" s="18" t="s">
        <v>151</v>
      </c>
      <c r="BE275" s="165">
        <f>IF(N275="základná",J275,0)</f>
        <v>0</v>
      </c>
      <c r="BF275" s="165">
        <f>IF(N275="znížená",J275,0)</f>
        <v>0</v>
      </c>
      <c r="BG275" s="165">
        <f>IF(N275="zákl. prenesená",J275,0)</f>
        <v>0</v>
      </c>
      <c r="BH275" s="165">
        <f>IF(N275="zníž. prenesená",J275,0)</f>
        <v>0</v>
      </c>
      <c r="BI275" s="165">
        <f>IF(N275="nulová",J275,0)</f>
        <v>0</v>
      </c>
      <c r="BJ275" s="18" t="s">
        <v>152</v>
      </c>
      <c r="BK275" s="165">
        <f>ROUND(I275*H275,2)</f>
        <v>0</v>
      </c>
      <c r="BL275" s="18" t="s">
        <v>262</v>
      </c>
      <c r="BM275" s="164" t="s">
        <v>898</v>
      </c>
    </row>
    <row r="276" spans="1:65" s="14" customFormat="1" ht="11.25">
      <c r="B276" s="174"/>
      <c r="D276" s="167" t="s">
        <v>160</v>
      </c>
      <c r="E276" s="175" t="s">
        <v>1</v>
      </c>
      <c r="F276" s="176" t="s">
        <v>899</v>
      </c>
      <c r="H276" s="177">
        <v>42.167999999999999</v>
      </c>
      <c r="I276" s="178"/>
      <c r="L276" s="174"/>
      <c r="M276" s="179"/>
      <c r="N276" s="180"/>
      <c r="O276" s="180"/>
      <c r="P276" s="180"/>
      <c r="Q276" s="180"/>
      <c r="R276" s="180"/>
      <c r="S276" s="180"/>
      <c r="T276" s="181"/>
      <c r="AT276" s="175" t="s">
        <v>160</v>
      </c>
      <c r="AU276" s="175" t="s">
        <v>152</v>
      </c>
      <c r="AV276" s="14" t="s">
        <v>152</v>
      </c>
      <c r="AW276" s="14" t="s">
        <v>31</v>
      </c>
      <c r="AX276" s="14" t="s">
        <v>84</v>
      </c>
      <c r="AY276" s="175" t="s">
        <v>151</v>
      </c>
    </row>
    <row r="277" spans="1:65" s="2" customFormat="1" ht="37.9" customHeight="1">
      <c r="A277" s="33"/>
      <c r="B277" s="151"/>
      <c r="C277" s="190" t="s">
        <v>233</v>
      </c>
      <c r="D277" s="190" t="s">
        <v>186</v>
      </c>
      <c r="E277" s="191" t="s">
        <v>900</v>
      </c>
      <c r="F277" s="192" t="s">
        <v>901</v>
      </c>
      <c r="G277" s="193" t="s">
        <v>462</v>
      </c>
      <c r="H277" s="194">
        <v>40.159999999999997</v>
      </c>
      <c r="I277" s="195"/>
      <c r="J277" s="196">
        <f t="shared" ref="J277:J283" si="0">ROUND(I277*H277,2)</f>
        <v>0</v>
      </c>
      <c r="K277" s="197"/>
      <c r="L277" s="198"/>
      <c r="M277" s="199" t="s">
        <v>1</v>
      </c>
      <c r="N277" s="200" t="s">
        <v>42</v>
      </c>
      <c r="O277" s="62"/>
      <c r="P277" s="162">
        <f t="shared" ref="P277:P283" si="1">O277*H277</f>
        <v>0</v>
      </c>
      <c r="Q277" s="162">
        <v>0</v>
      </c>
      <c r="R277" s="162">
        <f t="shared" ref="R277:R283" si="2">Q277*H277</f>
        <v>0</v>
      </c>
      <c r="S277" s="162">
        <v>0</v>
      </c>
      <c r="T277" s="163">
        <f t="shared" ref="T277:T283" si="3"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417</v>
      </c>
      <c r="AT277" s="164" t="s">
        <v>186</v>
      </c>
      <c r="AU277" s="164" t="s">
        <v>152</v>
      </c>
      <c r="AY277" s="18" t="s">
        <v>151</v>
      </c>
      <c r="BE277" s="165">
        <f t="shared" ref="BE277:BE283" si="4">IF(N277="základná",J277,0)</f>
        <v>0</v>
      </c>
      <c r="BF277" s="165">
        <f t="shared" ref="BF277:BF283" si="5">IF(N277="znížená",J277,0)</f>
        <v>0</v>
      </c>
      <c r="BG277" s="165">
        <f t="shared" ref="BG277:BG283" si="6">IF(N277="zákl. prenesená",J277,0)</f>
        <v>0</v>
      </c>
      <c r="BH277" s="165">
        <f t="shared" ref="BH277:BH283" si="7">IF(N277="zníž. prenesená",J277,0)</f>
        <v>0</v>
      </c>
      <c r="BI277" s="165">
        <f t="shared" ref="BI277:BI283" si="8">IF(N277="nulová",J277,0)</f>
        <v>0</v>
      </c>
      <c r="BJ277" s="18" t="s">
        <v>152</v>
      </c>
      <c r="BK277" s="165">
        <f t="shared" ref="BK277:BK283" si="9">ROUND(I277*H277,2)</f>
        <v>0</v>
      </c>
      <c r="BL277" s="18" t="s">
        <v>262</v>
      </c>
      <c r="BM277" s="164" t="s">
        <v>902</v>
      </c>
    </row>
    <row r="278" spans="1:65" s="2" customFormat="1" ht="24.2" customHeight="1">
      <c r="A278" s="33"/>
      <c r="B278" s="151"/>
      <c r="C278" s="190" t="s">
        <v>244</v>
      </c>
      <c r="D278" s="190" t="s">
        <v>186</v>
      </c>
      <c r="E278" s="191" t="s">
        <v>903</v>
      </c>
      <c r="F278" s="192" t="s">
        <v>904</v>
      </c>
      <c r="G278" s="193" t="s">
        <v>179</v>
      </c>
      <c r="H278" s="194">
        <v>1</v>
      </c>
      <c r="I278" s="195"/>
      <c r="J278" s="196">
        <f t="shared" si="0"/>
        <v>0</v>
      </c>
      <c r="K278" s="197"/>
      <c r="L278" s="198"/>
      <c r="M278" s="199" t="s">
        <v>1</v>
      </c>
      <c r="N278" s="200" t="s">
        <v>42</v>
      </c>
      <c r="O278" s="62"/>
      <c r="P278" s="162">
        <f t="shared" si="1"/>
        <v>0</v>
      </c>
      <c r="Q278" s="162">
        <v>4.2000000000000003E-2</v>
      </c>
      <c r="R278" s="162">
        <f t="shared" si="2"/>
        <v>4.2000000000000003E-2</v>
      </c>
      <c r="S278" s="162">
        <v>0</v>
      </c>
      <c r="T278" s="163">
        <f t="shared" si="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417</v>
      </c>
      <c r="AT278" s="164" t="s">
        <v>186</v>
      </c>
      <c r="AU278" s="164" t="s">
        <v>152</v>
      </c>
      <c r="AY278" s="18" t="s">
        <v>151</v>
      </c>
      <c r="BE278" s="165">
        <f t="shared" si="4"/>
        <v>0</v>
      </c>
      <c r="BF278" s="165">
        <f t="shared" si="5"/>
        <v>0</v>
      </c>
      <c r="BG278" s="165">
        <f t="shared" si="6"/>
        <v>0</v>
      </c>
      <c r="BH278" s="165">
        <f t="shared" si="7"/>
        <v>0</v>
      </c>
      <c r="BI278" s="165">
        <f t="shared" si="8"/>
        <v>0</v>
      </c>
      <c r="BJ278" s="18" t="s">
        <v>152</v>
      </c>
      <c r="BK278" s="165">
        <f t="shared" si="9"/>
        <v>0</v>
      </c>
      <c r="BL278" s="18" t="s">
        <v>262</v>
      </c>
      <c r="BM278" s="164" t="s">
        <v>905</v>
      </c>
    </row>
    <row r="279" spans="1:65" s="2" customFormat="1" ht="24.2" customHeight="1">
      <c r="A279" s="33"/>
      <c r="B279" s="151"/>
      <c r="C279" s="190" t="s">
        <v>256</v>
      </c>
      <c r="D279" s="190" t="s">
        <v>186</v>
      </c>
      <c r="E279" s="191" t="s">
        <v>906</v>
      </c>
      <c r="F279" s="192" t="s">
        <v>907</v>
      </c>
      <c r="G279" s="193" t="s">
        <v>179</v>
      </c>
      <c r="H279" s="194">
        <v>1</v>
      </c>
      <c r="I279" s="195"/>
      <c r="J279" s="196">
        <f t="shared" si="0"/>
        <v>0</v>
      </c>
      <c r="K279" s="197"/>
      <c r="L279" s="198"/>
      <c r="M279" s="199" t="s">
        <v>1</v>
      </c>
      <c r="N279" s="200" t="s">
        <v>42</v>
      </c>
      <c r="O279" s="62"/>
      <c r="P279" s="162">
        <f t="shared" si="1"/>
        <v>0</v>
      </c>
      <c r="Q279" s="162">
        <v>4.2000000000000003E-2</v>
      </c>
      <c r="R279" s="162">
        <f t="shared" si="2"/>
        <v>4.2000000000000003E-2</v>
      </c>
      <c r="S279" s="162">
        <v>0</v>
      </c>
      <c r="T279" s="163">
        <f t="shared" si="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417</v>
      </c>
      <c r="AT279" s="164" t="s">
        <v>186</v>
      </c>
      <c r="AU279" s="164" t="s">
        <v>152</v>
      </c>
      <c r="AY279" s="18" t="s">
        <v>151</v>
      </c>
      <c r="BE279" s="165">
        <f t="shared" si="4"/>
        <v>0</v>
      </c>
      <c r="BF279" s="165">
        <f t="shared" si="5"/>
        <v>0</v>
      </c>
      <c r="BG279" s="165">
        <f t="shared" si="6"/>
        <v>0</v>
      </c>
      <c r="BH279" s="165">
        <f t="shared" si="7"/>
        <v>0</v>
      </c>
      <c r="BI279" s="165">
        <f t="shared" si="8"/>
        <v>0</v>
      </c>
      <c r="BJ279" s="18" t="s">
        <v>152</v>
      </c>
      <c r="BK279" s="165">
        <f t="shared" si="9"/>
        <v>0</v>
      </c>
      <c r="BL279" s="18" t="s">
        <v>262</v>
      </c>
      <c r="BM279" s="164" t="s">
        <v>908</v>
      </c>
    </row>
    <row r="280" spans="1:65" s="2" customFormat="1" ht="24.2" customHeight="1">
      <c r="A280" s="33"/>
      <c r="B280" s="151"/>
      <c r="C280" s="190" t="s">
        <v>262</v>
      </c>
      <c r="D280" s="190" t="s">
        <v>186</v>
      </c>
      <c r="E280" s="191" t="s">
        <v>909</v>
      </c>
      <c r="F280" s="192" t="s">
        <v>910</v>
      </c>
      <c r="G280" s="193" t="s">
        <v>179</v>
      </c>
      <c r="H280" s="194">
        <v>1</v>
      </c>
      <c r="I280" s="195"/>
      <c r="J280" s="196">
        <f t="shared" si="0"/>
        <v>0</v>
      </c>
      <c r="K280" s="197"/>
      <c r="L280" s="198"/>
      <c r="M280" s="199" t="s">
        <v>1</v>
      </c>
      <c r="N280" s="200" t="s">
        <v>42</v>
      </c>
      <c r="O280" s="62"/>
      <c r="P280" s="162">
        <f t="shared" si="1"/>
        <v>0</v>
      </c>
      <c r="Q280" s="162">
        <v>4.2000000000000003E-2</v>
      </c>
      <c r="R280" s="162">
        <f t="shared" si="2"/>
        <v>4.2000000000000003E-2</v>
      </c>
      <c r="S280" s="162">
        <v>0</v>
      </c>
      <c r="T280" s="163">
        <f t="shared" si="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4" t="s">
        <v>417</v>
      </c>
      <c r="AT280" s="164" t="s">
        <v>186</v>
      </c>
      <c r="AU280" s="164" t="s">
        <v>152</v>
      </c>
      <c r="AY280" s="18" t="s">
        <v>151</v>
      </c>
      <c r="BE280" s="165">
        <f t="shared" si="4"/>
        <v>0</v>
      </c>
      <c r="BF280" s="165">
        <f t="shared" si="5"/>
        <v>0</v>
      </c>
      <c r="BG280" s="165">
        <f t="shared" si="6"/>
        <v>0</v>
      </c>
      <c r="BH280" s="165">
        <f t="shared" si="7"/>
        <v>0</v>
      </c>
      <c r="BI280" s="165">
        <f t="shared" si="8"/>
        <v>0</v>
      </c>
      <c r="BJ280" s="18" t="s">
        <v>152</v>
      </c>
      <c r="BK280" s="165">
        <f t="shared" si="9"/>
        <v>0</v>
      </c>
      <c r="BL280" s="18" t="s">
        <v>262</v>
      </c>
      <c r="BM280" s="164" t="s">
        <v>911</v>
      </c>
    </row>
    <row r="281" spans="1:65" s="2" customFormat="1" ht="24.2" customHeight="1">
      <c r="A281" s="33"/>
      <c r="B281" s="151"/>
      <c r="C281" s="190" t="s">
        <v>268</v>
      </c>
      <c r="D281" s="190" t="s">
        <v>186</v>
      </c>
      <c r="E281" s="191" t="s">
        <v>912</v>
      </c>
      <c r="F281" s="192" t="s">
        <v>913</v>
      </c>
      <c r="G281" s="193" t="s">
        <v>179</v>
      </c>
      <c r="H281" s="194">
        <v>1</v>
      </c>
      <c r="I281" s="195"/>
      <c r="J281" s="196">
        <f t="shared" si="0"/>
        <v>0</v>
      </c>
      <c r="K281" s="197"/>
      <c r="L281" s="198"/>
      <c r="M281" s="199" t="s">
        <v>1</v>
      </c>
      <c r="N281" s="200" t="s">
        <v>42</v>
      </c>
      <c r="O281" s="62"/>
      <c r="P281" s="162">
        <f t="shared" si="1"/>
        <v>0</v>
      </c>
      <c r="Q281" s="162">
        <v>4.2000000000000003E-2</v>
      </c>
      <c r="R281" s="162">
        <f t="shared" si="2"/>
        <v>4.2000000000000003E-2</v>
      </c>
      <c r="S281" s="162">
        <v>0</v>
      </c>
      <c r="T281" s="163">
        <f t="shared" si="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4" t="s">
        <v>417</v>
      </c>
      <c r="AT281" s="164" t="s">
        <v>186</v>
      </c>
      <c r="AU281" s="164" t="s">
        <v>152</v>
      </c>
      <c r="AY281" s="18" t="s">
        <v>151</v>
      </c>
      <c r="BE281" s="165">
        <f t="shared" si="4"/>
        <v>0</v>
      </c>
      <c r="BF281" s="165">
        <f t="shared" si="5"/>
        <v>0</v>
      </c>
      <c r="BG281" s="165">
        <f t="shared" si="6"/>
        <v>0</v>
      </c>
      <c r="BH281" s="165">
        <f t="shared" si="7"/>
        <v>0</v>
      </c>
      <c r="BI281" s="165">
        <f t="shared" si="8"/>
        <v>0</v>
      </c>
      <c r="BJ281" s="18" t="s">
        <v>152</v>
      </c>
      <c r="BK281" s="165">
        <f t="shared" si="9"/>
        <v>0</v>
      </c>
      <c r="BL281" s="18" t="s">
        <v>262</v>
      </c>
      <c r="BM281" s="164" t="s">
        <v>914</v>
      </c>
    </row>
    <row r="282" spans="1:65" s="2" customFormat="1" ht="24.2" customHeight="1">
      <c r="A282" s="33"/>
      <c r="B282" s="151"/>
      <c r="C282" s="190" t="s">
        <v>309</v>
      </c>
      <c r="D282" s="190" t="s">
        <v>186</v>
      </c>
      <c r="E282" s="191" t="s">
        <v>915</v>
      </c>
      <c r="F282" s="192" t="s">
        <v>916</v>
      </c>
      <c r="G282" s="193" t="s">
        <v>179</v>
      </c>
      <c r="H282" s="194">
        <v>1</v>
      </c>
      <c r="I282" s="195"/>
      <c r="J282" s="196">
        <f t="shared" si="0"/>
        <v>0</v>
      </c>
      <c r="K282" s="197"/>
      <c r="L282" s="198"/>
      <c r="M282" s="199" t="s">
        <v>1</v>
      </c>
      <c r="N282" s="200" t="s">
        <v>42</v>
      </c>
      <c r="O282" s="62"/>
      <c r="P282" s="162">
        <f t="shared" si="1"/>
        <v>0</v>
      </c>
      <c r="Q282" s="162">
        <v>4.2000000000000003E-2</v>
      </c>
      <c r="R282" s="162">
        <f t="shared" si="2"/>
        <v>4.2000000000000003E-2</v>
      </c>
      <c r="S282" s="162">
        <v>0</v>
      </c>
      <c r="T282" s="163">
        <f t="shared" si="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4" t="s">
        <v>417</v>
      </c>
      <c r="AT282" s="164" t="s">
        <v>186</v>
      </c>
      <c r="AU282" s="164" t="s">
        <v>152</v>
      </c>
      <c r="AY282" s="18" t="s">
        <v>151</v>
      </c>
      <c r="BE282" s="165">
        <f t="shared" si="4"/>
        <v>0</v>
      </c>
      <c r="BF282" s="165">
        <f t="shared" si="5"/>
        <v>0</v>
      </c>
      <c r="BG282" s="165">
        <f t="shared" si="6"/>
        <v>0</v>
      </c>
      <c r="BH282" s="165">
        <f t="shared" si="7"/>
        <v>0</v>
      </c>
      <c r="BI282" s="165">
        <f t="shared" si="8"/>
        <v>0</v>
      </c>
      <c r="BJ282" s="18" t="s">
        <v>152</v>
      </c>
      <c r="BK282" s="165">
        <f t="shared" si="9"/>
        <v>0</v>
      </c>
      <c r="BL282" s="18" t="s">
        <v>262</v>
      </c>
      <c r="BM282" s="164" t="s">
        <v>917</v>
      </c>
    </row>
    <row r="283" spans="1:65" s="2" customFormat="1" ht="24.2" customHeight="1">
      <c r="A283" s="33"/>
      <c r="B283" s="151"/>
      <c r="C283" s="152" t="s">
        <v>317</v>
      </c>
      <c r="D283" s="152" t="s">
        <v>154</v>
      </c>
      <c r="E283" s="153" t="s">
        <v>918</v>
      </c>
      <c r="F283" s="154" t="s">
        <v>919</v>
      </c>
      <c r="G283" s="155" t="s">
        <v>179</v>
      </c>
      <c r="H283" s="156">
        <v>2</v>
      </c>
      <c r="I283" s="157"/>
      <c r="J283" s="158">
        <f t="shared" si="0"/>
        <v>0</v>
      </c>
      <c r="K283" s="159"/>
      <c r="L283" s="34"/>
      <c r="M283" s="160" t="s">
        <v>1</v>
      </c>
      <c r="N283" s="161" t="s">
        <v>42</v>
      </c>
      <c r="O283" s="62"/>
      <c r="P283" s="162">
        <f t="shared" si="1"/>
        <v>0</v>
      </c>
      <c r="Q283" s="162">
        <v>2.5999999999999998E-4</v>
      </c>
      <c r="R283" s="162">
        <f t="shared" si="2"/>
        <v>5.1999999999999995E-4</v>
      </c>
      <c r="S283" s="162">
        <v>0</v>
      </c>
      <c r="T283" s="163">
        <f t="shared" si="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4" t="s">
        <v>262</v>
      </c>
      <c r="AT283" s="164" t="s">
        <v>154</v>
      </c>
      <c r="AU283" s="164" t="s">
        <v>152</v>
      </c>
      <c r="AY283" s="18" t="s">
        <v>151</v>
      </c>
      <c r="BE283" s="165">
        <f t="shared" si="4"/>
        <v>0</v>
      </c>
      <c r="BF283" s="165">
        <f t="shared" si="5"/>
        <v>0</v>
      </c>
      <c r="BG283" s="165">
        <f t="shared" si="6"/>
        <v>0</v>
      </c>
      <c r="BH283" s="165">
        <f t="shared" si="7"/>
        <v>0</v>
      </c>
      <c r="BI283" s="165">
        <f t="shared" si="8"/>
        <v>0</v>
      </c>
      <c r="BJ283" s="18" t="s">
        <v>152</v>
      </c>
      <c r="BK283" s="165">
        <f t="shared" si="9"/>
        <v>0</v>
      </c>
      <c r="BL283" s="18" t="s">
        <v>262</v>
      </c>
      <c r="BM283" s="164" t="s">
        <v>920</v>
      </c>
    </row>
    <row r="284" spans="1:65" s="14" customFormat="1" ht="11.25">
      <c r="B284" s="174"/>
      <c r="D284" s="167" t="s">
        <v>160</v>
      </c>
      <c r="E284" s="175" t="s">
        <v>1</v>
      </c>
      <c r="F284" s="176" t="s">
        <v>921</v>
      </c>
      <c r="H284" s="177">
        <v>2</v>
      </c>
      <c r="I284" s="178"/>
      <c r="L284" s="174"/>
      <c r="M284" s="179"/>
      <c r="N284" s="180"/>
      <c r="O284" s="180"/>
      <c r="P284" s="180"/>
      <c r="Q284" s="180"/>
      <c r="R284" s="180"/>
      <c r="S284" s="180"/>
      <c r="T284" s="181"/>
      <c r="AT284" s="175" t="s">
        <v>160</v>
      </c>
      <c r="AU284" s="175" t="s">
        <v>152</v>
      </c>
      <c r="AV284" s="14" t="s">
        <v>152</v>
      </c>
      <c r="AW284" s="14" t="s">
        <v>31</v>
      </c>
      <c r="AX284" s="14" t="s">
        <v>84</v>
      </c>
      <c r="AY284" s="175" t="s">
        <v>151</v>
      </c>
    </row>
    <row r="285" spans="1:65" s="2" customFormat="1" ht="24.2" customHeight="1">
      <c r="A285" s="33"/>
      <c r="B285" s="151"/>
      <c r="C285" s="152" t="s">
        <v>323</v>
      </c>
      <c r="D285" s="152" t="s">
        <v>154</v>
      </c>
      <c r="E285" s="153" t="s">
        <v>922</v>
      </c>
      <c r="F285" s="154" t="s">
        <v>923</v>
      </c>
      <c r="G285" s="155" t="s">
        <v>179</v>
      </c>
      <c r="H285" s="156">
        <v>3</v>
      </c>
      <c r="I285" s="157"/>
      <c r="J285" s="158">
        <f>ROUND(I285*H285,2)</f>
        <v>0</v>
      </c>
      <c r="K285" s="159"/>
      <c r="L285" s="34"/>
      <c r="M285" s="160" t="s">
        <v>1</v>
      </c>
      <c r="N285" s="161" t="s">
        <v>42</v>
      </c>
      <c r="O285" s="62"/>
      <c r="P285" s="162">
        <f>O285*H285</f>
        <v>0</v>
      </c>
      <c r="Q285" s="162">
        <v>2.9999999999999997E-4</v>
      </c>
      <c r="R285" s="162">
        <f>Q285*H285</f>
        <v>8.9999999999999998E-4</v>
      </c>
      <c r="S285" s="162">
        <v>0</v>
      </c>
      <c r="T285" s="163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4" t="s">
        <v>262</v>
      </c>
      <c r="AT285" s="164" t="s">
        <v>154</v>
      </c>
      <c r="AU285" s="164" t="s">
        <v>152</v>
      </c>
      <c r="AY285" s="18" t="s">
        <v>151</v>
      </c>
      <c r="BE285" s="165">
        <f>IF(N285="základná",J285,0)</f>
        <v>0</v>
      </c>
      <c r="BF285" s="165">
        <f>IF(N285="znížená",J285,0)</f>
        <v>0</v>
      </c>
      <c r="BG285" s="165">
        <f>IF(N285="zákl. prenesená",J285,0)</f>
        <v>0</v>
      </c>
      <c r="BH285" s="165">
        <f>IF(N285="zníž. prenesená",J285,0)</f>
        <v>0</v>
      </c>
      <c r="BI285" s="165">
        <f>IF(N285="nulová",J285,0)</f>
        <v>0</v>
      </c>
      <c r="BJ285" s="18" t="s">
        <v>152</v>
      </c>
      <c r="BK285" s="165">
        <f>ROUND(I285*H285,2)</f>
        <v>0</v>
      </c>
      <c r="BL285" s="18" t="s">
        <v>262</v>
      </c>
      <c r="BM285" s="164" t="s">
        <v>924</v>
      </c>
    </row>
    <row r="286" spans="1:65" s="14" customFormat="1" ht="11.25">
      <c r="B286" s="174"/>
      <c r="D286" s="167" t="s">
        <v>160</v>
      </c>
      <c r="E286" s="175" t="s">
        <v>1</v>
      </c>
      <c r="F286" s="176" t="s">
        <v>925</v>
      </c>
      <c r="H286" s="177">
        <v>2</v>
      </c>
      <c r="I286" s="178"/>
      <c r="L286" s="174"/>
      <c r="M286" s="179"/>
      <c r="N286" s="180"/>
      <c r="O286" s="180"/>
      <c r="P286" s="180"/>
      <c r="Q286" s="180"/>
      <c r="R286" s="180"/>
      <c r="S286" s="180"/>
      <c r="T286" s="181"/>
      <c r="AT286" s="175" t="s">
        <v>160</v>
      </c>
      <c r="AU286" s="175" t="s">
        <v>152</v>
      </c>
      <c r="AV286" s="14" t="s">
        <v>152</v>
      </c>
      <c r="AW286" s="14" t="s">
        <v>31</v>
      </c>
      <c r="AX286" s="14" t="s">
        <v>76</v>
      </c>
      <c r="AY286" s="175" t="s">
        <v>151</v>
      </c>
    </row>
    <row r="287" spans="1:65" s="14" customFormat="1" ht="11.25">
      <c r="B287" s="174"/>
      <c r="D287" s="167" t="s">
        <v>160</v>
      </c>
      <c r="E287" s="175" t="s">
        <v>1</v>
      </c>
      <c r="F287" s="176" t="s">
        <v>926</v>
      </c>
      <c r="H287" s="177">
        <v>1</v>
      </c>
      <c r="I287" s="178"/>
      <c r="L287" s="174"/>
      <c r="M287" s="179"/>
      <c r="N287" s="180"/>
      <c r="O287" s="180"/>
      <c r="P287" s="180"/>
      <c r="Q287" s="180"/>
      <c r="R287" s="180"/>
      <c r="S287" s="180"/>
      <c r="T287" s="181"/>
      <c r="AT287" s="175" t="s">
        <v>160</v>
      </c>
      <c r="AU287" s="175" t="s">
        <v>152</v>
      </c>
      <c r="AV287" s="14" t="s">
        <v>152</v>
      </c>
      <c r="AW287" s="14" t="s">
        <v>31</v>
      </c>
      <c r="AX287" s="14" t="s">
        <v>76</v>
      </c>
      <c r="AY287" s="175" t="s">
        <v>151</v>
      </c>
    </row>
    <row r="288" spans="1:65" s="15" customFormat="1" ht="11.25">
      <c r="B288" s="182"/>
      <c r="D288" s="167" t="s">
        <v>160</v>
      </c>
      <c r="E288" s="183" t="s">
        <v>1</v>
      </c>
      <c r="F288" s="184" t="s">
        <v>164</v>
      </c>
      <c r="H288" s="185">
        <v>3</v>
      </c>
      <c r="I288" s="186"/>
      <c r="L288" s="182"/>
      <c r="M288" s="187"/>
      <c r="N288" s="188"/>
      <c r="O288" s="188"/>
      <c r="P288" s="188"/>
      <c r="Q288" s="188"/>
      <c r="R288" s="188"/>
      <c r="S288" s="188"/>
      <c r="T288" s="189"/>
      <c r="AT288" s="183" t="s">
        <v>160</v>
      </c>
      <c r="AU288" s="183" t="s">
        <v>152</v>
      </c>
      <c r="AV288" s="15" t="s">
        <v>158</v>
      </c>
      <c r="AW288" s="15" t="s">
        <v>31</v>
      </c>
      <c r="AX288" s="15" t="s">
        <v>84</v>
      </c>
      <c r="AY288" s="183" t="s">
        <v>151</v>
      </c>
    </row>
    <row r="289" spans="1:65" s="2" customFormat="1" ht="24.2" customHeight="1">
      <c r="A289" s="33"/>
      <c r="B289" s="151"/>
      <c r="C289" s="152" t="s">
        <v>333</v>
      </c>
      <c r="D289" s="152" t="s">
        <v>154</v>
      </c>
      <c r="E289" s="153" t="s">
        <v>927</v>
      </c>
      <c r="F289" s="154" t="s">
        <v>928</v>
      </c>
      <c r="G289" s="155" t="s">
        <v>179</v>
      </c>
      <c r="H289" s="156">
        <v>11</v>
      </c>
      <c r="I289" s="157"/>
      <c r="J289" s="158">
        <f>ROUND(I289*H289,2)</f>
        <v>0</v>
      </c>
      <c r="K289" s="159"/>
      <c r="L289" s="34"/>
      <c r="M289" s="160" t="s">
        <v>1</v>
      </c>
      <c r="N289" s="161" t="s">
        <v>42</v>
      </c>
      <c r="O289" s="62"/>
      <c r="P289" s="162">
        <f>O289*H289</f>
        <v>0</v>
      </c>
      <c r="Q289" s="162">
        <v>3.2000000000000003E-4</v>
      </c>
      <c r="R289" s="162">
        <f>Q289*H289</f>
        <v>3.5200000000000001E-3</v>
      </c>
      <c r="S289" s="162">
        <v>0</v>
      </c>
      <c r="T289" s="163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4" t="s">
        <v>262</v>
      </c>
      <c r="AT289" s="164" t="s">
        <v>154</v>
      </c>
      <c r="AU289" s="164" t="s">
        <v>152</v>
      </c>
      <c r="AY289" s="18" t="s">
        <v>151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8" t="s">
        <v>152</v>
      </c>
      <c r="BK289" s="165">
        <f>ROUND(I289*H289,2)</f>
        <v>0</v>
      </c>
      <c r="BL289" s="18" t="s">
        <v>262</v>
      </c>
      <c r="BM289" s="164" t="s">
        <v>929</v>
      </c>
    </row>
    <row r="290" spans="1:65" s="14" customFormat="1" ht="11.25">
      <c r="B290" s="174"/>
      <c r="D290" s="167" t="s">
        <v>160</v>
      </c>
      <c r="E290" s="175" t="s">
        <v>1</v>
      </c>
      <c r="F290" s="176" t="s">
        <v>930</v>
      </c>
      <c r="H290" s="177">
        <v>2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160</v>
      </c>
      <c r="AU290" s="175" t="s">
        <v>152</v>
      </c>
      <c r="AV290" s="14" t="s">
        <v>152</v>
      </c>
      <c r="AW290" s="14" t="s">
        <v>31</v>
      </c>
      <c r="AX290" s="14" t="s">
        <v>76</v>
      </c>
      <c r="AY290" s="175" t="s">
        <v>151</v>
      </c>
    </row>
    <row r="291" spans="1:65" s="14" customFormat="1" ht="11.25">
      <c r="B291" s="174"/>
      <c r="D291" s="167" t="s">
        <v>160</v>
      </c>
      <c r="E291" s="175" t="s">
        <v>1</v>
      </c>
      <c r="F291" s="176" t="s">
        <v>931</v>
      </c>
      <c r="H291" s="177">
        <v>3</v>
      </c>
      <c r="I291" s="178"/>
      <c r="L291" s="174"/>
      <c r="M291" s="179"/>
      <c r="N291" s="180"/>
      <c r="O291" s="180"/>
      <c r="P291" s="180"/>
      <c r="Q291" s="180"/>
      <c r="R291" s="180"/>
      <c r="S291" s="180"/>
      <c r="T291" s="181"/>
      <c r="AT291" s="175" t="s">
        <v>160</v>
      </c>
      <c r="AU291" s="175" t="s">
        <v>152</v>
      </c>
      <c r="AV291" s="14" t="s">
        <v>152</v>
      </c>
      <c r="AW291" s="14" t="s">
        <v>31</v>
      </c>
      <c r="AX291" s="14" t="s">
        <v>76</v>
      </c>
      <c r="AY291" s="175" t="s">
        <v>151</v>
      </c>
    </row>
    <row r="292" spans="1:65" s="14" customFormat="1" ht="11.25">
      <c r="B292" s="174"/>
      <c r="D292" s="167" t="s">
        <v>160</v>
      </c>
      <c r="E292" s="175" t="s">
        <v>1</v>
      </c>
      <c r="F292" s="176" t="s">
        <v>932</v>
      </c>
      <c r="H292" s="177">
        <v>2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160</v>
      </c>
      <c r="AU292" s="175" t="s">
        <v>152</v>
      </c>
      <c r="AV292" s="14" t="s">
        <v>152</v>
      </c>
      <c r="AW292" s="14" t="s">
        <v>31</v>
      </c>
      <c r="AX292" s="14" t="s">
        <v>76</v>
      </c>
      <c r="AY292" s="175" t="s">
        <v>151</v>
      </c>
    </row>
    <row r="293" spans="1:65" s="14" customFormat="1" ht="11.25">
      <c r="B293" s="174"/>
      <c r="D293" s="167" t="s">
        <v>160</v>
      </c>
      <c r="E293" s="175" t="s">
        <v>1</v>
      </c>
      <c r="F293" s="176" t="s">
        <v>933</v>
      </c>
      <c r="H293" s="177">
        <v>4</v>
      </c>
      <c r="I293" s="178"/>
      <c r="L293" s="174"/>
      <c r="M293" s="179"/>
      <c r="N293" s="180"/>
      <c r="O293" s="180"/>
      <c r="P293" s="180"/>
      <c r="Q293" s="180"/>
      <c r="R293" s="180"/>
      <c r="S293" s="180"/>
      <c r="T293" s="181"/>
      <c r="AT293" s="175" t="s">
        <v>160</v>
      </c>
      <c r="AU293" s="175" t="s">
        <v>152</v>
      </c>
      <c r="AV293" s="14" t="s">
        <v>152</v>
      </c>
      <c r="AW293" s="14" t="s">
        <v>31</v>
      </c>
      <c r="AX293" s="14" t="s">
        <v>76</v>
      </c>
      <c r="AY293" s="175" t="s">
        <v>151</v>
      </c>
    </row>
    <row r="294" spans="1:65" s="15" customFormat="1" ht="11.25">
      <c r="B294" s="182"/>
      <c r="D294" s="167" t="s">
        <v>160</v>
      </c>
      <c r="E294" s="183" t="s">
        <v>1</v>
      </c>
      <c r="F294" s="184" t="s">
        <v>164</v>
      </c>
      <c r="H294" s="185">
        <v>11</v>
      </c>
      <c r="I294" s="186"/>
      <c r="L294" s="182"/>
      <c r="M294" s="187"/>
      <c r="N294" s="188"/>
      <c r="O294" s="188"/>
      <c r="P294" s="188"/>
      <c r="Q294" s="188"/>
      <c r="R294" s="188"/>
      <c r="S294" s="188"/>
      <c r="T294" s="189"/>
      <c r="AT294" s="183" t="s">
        <v>160</v>
      </c>
      <c r="AU294" s="183" t="s">
        <v>152</v>
      </c>
      <c r="AV294" s="15" t="s">
        <v>158</v>
      </c>
      <c r="AW294" s="15" t="s">
        <v>31</v>
      </c>
      <c r="AX294" s="15" t="s">
        <v>84</v>
      </c>
      <c r="AY294" s="183" t="s">
        <v>151</v>
      </c>
    </row>
    <row r="295" spans="1:65" s="2" customFormat="1" ht="37.9" customHeight="1">
      <c r="A295" s="33"/>
      <c r="B295" s="151"/>
      <c r="C295" s="190" t="s">
        <v>345</v>
      </c>
      <c r="D295" s="190" t="s">
        <v>186</v>
      </c>
      <c r="E295" s="191" t="s">
        <v>934</v>
      </c>
      <c r="F295" s="192" t="s">
        <v>935</v>
      </c>
      <c r="G295" s="193" t="s">
        <v>462</v>
      </c>
      <c r="H295" s="194">
        <v>60.25</v>
      </c>
      <c r="I295" s="195"/>
      <c r="J295" s="196">
        <f>ROUND(I295*H295,2)</f>
        <v>0</v>
      </c>
      <c r="K295" s="197"/>
      <c r="L295" s="198"/>
      <c r="M295" s="199" t="s">
        <v>1</v>
      </c>
      <c r="N295" s="200" t="s">
        <v>42</v>
      </c>
      <c r="O295" s="62"/>
      <c r="P295" s="162">
        <f>O295*H295</f>
        <v>0</v>
      </c>
      <c r="Q295" s="162">
        <v>9.7999999999999997E-4</v>
      </c>
      <c r="R295" s="162">
        <f>Q295*H295</f>
        <v>5.9045E-2</v>
      </c>
      <c r="S295" s="162">
        <v>0</v>
      </c>
      <c r="T295" s="163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4" t="s">
        <v>417</v>
      </c>
      <c r="AT295" s="164" t="s">
        <v>186</v>
      </c>
      <c r="AU295" s="164" t="s">
        <v>152</v>
      </c>
      <c r="AY295" s="18" t="s">
        <v>151</v>
      </c>
      <c r="BE295" s="165">
        <f>IF(N295="základná",J295,0)</f>
        <v>0</v>
      </c>
      <c r="BF295" s="165">
        <f>IF(N295="znížená",J295,0)</f>
        <v>0</v>
      </c>
      <c r="BG295" s="165">
        <f>IF(N295="zákl. prenesená",J295,0)</f>
        <v>0</v>
      </c>
      <c r="BH295" s="165">
        <f>IF(N295="zníž. prenesená",J295,0)</f>
        <v>0</v>
      </c>
      <c r="BI295" s="165">
        <f>IF(N295="nulová",J295,0)</f>
        <v>0</v>
      </c>
      <c r="BJ295" s="18" t="s">
        <v>152</v>
      </c>
      <c r="BK295" s="165">
        <f>ROUND(I295*H295,2)</f>
        <v>0</v>
      </c>
      <c r="BL295" s="18" t="s">
        <v>262</v>
      </c>
      <c r="BM295" s="164" t="s">
        <v>936</v>
      </c>
    </row>
    <row r="296" spans="1:65" s="14" customFormat="1" ht="11.25">
      <c r="B296" s="174"/>
      <c r="D296" s="167" t="s">
        <v>160</v>
      </c>
      <c r="E296" s="175" t="s">
        <v>1</v>
      </c>
      <c r="F296" s="176" t="s">
        <v>937</v>
      </c>
      <c r="H296" s="177">
        <v>10.058999999999999</v>
      </c>
      <c r="I296" s="178"/>
      <c r="L296" s="174"/>
      <c r="M296" s="179"/>
      <c r="N296" s="180"/>
      <c r="O296" s="180"/>
      <c r="P296" s="180"/>
      <c r="Q296" s="180"/>
      <c r="R296" s="180"/>
      <c r="S296" s="180"/>
      <c r="T296" s="181"/>
      <c r="AT296" s="175" t="s">
        <v>160</v>
      </c>
      <c r="AU296" s="175" t="s">
        <v>152</v>
      </c>
      <c r="AV296" s="14" t="s">
        <v>152</v>
      </c>
      <c r="AW296" s="14" t="s">
        <v>31</v>
      </c>
      <c r="AX296" s="14" t="s">
        <v>76</v>
      </c>
      <c r="AY296" s="175" t="s">
        <v>151</v>
      </c>
    </row>
    <row r="297" spans="1:65" s="14" customFormat="1" ht="11.25">
      <c r="B297" s="174"/>
      <c r="D297" s="167" t="s">
        <v>160</v>
      </c>
      <c r="E297" s="175" t="s">
        <v>1</v>
      </c>
      <c r="F297" s="176" t="s">
        <v>938</v>
      </c>
      <c r="H297" s="177">
        <v>4.9139999999999997</v>
      </c>
      <c r="I297" s="178"/>
      <c r="L297" s="174"/>
      <c r="M297" s="179"/>
      <c r="N297" s="180"/>
      <c r="O297" s="180"/>
      <c r="P297" s="180"/>
      <c r="Q297" s="180"/>
      <c r="R297" s="180"/>
      <c r="S297" s="180"/>
      <c r="T297" s="181"/>
      <c r="AT297" s="175" t="s">
        <v>160</v>
      </c>
      <c r="AU297" s="175" t="s">
        <v>152</v>
      </c>
      <c r="AV297" s="14" t="s">
        <v>152</v>
      </c>
      <c r="AW297" s="14" t="s">
        <v>31</v>
      </c>
      <c r="AX297" s="14" t="s">
        <v>76</v>
      </c>
      <c r="AY297" s="175" t="s">
        <v>151</v>
      </c>
    </row>
    <row r="298" spans="1:65" s="14" customFormat="1" ht="11.25">
      <c r="B298" s="174"/>
      <c r="D298" s="167" t="s">
        <v>160</v>
      </c>
      <c r="E298" s="175" t="s">
        <v>1</v>
      </c>
      <c r="F298" s="176" t="s">
        <v>939</v>
      </c>
      <c r="H298" s="177">
        <v>1.68</v>
      </c>
      <c r="I298" s="178"/>
      <c r="L298" s="174"/>
      <c r="M298" s="179"/>
      <c r="N298" s="180"/>
      <c r="O298" s="180"/>
      <c r="P298" s="180"/>
      <c r="Q298" s="180"/>
      <c r="R298" s="180"/>
      <c r="S298" s="180"/>
      <c r="T298" s="181"/>
      <c r="AT298" s="175" t="s">
        <v>160</v>
      </c>
      <c r="AU298" s="175" t="s">
        <v>152</v>
      </c>
      <c r="AV298" s="14" t="s">
        <v>152</v>
      </c>
      <c r="AW298" s="14" t="s">
        <v>31</v>
      </c>
      <c r="AX298" s="14" t="s">
        <v>76</v>
      </c>
      <c r="AY298" s="175" t="s">
        <v>151</v>
      </c>
    </row>
    <row r="299" spans="1:65" s="14" customFormat="1" ht="11.25">
      <c r="B299" s="174"/>
      <c r="D299" s="167" t="s">
        <v>160</v>
      </c>
      <c r="E299" s="175" t="s">
        <v>1</v>
      </c>
      <c r="F299" s="176" t="s">
        <v>940</v>
      </c>
      <c r="H299" s="177">
        <v>5.5970000000000004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160</v>
      </c>
      <c r="AU299" s="175" t="s">
        <v>152</v>
      </c>
      <c r="AV299" s="14" t="s">
        <v>152</v>
      </c>
      <c r="AW299" s="14" t="s">
        <v>31</v>
      </c>
      <c r="AX299" s="14" t="s">
        <v>76</v>
      </c>
      <c r="AY299" s="175" t="s">
        <v>151</v>
      </c>
    </row>
    <row r="300" spans="1:65" s="14" customFormat="1" ht="11.25">
      <c r="B300" s="174"/>
      <c r="D300" s="167" t="s">
        <v>160</v>
      </c>
      <c r="E300" s="175" t="s">
        <v>1</v>
      </c>
      <c r="F300" s="176" t="s">
        <v>941</v>
      </c>
      <c r="H300" s="177">
        <v>2.835</v>
      </c>
      <c r="I300" s="178"/>
      <c r="L300" s="174"/>
      <c r="M300" s="179"/>
      <c r="N300" s="180"/>
      <c r="O300" s="180"/>
      <c r="P300" s="180"/>
      <c r="Q300" s="180"/>
      <c r="R300" s="180"/>
      <c r="S300" s="180"/>
      <c r="T300" s="181"/>
      <c r="AT300" s="175" t="s">
        <v>160</v>
      </c>
      <c r="AU300" s="175" t="s">
        <v>152</v>
      </c>
      <c r="AV300" s="14" t="s">
        <v>152</v>
      </c>
      <c r="AW300" s="14" t="s">
        <v>31</v>
      </c>
      <c r="AX300" s="14" t="s">
        <v>76</v>
      </c>
      <c r="AY300" s="175" t="s">
        <v>151</v>
      </c>
    </row>
    <row r="301" spans="1:65" s="14" customFormat="1" ht="11.25">
      <c r="B301" s="174"/>
      <c r="D301" s="167" t="s">
        <v>160</v>
      </c>
      <c r="E301" s="175" t="s">
        <v>1</v>
      </c>
      <c r="F301" s="176" t="s">
        <v>942</v>
      </c>
      <c r="H301" s="177">
        <v>11.885999999999999</v>
      </c>
      <c r="I301" s="178"/>
      <c r="L301" s="174"/>
      <c r="M301" s="179"/>
      <c r="N301" s="180"/>
      <c r="O301" s="180"/>
      <c r="P301" s="180"/>
      <c r="Q301" s="180"/>
      <c r="R301" s="180"/>
      <c r="S301" s="180"/>
      <c r="T301" s="181"/>
      <c r="AT301" s="175" t="s">
        <v>160</v>
      </c>
      <c r="AU301" s="175" t="s">
        <v>152</v>
      </c>
      <c r="AV301" s="14" t="s">
        <v>152</v>
      </c>
      <c r="AW301" s="14" t="s">
        <v>31</v>
      </c>
      <c r="AX301" s="14" t="s">
        <v>76</v>
      </c>
      <c r="AY301" s="175" t="s">
        <v>151</v>
      </c>
    </row>
    <row r="302" spans="1:65" s="14" customFormat="1" ht="11.25">
      <c r="B302" s="174"/>
      <c r="D302" s="167" t="s">
        <v>160</v>
      </c>
      <c r="E302" s="175" t="s">
        <v>1</v>
      </c>
      <c r="F302" s="176" t="s">
        <v>943</v>
      </c>
      <c r="H302" s="177">
        <v>3.99</v>
      </c>
      <c r="I302" s="178"/>
      <c r="L302" s="174"/>
      <c r="M302" s="179"/>
      <c r="N302" s="180"/>
      <c r="O302" s="180"/>
      <c r="P302" s="180"/>
      <c r="Q302" s="180"/>
      <c r="R302" s="180"/>
      <c r="S302" s="180"/>
      <c r="T302" s="181"/>
      <c r="AT302" s="175" t="s">
        <v>160</v>
      </c>
      <c r="AU302" s="175" t="s">
        <v>152</v>
      </c>
      <c r="AV302" s="14" t="s">
        <v>152</v>
      </c>
      <c r="AW302" s="14" t="s">
        <v>31</v>
      </c>
      <c r="AX302" s="14" t="s">
        <v>76</v>
      </c>
      <c r="AY302" s="175" t="s">
        <v>151</v>
      </c>
    </row>
    <row r="303" spans="1:65" s="14" customFormat="1" ht="11.25">
      <c r="B303" s="174"/>
      <c r="D303" s="167" t="s">
        <v>160</v>
      </c>
      <c r="E303" s="175" t="s">
        <v>1</v>
      </c>
      <c r="F303" s="176" t="s">
        <v>944</v>
      </c>
      <c r="H303" s="177">
        <v>1.9950000000000001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160</v>
      </c>
      <c r="AU303" s="175" t="s">
        <v>152</v>
      </c>
      <c r="AV303" s="14" t="s">
        <v>152</v>
      </c>
      <c r="AW303" s="14" t="s">
        <v>31</v>
      </c>
      <c r="AX303" s="14" t="s">
        <v>76</v>
      </c>
      <c r="AY303" s="175" t="s">
        <v>151</v>
      </c>
    </row>
    <row r="304" spans="1:65" s="14" customFormat="1" ht="11.25">
      <c r="B304" s="174"/>
      <c r="D304" s="167" t="s">
        <v>160</v>
      </c>
      <c r="E304" s="175" t="s">
        <v>1</v>
      </c>
      <c r="F304" s="176" t="s">
        <v>945</v>
      </c>
      <c r="H304" s="177">
        <v>5.04</v>
      </c>
      <c r="I304" s="178"/>
      <c r="L304" s="174"/>
      <c r="M304" s="179"/>
      <c r="N304" s="180"/>
      <c r="O304" s="180"/>
      <c r="P304" s="180"/>
      <c r="Q304" s="180"/>
      <c r="R304" s="180"/>
      <c r="S304" s="180"/>
      <c r="T304" s="181"/>
      <c r="AT304" s="175" t="s">
        <v>160</v>
      </c>
      <c r="AU304" s="175" t="s">
        <v>152</v>
      </c>
      <c r="AV304" s="14" t="s">
        <v>152</v>
      </c>
      <c r="AW304" s="14" t="s">
        <v>31</v>
      </c>
      <c r="AX304" s="14" t="s">
        <v>76</v>
      </c>
      <c r="AY304" s="175" t="s">
        <v>151</v>
      </c>
    </row>
    <row r="305" spans="1:65" s="14" customFormat="1" ht="11.25">
      <c r="B305" s="174"/>
      <c r="D305" s="167" t="s">
        <v>160</v>
      </c>
      <c r="E305" s="175" t="s">
        <v>1</v>
      </c>
      <c r="F305" s="176" t="s">
        <v>946</v>
      </c>
      <c r="H305" s="177">
        <v>6.2690000000000001</v>
      </c>
      <c r="I305" s="178"/>
      <c r="L305" s="174"/>
      <c r="M305" s="179"/>
      <c r="N305" s="180"/>
      <c r="O305" s="180"/>
      <c r="P305" s="180"/>
      <c r="Q305" s="180"/>
      <c r="R305" s="180"/>
      <c r="S305" s="180"/>
      <c r="T305" s="181"/>
      <c r="AT305" s="175" t="s">
        <v>160</v>
      </c>
      <c r="AU305" s="175" t="s">
        <v>152</v>
      </c>
      <c r="AV305" s="14" t="s">
        <v>152</v>
      </c>
      <c r="AW305" s="14" t="s">
        <v>31</v>
      </c>
      <c r="AX305" s="14" t="s">
        <v>76</v>
      </c>
      <c r="AY305" s="175" t="s">
        <v>151</v>
      </c>
    </row>
    <row r="306" spans="1:65" s="14" customFormat="1" ht="11.25">
      <c r="B306" s="174"/>
      <c r="D306" s="167" t="s">
        <v>160</v>
      </c>
      <c r="E306" s="175" t="s">
        <v>1</v>
      </c>
      <c r="F306" s="176" t="s">
        <v>947</v>
      </c>
      <c r="H306" s="177">
        <v>5.9850000000000003</v>
      </c>
      <c r="I306" s="178"/>
      <c r="L306" s="174"/>
      <c r="M306" s="179"/>
      <c r="N306" s="180"/>
      <c r="O306" s="180"/>
      <c r="P306" s="180"/>
      <c r="Q306" s="180"/>
      <c r="R306" s="180"/>
      <c r="S306" s="180"/>
      <c r="T306" s="181"/>
      <c r="AT306" s="175" t="s">
        <v>160</v>
      </c>
      <c r="AU306" s="175" t="s">
        <v>152</v>
      </c>
      <c r="AV306" s="14" t="s">
        <v>152</v>
      </c>
      <c r="AW306" s="14" t="s">
        <v>31</v>
      </c>
      <c r="AX306" s="14" t="s">
        <v>76</v>
      </c>
      <c r="AY306" s="175" t="s">
        <v>151</v>
      </c>
    </row>
    <row r="307" spans="1:65" s="15" customFormat="1" ht="11.25">
      <c r="B307" s="182"/>
      <c r="D307" s="167" t="s">
        <v>160</v>
      </c>
      <c r="E307" s="183" t="s">
        <v>1</v>
      </c>
      <c r="F307" s="184" t="s">
        <v>164</v>
      </c>
      <c r="H307" s="185">
        <v>60.25</v>
      </c>
      <c r="I307" s="186"/>
      <c r="L307" s="182"/>
      <c r="M307" s="187"/>
      <c r="N307" s="188"/>
      <c r="O307" s="188"/>
      <c r="P307" s="188"/>
      <c r="Q307" s="188"/>
      <c r="R307" s="188"/>
      <c r="S307" s="188"/>
      <c r="T307" s="189"/>
      <c r="AT307" s="183" t="s">
        <v>160</v>
      </c>
      <c r="AU307" s="183" t="s">
        <v>152</v>
      </c>
      <c r="AV307" s="15" t="s">
        <v>158</v>
      </c>
      <c r="AW307" s="15" t="s">
        <v>31</v>
      </c>
      <c r="AX307" s="15" t="s">
        <v>84</v>
      </c>
      <c r="AY307" s="183" t="s">
        <v>151</v>
      </c>
    </row>
    <row r="308" spans="1:65" s="2" customFormat="1" ht="24.2" customHeight="1">
      <c r="A308" s="33"/>
      <c r="B308" s="151"/>
      <c r="C308" s="190" t="s">
        <v>7</v>
      </c>
      <c r="D308" s="190" t="s">
        <v>186</v>
      </c>
      <c r="E308" s="191" t="s">
        <v>948</v>
      </c>
      <c r="F308" s="192" t="s">
        <v>949</v>
      </c>
      <c r="G308" s="193" t="s">
        <v>179</v>
      </c>
      <c r="H308" s="194">
        <v>14</v>
      </c>
      <c r="I308" s="195"/>
      <c r="J308" s="196">
        <f>ROUND(I308*H308,2)</f>
        <v>0</v>
      </c>
      <c r="K308" s="197"/>
      <c r="L308" s="198"/>
      <c r="M308" s="199" t="s">
        <v>1</v>
      </c>
      <c r="N308" s="200" t="s">
        <v>42</v>
      </c>
      <c r="O308" s="62"/>
      <c r="P308" s="162">
        <f>O308*H308</f>
        <v>0</v>
      </c>
      <c r="Q308" s="162">
        <v>1E-4</v>
      </c>
      <c r="R308" s="162">
        <f>Q308*H308</f>
        <v>1.4E-3</v>
      </c>
      <c r="S308" s="162">
        <v>0</v>
      </c>
      <c r="T308" s="163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4" t="s">
        <v>417</v>
      </c>
      <c r="AT308" s="164" t="s">
        <v>186</v>
      </c>
      <c r="AU308" s="164" t="s">
        <v>152</v>
      </c>
      <c r="AY308" s="18" t="s">
        <v>151</v>
      </c>
      <c r="BE308" s="165">
        <f>IF(N308="základná",J308,0)</f>
        <v>0</v>
      </c>
      <c r="BF308" s="165">
        <f>IF(N308="znížená",J308,0)</f>
        <v>0</v>
      </c>
      <c r="BG308" s="165">
        <f>IF(N308="zákl. prenesená",J308,0)</f>
        <v>0</v>
      </c>
      <c r="BH308" s="165">
        <f>IF(N308="zníž. prenesená",J308,0)</f>
        <v>0</v>
      </c>
      <c r="BI308" s="165">
        <f>IF(N308="nulová",J308,0)</f>
        <v>0</v>
      </c>
      <c r="BJ308" s="18" t="s">
        <v>152</v>
      </c>
      <c r="BK308" s="165">
        <f>ROUND(I308*H308,2)</f>
        <v>0</v>
      </c>
      <c r="BL308" s="18" t="s">
        <v>262</v>
      </c>
      <c r="BM308" s="164" t="s">
        <v>950</v>
      </c>
    </row>
    <row r="309" spans="1:65" s="14" customFormat="1" ht="11.25">
      <c r="B309" s="174"/>
      <c r="D309" s="167" t="s">
        <v>160</v>
      </c>
      <c r="E309" s="175" t="s">
        <v>1</v>
      </c>
      <c r="F309" s="176" t="s">
        <v>951</v>
      </c>
      <c r="H309" s="177">
        <v>8</v>
      </c>
      <c r="I309" s="178"/>
      <c r="L309" s="174"/>
      <c r="M309" s="179"/>
      <c r="N309" s="180"/>
      <c r="O309" s="180"/>
      <c r="P309" s="180"/>
      <c r="Q309" s="180"/>
      <c r="R309" s="180"/>
      <c r="S309" s="180"/>
      <c r="T309" s="181"/>
      <c r="AT309" s="175" t="s">
        <v>160</v>
      </c>
      <c r="AU309" s="175" t="s">
        <v>152</v>
      </c>
      <c r="AV309" s="14" t="s">
        <v>152</v>
      </c>
      <c r="AW309" s="14" t="s">
        <v>31</v>
      </c>
      <c r="AX309" s="14" t="s">
        <v>76</v>
      </c>
      <c r="AY309" s="175" t="s">
        <v>151</v>
      </c>
    </row>
    <row r="310" spans="1:65" s="14" customFormat="1" ht="11.25">
      <c r="B310" s="174"/>
      <c r="D310" s="167" t="s">
        <v>160</v>
      </c>
      <c r="E310" s="175" t="s">
        <v>1</v>
      </c>
      <c r="F310" s="176" t="s">
        <v>952</v>
      </c>
      <c r="H310" s="177">
        <v>6</v>
      </c>
      <c r="I310" s="178"/>
      <c r="L310" s="174"/>
      <c r="M310" s="179"/>
      <c r="N310" s="180"/>
      <c r="O310" s="180"/>
      <c r="P310" s="180"/>
      <c r="Q310" s="180"/>
      <c r="R310" s="180"/>
      <c r="S310" s="180"/>
      <c r="T310" s="181"/>
      <c r="AT310" s="175" t="s">
        <v>160</v>
      </c>
      <c r="AU310" s="175" t="s">
        <v>152</v>
      </c>
      <c r="AV310" s="14" t="s">
        <v>152</v>
      </c>
      <c r="AW310" s="14" t="s">
        <v>31</v>
      </c>
      <c r="AX310" s="14" t="s">
        <v>76</v>
      </c>
      <c r="AY310" s="175" t="s">
        <v>151</v>
      </c>
    </row>
    <row r="311" spans="1:65" s="15" customFormat="1" ht="11.25">
      <c r="B311" s="182"/>
      <c r="D311" s="167" t="s">
        <v>160</v>
      </c>
      <c r="E311" s="183" t="s">
        <v>1</v>
      </c>
      <c r="F311" s="184" t="s">
        <v>164</v>
      </c>
      <c r="H311" s="185">
        <v>14</v>
      </c>
      <c r="I311" s="186"/>
      <c r="L311" s="182"/>
      <c r="M311" s="187"/>
      <c r="N311" s="188"/>
      <c r="O311" s="188"/>
      <c r="P311" s="188"/>
      <c r="Q311" s="188"/>
      <c r="R311" s="188"/>
      <c r="S311" s="188"/>
      <c r="T311" s="189"/>
      <c r="AT311" s="183" t="s">
        <v>160</v>
      </c>
      <c r="AU311" s="183" t="s">
        <v>152</v>
      </c>
      <c r="AV311" s="15" t="s">
        <v>158</v>
      </c>
      <c r="AW311" s="15" t="s">
        <v>31</v>
      </c>
      <c r="AX311" s="15" t="s">
        <v>84</v>
      </c>
      <c r="AY311" s="183" t="s">
        <v>151</v>
      </c>
    </row>
    <row r="312" spans="1:65" s="2" customFormat="1" ht="24.2" customHeight="1">
      <c r="A312" s="33"/>
      <c r="B312" s="151"/>
      <c r="C312" s="152" t="s">
        <v>371</v>
      </c>
      <c r="D312" s="152" t="s">
        <v>154</v>
      </c>
      <c r="E312" s="153" t="s">
        <v>712</v>
      </c>
      <c r="F312" s="154" t="s">
        <v>953</v>
      </c>
      <c r="G312" s="155" t="s">
        <v>625</v>
      </c>
      <c r="H312" s="209"/>
      <c r="I312" s="157"/>
      <c r="J312" s="158">
        <f>ROUND(I312*H312,2)</f>
        <v>0</v>
      </c>
      <c r="K312" s="159"/>
      <c r="L312" s="34"/>
      <c r="M312" s="160" t="s">
        <v>1</v>
      </c>
      <c r="N312" s="161" t="s">
        <v>42</v>
      </c>
      <c r="O312" s="62"/>
      <c r="P312" s="162">
        <f>O312*H312</f>
        <v>0</v>
      </c>
      <c r="Q312" s="162">
        <v>0</v>
      </c>
      <c r="R312" s="162">
        <f>Q312*H312</f>
        <v>0</v>
      </c>
      <c r="S312" s="162">
        <v>0</v>
      </c>
      <c r="T312" s="163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4" t="s">
        <v>262</v>
      </c>
      <c r="AT312" s="164" t="s">
        <v>154</v>
      </c>
      <c r="AU312" s="164" t="s">
        <v>152</v>
      </c>
      <c r="AY312" s="18" t="s">
        <v>151</v>
      </c>
      <c r="BE312" s="165">
        <f>IF(N312="základná",J312,0)</f>
        <v>0</v>
      </c>
      <c r="BF312" s="165">
        <f>IF(N312="znížená",J312,0)</f>
        <v>0</v>
      </c>
      <c r="BG312" s="165">
        <f>IF(N312="zákl. prenesená",J312,0)</f>
        <v>0</v>
      </c>
      <c r="BH312" s="165">
        <f>IF(N312="zníž. prenesená",J312,0)</f>
        <v>0</v>
      </c>
      <c r="BI312" s="165">
        <f>IF(N312="nulová",J312,0)</f>
        <v>0</v>
      </c>
      <c r="BJ312" s="18" t="s">
        <v>152</v>
      </c>
      <c r="BK312" s="165">
        <f>ROUND(I312*H312,2)</f>
        <v>0</v>
      </c>
      <c r="BL312" s="18" t="s">
        <v>262</v>
      </c>
      <c r="BM312" s="164" t="s">
        <v>954</v>
      </c>
    </row>
    <row r="313" spans="1:65" s="12" customFormat="1" ht="22.9" customHeight="1">
      <c r="B313" s="138"/>
      <c r="D313" s="139" t="s">
        <v>75</v>
      </c>
      <c r="E313" s="149" t="s">
        <v>955</v>
      </c>
      <c r="F313" s="149" t="s">
        <v>956</v>
      </c>
      <c r="I313" s="141"/>
      <c r="J313" s="150">
        <f>BK313</f>
        <v>0</v>
      </c>
      <c r="L313" s="138"/>
      <c r="M313" s="143"/>
      <c r="N313" s="144"/>
      <c r="O313" s="144"/>
      <c r="P313" s="145">
        <f>SUM(P314:P397)</f>
        <v>0</v>
      </c>
      <c r="Q313" s="144"/>
      <c r="R313" s="145">
        <f>SUM(R314:R397)</f>
        <v>1.1909742000000005</v>
      </c>
      <c r="S313" s="144"/>
      <c r="T313" s="146">
        <f>SUM(T314:T397)</f>
        <v>0</v>
      </c>
      <c r="AR313" s="139" t="s">
        <v>152</v>
      </c>
      <c r="AT313" s="147" t="s">
        <v>75</v>
      </c>
      <c r="AU313" s="147" t="s">
        <v>84</v>
      </c>
      <c r="AY313" s="139" t="s">
        <v>151</v>
      </c>
      <c r="BK313" s="148">
        <f>SUM(BK314:BK397)</f>
        <v>0</v>
      </c>
    </row>
    <row r="314" spans="1:65" s="2" customFormat="1" ht="33" customHeight="1">
      <c r="A314" s="33"/>
      <c r="B314" s="151"/>
      <c r="C314" s="152" t="s">
        <v>375</v>
      </c>
      <c r="D314" s="152" t="s">
        <v>154</v>
      </c>
      <c r="E314" s="153" t="s">
        <v>957</v>
      </c>
      <c r="F314" s="154" t="s">
        <v>958</v>
      </c>
      <c r="G314" s="155" t="s">
        <v>462</v>
      </c>
      <c r="H314" s="156">
        <v>322.61</v>
      </c>
      <c r="I314" s="157"/>
      <c r="J314" s="158">
        <f>ROUND(I314*H314,2)</f>
        <v>0</v>
      </c>
      <c r="K314" s="159"/>
      <c r="L314" s="34"/>
      <c r="M314" s="160" t="s">
        <v>1</v>
      </c>
      <c r="N314" s="161" t="s">
        <v>42</v>
      </c>
      <c r="O314" s="62"/>
      <c r="P314" s="162">
        <f>O314*H314</f>
        <v>0</v>
      </c>
      <c r="Q314" s="162">
        <v>2.2000000000000001E-4</v>
      </c>
      <c r="R314" s="162">
        <f>Q314*H314</f>
        <v>7.0974200000000001E-2</v>
      </c>
      <c r="S314" s="162">
        <v>0</v>
      </c>
      <c r="T314" s="163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4" t="s">
        <v>262</v>
      </c>
      <c r="AT314" s="164" t="s">
        <v>154</v>
      </c>
      <c r="AU314" s="164" t="s">
        <v>152</v>
      </c>
      <c r="AY314" s="18" t="s">
        <v>151</v>
      </c>
      <c r="BE314" s="165">
        <f>IF(N314="základná",J314,0)</f>
        <v>0</v>
      </c>
      <c r="BF314" s="165">
        <f>IF(N314="znížená",J314,0)</f>
        <v>0</v>
      </c>
      <c r="BG314" s="165">
        <f>IF(N314="zákl. prenesená",J314,0)</f>
        <v>0</v>
      </c>
      <c r="BH314" s="165">
        <f>IF(N314="zníž. prenesená",J314,0)</f>
        <v>0</v>
      </c>
      <c r="BI314" s="165">
        <f>IF(N314="nulová",J314,0)</f>
        <v>0</v>
      </c>
      <c r="BJ314" s="18" t="s">
        <v>152</v>
      </c>
      <c r="BK314" s="165">
        <f>ROUND(I314*H314,2)</f>
        <v>0</v>
      </c>
      <c r="BL314" s="18" t="s">
        <v>262</v>
      </c>
      <c r="BM314" s="164" t="s">
        <v>959</v>
      </c>
    </row>
    <row r="315" spans="1:65" s="14" customFormat="1" ht="11.25">
      <c r="B315" s="174"/>
      <c r="D315" s="167" t="s">
        <v>160</v>
      </c>
      <c r="E315" s="175" t="s">
        <v>1</v>
      </c>
      <c r="F315" s="176" t="s">
        <v>960</v>
      </c>
      <c r="H315" s="177">
        <v>11.43</v>
      </c>
      <c r="I315" s="178"/>
      <c r="L315" s="174"/>
      <c r="M315" s="179"/>
      <c r="N315" s="180"/>
      <c r="O315" s="180"/>
      <c r="P315" s="180"/>
      <c r="Q315" s="180"/>
      <c r="R315" s="180"/>
      <c r="S315" s="180"/>
      <c r="T315" s="181"/>
      <c r="AT315" s="175" t="s">
        <v>160</v>
      </c>
      <c r="AU315" s="175" t="s">
        <v>152</v>
      </c>
      <c r="AV315" s="14" t="s">
        <v>152</v>
      </c>
      <c r="AW315" s="14" t="s">
        <v>31</v>
      </c>
      <c r="AX315" s="14" t="s">
        <v>76</v>
      </c>
      <c r="AY315" s="175" t="s">
        <v>151</v>
      </c>
    </row>
    <row r="316" spans="1:65" s="14" customFormat="1" ht="11.25">
      <c r="B316" s="174"/>
      <c r="D316" s="167" t="s">
        <v>160</v>
      </c>
      <c r="E316" s="175" t="s">
        <v>1</v>
      </c>
      <c r="F316" s="176" t="s">
        <v>961</v>
      </c>
      <c r="H316" s="177">
        <v>7.01</v>
      </c>
      <c r="I316" s="178"/>
      <c r="L316" s="174"/>
      <c r="M316" s="179"/>
      <c r="N316" s="180"/>
      <c r="O316" s="180"/>
      <c r="P316" s="180"/>
      <c r="Q316" s="180"/>
      <c r="R316" s="180"/>
      <c r="S316" s="180"/>
      <c r="T316" s="181"/>
      <c r="AT316" s="175" t="s">
        <v>160</v>
      </c>
      <c r="AU316" s="175" t="s">
        <v>152</v>
      </c>
      <c r="AV316" s="14" t="s">
        <v>152</v>
      </c>
      <c r="AW316" s="14" t="s">
        <v>31</v>
      </c>
      <c r="AX316" s="14" t="s">
        <v>76</v>
      </c>
      <c r="AY316" s="175" t="s">
        <v>151</v>
      </c>
    </row>
    <row r="317" spans="1:65" s="14" customFormat="1" ht="11.25">
      <c r="B317" s="174"/>
      <c r="D317" s="167" t="s">
        <v>160</v>
      </c>
      <c r="E317" s="175" t="s">
        <v>1</v>
      </c>
      <c r="F317" s="176" t="s">
        <v>962</v>
      </c>
      <c r="H317" s="177">
        <v>7.25</v>
      </c>
      <c r="I317" s="178"/>
      <c r="L317" s="174"/>
      <c r="M317" s="179"/>
      <c r="N317" s="180"/>
      <c r="O317" s="180"/>
      <c r="P317" s="180"/>
      <c r="Q317" s="180"/>
      <c r="R317" s="180"/>
      <c r="S317" s="180"/>
      <c r="T317" s="181"/>
      <c r="AT317" s="175" t="s">
        <v>160</v>
      </c>
      <c r="AU317" s="175" t="s">
        <v>152</v>
      </c>
      <c r="AV317" s="14" t="s">
        <v>152</v>
      </c>
      <c r="AW317" s="14" t="s">
        <v>31</v>
      </c>
      <c r="AX317" s="14" t="s">
        <v>76</v>
      </c>
      <c r="AY317" s="175" t="s">
        <v>151</v>
      </c>
    </row>
    <row r="318" spans="1:65" s="14" customFormat="1" ht="11.25">
      <c r="B318" s="174"/>
      <c r="D318" s="167" t="s">
        <v>160</v>
      </c>
      <c r="E318" s="175" t="s">
        <v>1</v>
      </c>
      <c r="F318" s="176" t="s">
        <v>963</v>
      </c>
      <c r="H318" s="177">
        <v>9.25</v>
      </c>
      <c r="I318" s="178"/>
      <c r="L318" s="174"/>
      <c r="M318" s="179"/>
      <c r="N318" s="180"/>
      <c r="O318" s="180"/>
      <c r="P318" s="180"/>
      <c r="Q318" s="180"/>
      <c r="R318" s="180"/>
      <c r="S318" s="180"/>
      <c r="T318" s="181"/>
      <c r="AT318" s="175" t="s">
        <v>160</v>
      </c>
      <c r="AU318" s="175" t="s">
        <v>152</v>
      </c>
      <c r="AV318" s="14" t="s">
        <v>152</v>
      </c>
      <c r="AW318" s="14" t="s">
        <v>31</v>
      </c>
      <c r="AX318" s="14" t="s">
        <v>76</v>
      </c>
      <c r="AY318" s="175" t="s">
        <v>151</v>
      </c>
    </row>
    <row r="319" spans="1:65" s="14" customFormat="1" ht="11.25">
      <c r="B319" s="174"/>
      <c r="D319" s="167" t="s">
        <v>160</v>
      </c>
      <c r="E319" s="175" t="s">
        <v>1</v>
      </c>
      <c r="F319" s="176" t="s">
        <v>964</v>
      </c>
      <c r="H319" s="177">
        <v>7.25</v>
      </c>
      <c r="I319" s="178"/>
      <c r="L319" s="174"/>
      <c r="M319" s="179"/>
      <c r="N319" s="180"/>
      <c r="O319" s="180"/>
      <c r="P319" s="180"/>
      <c r="Q319" s="180"/>
      <c r="R319" s="180"/>
      <c r="S319" s="180"/>
      <c r="T319" s="181"/>
      <c r="AT319" s="175" t="s">
        <v>160</v>
      </c>
      <c r="AU319" s="175" t="s">
        <v>152</v>
      </c>
      <c r="AV319" s="14" t="s">
        <v>152</v>
      </c>
      <c r="AW319" s="14" t="s">
        <v>31</v>
      </c>
      <c r="AX319" s="14" t="s">
        <v>76</v>
      </c>
      <c r="AY319" s="175" t="s">
        <v>151</v>
      </c>
    </row>
    <row r="320" spans="1:65" s="14" customFormat="1" ht="11.25">
      <c r="B320" s="174"/>
      <c r="D320" s="167" t="s">
        <v>160</v>
      </c>
      <c r="E320" s="175" t="s">
        <v>1</v>
      </c>
      <c r="F320" s="176" t="s">
        <v>965</v>
      </c>
      <c r="H320" s="177">
        <v>9.25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160</v>
      </c>
      <c r="AU320" s="175" t="s">
        <v>152</v>
      </c>
      <c r="AV320" s="14" t="s">
        <v>152</v>
      </c>
      <c r="AW320" s="14" t="s">
        <v>31</v>
      </c>
      <c r="AX320" s="14" t="s">
        <v>76</v>
      </c>
      <c r="AY320" s="175" t="s">
        <v>151</v>
      </c>
    </row>
    <row r="321" spans="2:51" s="14" customFormat="1" ht="11.25">
      <c r="B321" s="174"/>
      <c r="D321" s="167" t="s">
        <v>160</v>
      </c>
      <c r="E321" s="175" t="s">
        <v>1</v>
      </c>
      <c r="F321" s="176" t="s">
        <v>966</v>
      </c>
      <c r="H321" s="177">
        <v>7.25</v>
      </c>
      <c r="I321" s="178"/>
      <c r="L321" s="174"/>
      <c r="M321" s="179"/>
      <c r="N321" s="180"/>
      <c r="O321" s="180"/>
      <c r="P321" s="180"/>
      <c r="Q321" s="180"/>
      <c r="R321" s="180"/>
      <c r="S321" s="180"/>
      <c r="T321" s="181"/>
      <c r="AT321" s="175" t="s">
        <v>160</v>
      </c>
      <c r="AU321" s="175" t="s">
        <v>152</v>
      </c>
      <c r="AV321" s="14" t="s">
        <v>152</v>
      </c>
      <c r="AW321" s="14" t="s">
        <v>31</v>
      </c>
      <c r="AX321" s="14" t="s">
        <v>76</v>
      </c>
      <c r="AY321" s="175" t="s">
        <v>151</v>
      </c>
    </row>
    <row r="322" spans="2:51" s="14" customFormat="1" ht="11.25">
      <c r="B322" s="174"/>
      <c r="D322" s="167" t="s">
        <v>160</v>
      </c>
      <c r="E322" s="175" t="s">
        <v>1</v>
      </c>
      <c r="F322" s="176" t="s">
        <v>967</v>
      </c>
      <c r="H322" s="177">
        <v>8.58</v>
      </c>
      <c r="I322" s="178"/>
      <c r="L322" s="174"/>
      <c r="M322" s="179"/>
      <c r="N322" s="180"/>
      <c r="O322" s="180"/>
      <c r="P322" s="180"/>
      <c r="Q322" s="180"/>
      <c r="R322" s="180"/>
      <c r="S322" s="180"/>
      <c r="T322" s="181"/>
      <c r="AT322" s="175" t="s">
        <v>160</v>
      </c>
      <c r="AU322" s="175" t="s">
        <v>152</v>
      </c>
      <c r="AV322" s="14" t="s">
        <v>152</v>
      </c>
      <c r="AW322" s="14" t="s">
        <v>31</v>
      </c>
      <c r="AX322" s="14" t="s">
        <v>76</v>
      </c>
      <c r="AY322" s="175" t="s">
        <v>151</v>
      </c>
    </row>
    <row r="323" spans="2:51" s="14" customFormat="1" ht="11.25">
      <c r="B323" s="174"/>
      <c r="D323" s="167" t="s">
        <v>160</v>
      </c>
      <c r="E323" s="175" t="s">
        <v>1</v>
      </c>
      <c r="F323" s="176" t="s">
        <v>968</v>
      </c>
      <c r="H323" s="177">
        <v>8.58</v>
      </c>
      <c r="I323" s="178"/>
      <c r="L323" s="174"/>
      <c r="M323" s="179"/>
      <c r="N323" s="180"/>
      <c r="O323" s="180"/>
      <c r="P323" s="180"/>
      <c r="Q323" s="180"/>
      <c r="R323" s="180"/>
      <c r="S323" s="180"/>
      <c r="T323" s="181"/>
      <c r="AT323" s="175" t="s">
        <v>160</v>
      </c>
      <c r="AU323" s="175" t="s">
        <v>152</v>
      </c>
      <c r="AV323" s="14" t="s">
        <v>152</v>
      </c>
      <c r="AW323" s="14" t="s">
        <v>31</v>
      </c>
      <c r="AX323" s="14" t="s">
        <v>76</v>
      </c>
      <c r="AY323" s="175" t="s">
        <v>151</v>
      </c>
    </row>
    <row r="324" spans="2:51" s="14" customFormat="1" ht="11.25">
      <c r="B324" s="174"/>
      <c r="D324" s="167" t="s">
        <v>160</v>
      </c>
      <c r="E324" s="175" t="s">
        <v>1</v>
      </c>
      <c r="F324" s="176" t="s">
        <v>969</v>
      </c>
      <c r="H324" s="177">
        <v>8.58</v>
      </c>
      <c r="I324" s="178"/>
      <c r="L324" s="174"/>
      <c r="M324" s="179"/>
      <c r="N324" s="180"/>
      <c r="O324" s="180"/>
      <c r="P324" s="180"/>
      <c r="Q324" s="180"/>
      <c r="R324" s="180"/>
      <c r="S324" s="180"/>
      <c r="T324" s="181"/>
      <c r="AT324" s="175" t="s">
        <v>160</v>
      </c>
      <c r="AU324" s="175" t="s">
        <v>152</v>
      </c>
      <c r="AV324" s="14" t="s">
        <v>152</v>
      </c>
      <c r="AW324" s="14" t="s">
        <v>31</v>
      </c>
      <c r="AX324" s="14" t="s">
        <v>76</v>
      </c>
      <c r="AY324" s="175" t="s">
        <v>151</v>
      </c>
    </row>
    <row r="325" spans="2:51" s="14" customFormat="1" ht="11.25">
      <c r="B325" s="174"/>
      <c r="D325" s="167" t="s">
        <v>160</v>
      </c>
      <c r="E325" s="175" t="s">
        <v>1</v>
      </c>
      <c r="F325" s="176" t="s">
        <v>970</v>
      </c>
      <c r="H325" s="177">
        <v>8.4</v>
      </c>
      <c r="I325" s="178"/>
      <c r="L325" s="174"/>
      <c r="M325" s="179"/>
      <c r="N325" s="180"/>
      <c r="O325" s="180"/>
      <c r="P325" s="180"/>
      <c r="Q325" s="180"/>
      <c r="R325" s="180"/>
      <c r="S325" s="180"/>
      <c r="T325" s="181"/>
      <c r="AT325" s="175" t="s">
        <v>160</v>
      </c>
      <c r="AU325" s="175" t="s">
        <v>152</v>
      </c>
      <c r="AV325" s="14" t="s">
        <v>152</v>
      </c>
      <c r="AW325" s="14" t="s">
        <v>31</v>
      </c>
      <c r="AX325" s="14" t="s">
        <v>76</v>
      </c>
      <c r="AY325" s="175" t="s">
        <v>151</v>
      </c>
    </row>
    <row r="326" spans="2:51" s="14" customFormat="1" ht="11.25">
      <c r="B326" s="174"/>
      <c r="D326" s="167" t="s">
        <v>160</v>
      </c>
      <c r="E326" s="175" t="s">
        <v>1</v>
      </c>
      <c r="F326" s="176" t="s">
        <v>971</v>
      </c>
      <c r="H326" s="177">
        <v>8.4</v>
      </c>
      <c r="I326" s="178"/>
      <c r="L326" s="174"/>
      <c r="M326" s="179"/>
      <c r="N326" s="180"/>
      <c r="O326" s="180"/>
      <c r="P326" s="180"/>
      <c r="Q326" s="180"/>
      <c r="R326" s="180"/>
      <c r="S326" s="180"/>
      <c r="T326" s="181"/>
      <c r="AT326" s="175" t="s">
        <v>160</v>
      </c>
      <c r="AU326" s="175" t="s">
        <v>152</v>
      </c>
      <c r="AV326" s="14" t="s">
        <v>152</v>
      </c>
      <c r="AW326" s="14" t="s">
        <v>31</v>
      </c>
      <c r="AX326" s="14" t="s">
        <v>76</v>
      </c>
      <c r="AY326" s="175" t="s">
        <v>151</v>
      </c>
    </row>
    <row r="327" spans="2:51" s="14" customFormat="1" ht="11.25">
      <c r="B327" s="174"/>
      <c r="D327" s="167" t="s">
        <v>160</v>
      </c>
      <c r="E327" s="175" t="s">
        <v>1</v>
      </c>
      <c r="F327" s="176" t="s">
        <v>972</v>
      </c>
      <c r="H327" s="177">
        <v>8.4</v>
      </c>
      <c r="I327" s="178"/>
      <c r="L327" s="174"/>
      <c r="M327" s="179"/>
      <c r="N327" s="180"/>
      <c r="O327" s="180"/>
      <c r="P327" s="180"/>
      <c r="Q327" s="180"/>
      <c r="R327" s="180"/>
      <c r="S327" s="180"/>
      <c r="T327" s="181"/>
      <c r="AT327" s="175" t="s">
        <v>160</v>
      </c>
      <c r="AU327" s="175" t="s">
        <v>152</v>
      </c>
      <c r="AV327" s="14" t="s">
        <v>152</v>
      </c>
      <c r="AW327" s="14" t="s">
        <v>31</v>
      </c>
      <c r="AX327" s="14" t="s">
        <v>76</v>
      </c>
      <c r="AY327" s="175" t="s">
        <v>151</v>
      </c>
    </row>
    <row r="328" spans="2:51" s="14" customFormat="1" ht="11.25">
      <c r="B328" s="174"/>
      <c r="D328" s="167" t="s">
        <v>160</v>
      </c>
      <c r="E328" s="175" t="s">
        <v>1</v>
      </c>
      <c r="F328" s="176" t="s">
        <v>973</v>
      </c>
      <c r="H328" s="177">
        <v>9.34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160</v>
      </c>
      <c r="AU328" s="175" t="s">
        <v>152</v>
      </c>
      <c r="AV328" s="14" t="s">
        <v>152</v>
      </c>
      <c r="AW328" s="14" t="s">
        <v>31</v>
      </c>
      <c r="AX328" s="14" t="s">
        <v>76</v>
      </c>
      <c r="AY328" s="175" t="s">
        <v>151</v>
      </c>
    </row>
    <row r="329" spans="2:51" s="14" customFormat="1" ht="11.25">
      <c r="B329" s="174"/>
      <c r="D329" s="167" t="s">
        <v>160</v>
      </c>
      <c r="E329" s="175" t="s">
        <v>1</v>
      </c>
      <c r="F329" s="176" t="s">
        <v>974</v>
      </c>
      <c r="H329" s="177">
        <v>9.34</v>
      </c>
      <c r="I329" s="178"/>
      <c r="L329" s="174"/>
      <c r="M329" s="179"/>
      <c r="N329" s="180"/>
      <c r="O329" s="180"/>
      <c r="P329" s="180"/>
      <c r="Q329" s="180"/>
      <c r="R329" s="180"/>
      <c r="S329" s="180"/>
      <c r="T329" s="181"/>
      <c r="AT329" s="175" t="s">
        <v>160</v>
      </c>
      <c r="AU329" s="175" t="s">
        <v>152</v>
      </c>
      <c r="AV329" s="14" t="s">
        <v>152</v>
      </c>
      <c r="AW329" s="14" t="s">
        <v>31</v>
      </c>
      <c r="AX329" s="14" t="s">
        <v>76</v>
      </c>
      <c r="AY329" s="175" t="s">
        <v>151</v>
      </c>
    </row>
    <row r="330" spans="2:51" s="14" customFormat="1" ht="11.25">
      <c r="B330" s="174"/>
      <c r="D330" s="167" t="s">
        <v>160</v>
      </c>
      <c r="E330" s="175" t="s">
        <v>1</v>
      </c>
      <c r="F330" s="176" t="s">
        <v>975</v>
      </c>
      <c r="H330" s="177">
        <v>9.16</v>
      </c>
      <c r="I330" s="178"/>
      <c r="L330" s="174"/>
      <c r="M330" s="179"/>
      <c r="N330" s="180"/>
      <c r="O330" s="180"/>
      <c r="P330" s="180"/>
      <c r="Q330" s="180"/>
      <c r="R330" s="180"/>
      <c r="S330" s="180"/>
      <c r="T330" s="181"/>
      <c r="AT330" s="175" t="s">
        <v>160</v>
      </c>
      <c r="AU330" s="175" t="s">
        <v>152</v>
      </c>
      <c r="AV330" s="14" t="s">
        <v>152</v>
      </c>
      <c r="AW330" s="14" t="s">
        <v>31</v>
      </c>
      <c r="AX330" s="14" t="s">
        <v>76</v>
      </c>
      <c r="AY330" s="175" t="s">
        <v>151</v>
      </c>
    </row>
    <row r="331" spans="2:51" s="14" customFormat="1" ht="11.25">
      <c r="B331" s="174"/>
      <c r="D331" s="167" t="s">
        <v>160</v>
      </c>
      <c r="E331" s="175" t="s">
        <v>1</v>
      </c>
      <c r="F331" s="176" t="s">
        <v>976</v>
      </c>
      <c r="H331" s="177">
        <v>11.54</v>
      </c>
      <c r="I331" s="178"/>
      <c r="L331" s="174"/>
      <c r="M331" s="179"/>
      <c r="N331" s="180"/>
      <c r="O331" s="180"/>
      <c r="P331" s="180"/>
      <c r="Q331" s="180"/>
      <c r="R331" s="180"/>
      <c r="S331" s="180"/>
      <c r="T331" s="181"/>
      <c r="AT331" s="175" t="s">
        <v>160</v>
      </c>
      <c r="AU331" s="175" t="s">
        <v>152</v>
      </c>
      <c r="AV331" s="14" t="s">
        <v>152</v>
      </c>
      <c r="AW331" s="14" t="s">
        <v>31</v>
      </c>
      <c r="AX331" s="14" t="s">
        <v>76</v>
      </c>
      <c r="AY331" s="175" t="s">
        <v>151</v>
      </c>
    </row>
    <row r="332" spans="2:51" s="14" customFormat="1" ht="11.25">
      <c r="B332" s="174"/>
      <c r="D332" s="167" t="s">
        <v>160</v>
      </c>
      <c r="E332" s="175" t="s">
        <v>1</v>
      </c>
      <c r="F332" s="176" t="s">
        <v>977</v>
      </c>
      <c r="H332" s="177">
        <v>9.4</v>
      </c>
      <c r="I332" s="178"/>
      <c r="L332" s="174"/>
      <c r="M332" s="179"/>
      <c r="N332" s="180"/>
      <c r="O332" s="180"/>
      <c r="P332" s="180"/>
      <c r="Q332" s="180"/>
      <c r="R332" s="180"/>
      <c r="S332" s="180"/>
      <c r="T332" s="181"/>
      <c r="AT332" s="175" t="s">
        <v>160</v>
      </c>
      <c r="AU332" s="175" t="s">
        <v>152</v>
      </c>
      <c r="AV332" s="14" t="s">
        <v>152</v>
      </c>
      <c r="AW332" s="14" t="s">
        <v>31</v>
      </c>
      <c r="AX332" s="14" t="s">
        <v>76</v>
      </c>
      <c r="AY332" s="175" t="s">
        <v>151</v>
      </c>
    </row>
    <row r="333" spans="2:51" s="14" customFormat="1" ht="11.25">
      <c r="B333" s="174"/>
      <c r="D333" s="167" t="s">
        <v>160</v>
      </c>
      <c r="E333" s="175" t="s">
        <v>1</v>
      </c>
      <c r="F333" s="176" t="s">
        <v>978</v>
      </c>
      <c r="H333" s="177">
        <v>11.4</v>
      </c>
      <c r="I333" s="178"/>
      <c r="L333" s="174"/>
      <c r="M333" s="179"/>
      <c r="N333" s="180"/>
      <c r="O333" s="180"/>
      <c r="P333" s="180"/>
      <c r="Q333" s="180"/>
      <c r="R333" s="180"/>
      <c r="S333" s="180"/>
      <c r="T333" s="181"/>
      <c r="AT333" s="175" t="s">
        <v>160</v>
      </c>
      <c r="AU333" s="175" t="s">
        <v>152</v>
      </c>
      <c r="AV333" s="14" t="s">
        <v>152</v>
      </c>
      <c r="AW333" s="14" t="s">
        <v>31</v>
      </c>
      <c r="AX333" s="14" t="s">
        <v>76</v>
      </c>
      <c r="AY333" s="175" t="s">
        <v>151</v>
      </c>
    </row>
    <row r="334" spans="2:51" s="14" customFormat="1" ht="11.25">
      <c r="B334" s="174"/>
      <c r="D334" s="167" t="s">
        <v>160</v>
      </c>
      <c r="E334" s="175" t="s">
        <v>1</v>
      </c>
      <c r="F334" s="176" t="s">
        <v>979</v>
      </c>
      <c r="H334" s="177">
        <v>9.4</v>
      </c>
      <c r="I334" s="178"/>
      <c r="L334" s="174"/>
      <c r="M334" s="179"/>
      <c r="N334" s="180"/>
      <c r="O334" s="180"/>
      <c r="P334" s="180"/>
      <c r="Q334" s="180"/>
      <c r="R334" s="180"/>
      <c r="S334" s="180"/>
      <c r="T334" s="181"/>
      <c r="AT334" s="175" t="s">
        <v>160</v>
      </c>
      <c r="AU334" s="175" t="s">
        <v>152</v>
      </c>
      <c r="AV334" s="14" t="s">
        <v>152</v>
      </c>
      <c r="AW334" s="14" t="s">
        <v>31</v>
      </c>
      <c r="AX334" s="14" t="s">
        <v>76</v>
      </c>
      <c r="AY334" s="175" t="s">
        <v>151</v>
      </c>
    </row>
    <row r="335" spans="2:51" s="14" customFormat="1" ht="11.25">
      <c r="B335" s="174"/>
      <c r="D335" s="167" t="s">
        <v>160</v>
      </c>
      <c r="E335" s="175" t="s">
        <v>1</v>
      </c>
      <c r="F335" s="176" t="s">
        <v>980</v>
      </c>
      <c r="H335" s="177">
        <v>11.4</v>
      </c>
      <c r="I335" s="178"/>
      <c r="L335" s="174"/>
      <c r="M335" s="179"/>
      <c r="N335" s="180"/>
      <c r="O335" s="180"/>
      <c r="P335" s="180"/>
      <c r="Q335" s="180"/>
      <c r="R335" s="180"/>
      <c r="S335" s="180"/>
      <c r="T335" s="181"/>
      <c r="AT335" s="175" t="s">
        <v>160</v>
      </c>
      <c r="AU335" s="175" t="s">
        <v>152</v>
      </c>
      <c r="AV335" s="14" t="s">
        <v>152</v>
      </c>
      <c r="AW335" s="14" t="s">
        <v>31</v>
      </c>
      <c r="AX335" s="14" t="s">
        <v>76</v>
      </c>
      <c r="AY335" s="175" t="s">
        <v>151</v>
      </c>
    </row>
    <row r="336" spans="2:51" s="14" customFormat="1" ht="11.25">
      <c r="B336" s="174"/>
      <c r="D336" s="167" t="s">
        <v>160</v>
      </c>
      <c r="E336" s="175" t="s">
        <v>1</v>
      </c>
      <c r="F336" s="176" t="s">
        <v>981</v>
      </c>
      <c r="H336" s="177">
        <v>9.4</v>
      </c>
      <c r="I336" s="178"/>
      <c r="L336" s="174"/>
      <c r="M336" s="179"/>
      <c r="N336" s="180"/>
      <c r="O336" s="180"/>
      <c r="P336" s="180"/>
      <c r="Q336" s="180"/>
      <c r="R336" s="180"/>
      <c r="S336" s="180"/>
      <c r="T336" s="181"/>
      <c r="AT336" s="175" t="s">
        <v>160</v>
      </c>
      <c r="AU336" s="175" t="s">
        <v>152</v>
      </c>
      <c r="AV336" s="14" t="s">
        <v>152</v>
      </c>
      <c r="AW336" s="14" t="s">
        <v>31</v>
      </c>
      <c r="AX336" s="14" t="s">
        <v>76</v>
      </c>
      <c r="AY336" s="175" t="s">
        <v>151</v>
      </c>
    </row>
    <row r="337" spans="2:51" s="14" customFormat="1" ht="11.25">
      <c r="B337" s="174"/>
      <c r="D337" s="167" t="s">
        <v>160</v>
      </c>
      <c r="E337" s="175" t="s">
        <v>1</v>
      </c>
      <c r="F337" s="176" t="s">
        <v>982</v>
      </c>
      <c r="H337" s="177">
        <v>8.4</v>
      </c>
      <c r="I337" s="178"/>
      <c r="L337" s="174"/>
      <c r="M337" s="179"/>
      <c r="N337" s="180"/>
      <c r="O337" s="180"/>
      <c r="P337" s="180"/>
      <c r="Q337" s="180"/>
      <c r="R337" s="180"/>
      <c r="S337" s="180"/>
      <c r="T337" s="181"/>
      <c r="AT337" s="175" t="s">
        <v>160</v>
      </c>
      <c r="AU337" s="175" t="s">
        <v>152</v>
      </c>
      <c r="AV337" s="14" t="s">
        <v>152</v>
      </c>
      <c r="AW337" s="14" t="s">
        <v>31</v>
      </c>
      <c r="AX337" s="14" t="s">
        <v>76</v>
      </c>
      <c r="AY337" s="175" t="s">
        <v>151</v>
      </c>
    </row>
    <row r="338" spans="2:51" s="14" customFormat="1" ht="11.25">
      <c r="B338" s="174"/>
      <c r="D338" s="167" t="s">
        <v>160</v>
      </c>
      <c r="E338" s="175" t="s">
        <v>1</v>
      </c>
      <c r="F338" s="176" t="s">
        <v>983</v>
      </c>
      <c r="H338" s="177">
        <v>8.4</v>
      </c>
      <c r="I338" s="178"/>
      <c r="L338" s="174"/>
      <c r="M338" s="179"/>
      <c r="N338" s="180"/>
      <c r="O338" s="180"/>
      <c r="P338" s="180"/>
      <c r="Q338" s="180"/>
      <c r="R338" s="180"/>
      <c r="S338" s="180"/>
      <c r="T338" s="181"/>
      <c r="AT338" s="175" t="s">
        <v>160</v>
      </c>
      <c r="AU338" s="175" t="s">
        <v>152</v>
      </c>
      <c r="AV338" s="14" t="s">
        <v>152</v>
      </c>
      <c r="AW338" s="14" t="s">
        <v>31</v>
      </c>
      <c r="AX338" s="14" t="s">
        <v>76</v>
      </c>
      <c r="AY338" s="175" t="s">
        <v>151</v>
      </c>
    </row>
    <row r="339" spans="2:51" s="14" customFormat="1" ht="11.25">
      <c r="B339" s="174"/>
      <c r="D339" s="167" t="s">
        <v>160</v>
      </c>
      <c r="E339" s="175" t="s">
        <v>1</v>
      </c>
      <c r="F339" s="176" t="s">
        <v>984</v>
      </c>
      <c r="H339" s="177">
        <v>8.4</v>
      </c>
      <c r="I339" s="178"/>
      <c r="L339" s="174"/>
      <c r="M339" s="179"/>
      <c r="N339" s="180"/>
      <c r="O339" s="180"/>
      <c r="P339" s="180"/>
      <c r="Q339" s="180"/>
      <c r="R339" s="180"/>
      <c r="S339" s="180"/>
      <c r="T339" s="181"/>
      <c r="AT339" s="175" t="s">
        <v>160</v>
      </c>
      <c r="AU339" s="175" t="s">
        <v>152</v>
      </c>
      <c r="AV339" s="14" t="s">
        <v>152</v>
      </c>
      <c r="AW339" s="14" t="s">
        <v>31</v>
      </c>
      <c r="AX339" s="14" t="s">
        <v>76</v>
      </c>
      <c r="AY339" s="175" t="s">
        <v>151</v>
      </c>
    </row>
    <row r="340" spans="2:51" s="14" customFormat="1" ht="11.25">
      <c r="B340" s="174"/>
      <c r="D340" s="167" t="s">
        <v>160</v>
      </c>
      <c r="E340" s="175" t="s">
        <v>1</v>
      </c>
      <c r="F340" s="176" t="s">
        <v>985</v>
      </c>
      <c r="H340" s="177">
        <v>7.8</v>
      </c>
      <c r="I340" s="178"/>
      <c r="L340" s="174"/>
      <c r="M340" s="179"/>
      <c r="N340" s="180"/>
      <c r="O340" s="180"/>
      <c r="P340" s="180"/>
      <c r="Q340" s="180"/>
      <c r="R340" s="180"/>
      <c r="S340" s="180"/>
      <c r="T340" s="181"/>
      <c r="AT340" s="175" t="s">
        <v>160</v>
      </c>
      <c r="AU340" s="175" t="s">
        <v>152</v>
      </c>
      <c r="AV340" s="14" t="s">
        <v>152</v>
      </c>
      <c r="AW340" s="14" t="s">
        <v>31</v>
      </c>
      <c r="AX340" s="14" t="s">
        <v>76</v>
      </c>
      <c r="AY340" s="175" t="s">
        <v>151</v>
      </c>
    </row>
    <row r="341" spans="2:51" s="14" customFormat="1" ht="11.25">
      <c r="B341" s="174"/>
      <c r="D341" s="167" t="s">
        <v>160</v>
      </c>
      <c r="E341" s="175" t="s">
        <v>1</v>
      </c>
      <c r="F341" s="176" t="s">
        <v>986</v>
      </c>
      <c r="H341" s="177">
        <v>7.8</v>
      </c>
      <c r="I341" s="178"/>
      <c r="L341" s="174"/>
      <c r="M341" s="179"/>
      <c r="N341" s="180"/>
      <c r="O341" s="180"/>
      <c r="P341" s="180"/>
      <c r="Q341" s="180"/>
      <c r="R341" s="180"/>
      <c r="S341" s="180"/>
      <c r="T341" s="181"/>
      <c r="AT341" s="175" t="s">
        <v>160</v>
      </c>
      <c r="AU341" s="175" t="s">
        <v>152</v>
      </c>
      <c r="AV341" s="14" t="s">
        <v>152</v>
      </c>
      <c r="AW341" s="14" t="s">
        <v>31</v>
      </c>
      <c r="AX341" s="14" t="s">
        <v>76</v>
      </c>
      <c r="AY341" s="175" t="s">
        <v>151</v>
      </c>
    </row>
    <row r="342" spans="2:51" s="14" customFormat="1" ht="11.25">
      <c r="B342" s="174"/>
      <c r="D342" s="167" t="s">
        <v>160</v>
      </c>
      <c r="E342" s="175" t="s">
        <v>1</v>
      </c>
      <c r="F342" s="176" t="s">
        <v>987</v>
      </c>
      <c r="H342" s="177">
        <v>7.8</v>
      </c>
      <c r="I342" s="178"/>
      <c r="L342" s="174"/>
      <c r="M342" s="179"/>
      <c r="N342" s="180"/>
      <c r="O342" s="180"/>
      <c r="P342" s="180"/>
      <c r="Q342" s="180"/>
      <c r="R342" s="180"/>
      <c r="S342" s="180"/>
      <c r="T342" s="181"/>
      <c r="AT342" s="175" t="s">
        <v>160</v>
      </c>
      <c r="AU342" s="175" t="s">
        <v>152</v>
      </c>
      <c r="AV342" s="14" t="s">
        <v>152</v>
      </c>
      <c r="AW342" s="14" t="s">
        <v>31</v>
      </c>
      <c r="AX342" s="14" t="s">
        <v>76</v>
      </c>
      <c r="AY342" s="175" t="s">
        <v>151</v>
      </c>
    </row>
    <row r="343" spans="2:51" s="14" customFormat="1" ht="11.25">
      <c r="B343" s="174"/>
      <c r="D343" s="167" t="s">
        <v>160</v>
      </c>
      <c r="E343" s="175" t="s">
        <v>1</v>
      </c>
      <c r="F343" s="176" t="s">
        <v>988</v>
      </c>
      <c r="H343" s="177">
        <v>11.37</v>
      </c>
      <c r="I343" s="178"/>
      <c r="L343" s="174"/>
      <c r="M343" s="179"/>
      <c r="N343" s="180"/>
      <c r="O343" s="180"/>
      <c r="P343" s="180"/>
      <c r="Q343" s="180"/>
      <c r="R343" s="180"/>
      <c r="S343" s="180"/>
      <c r="T343" s="181"/>
      <c r="AT343" s="175" t="s">
        <v>160</v>
      </c>
      <c r="AU343" s="175" t="s">
        <v>152</v>
      </c>
      <c r="AV343" s="14" t="s">
        <v>152</v>
      </c>
      <c r="AW343" s="14" t="s">
        <v>31</v>
      </c>
      <c r="AX343" s="14" t="s">
        <v>76</v>
      </c>
      <c r="AY343" s="175" t="s">
        <v>151</v>
      </c>
    </row>
    <row r="344" spans="2:51" s="14" customFormat="1" ht="11.25">
      <c r="B344" s="174"/>
      <c r="D344" s="167" t="s">
        <v>160</v>
      </c>
      <c r="E344" s="175" t="s">
        <v>1</v>
      </c>
      <c r="F344" s="176" t="s">
        <v>989</v>
      </c>
      <c r="H344" s="177">
        <v>11.44</v>
      </c>
      <c r="I344" s="178"/>
      <c r="L344" s="174"/>
      <c r="M344" s="179"/>
      <c r="N344" s="180"/>
      <c r="O344" s="180"/>
      <c r="P344" s="180"/>
      <c r="Q344" s="180"/>
      <c r="R344" s="180"/>
      <c r="S344" s="180"/>
      <c r="T344" s="181"/>
      <c r="AT344" s="175" t="s">
        <v>160</v>
      </c>
      <c r="AU344" s="175" t="s">
        <v>152</v>
      </c>
      <c r="AV344" s="14" t="s">
        <v>152</v>
      </c>
      <c r="AW344" s="14" t="s">
        <v>31</v>
      </c>
      <c r="AX344" s="14" t="s">
        <v>76</v>
      </c>
      <c r="AY344" s="175" t="s">
        <v>151</v>
      </c>
    </row>
    <row r="345" spans="2:51" s="14" customFormat="1" ht="11.25">
      <c r="B345" s="174"/>
      <c r="D345" s="167" t="s">
        <v>160</v>
      </c>
      <c r="E345" s="175" t="s">
        <v>1</v>
      </c>
      <c r="F345" s="176" t="s">
        <v>990</v>
      </c>
      <c r="H345" s="177">
        <v>8.6199999999999992</v>
      </c>
      <c r="I345" s="178"/>
      <c r="L345" s="174"/>
      <c r="M345" s="179"/>
      <c r="N345" s="180"/>
      <c r="O345" s="180"/>
      <c r="P345" s="180"/>
      <c r="Q345" s="180"/>
      <c r="R345" s="180"/>
      <c r="S345" s="180"/>
      <c r="T345" s="181"/>
      <c r="AT345" s="175" t="s">
        <v>160</v>
      </c>
      <c r="AU345" s="175" t="s">
        <v>152</v>
      </c>
      <c r="AV345" s="14" t="s">
        <v>152</v>
      </c>
      <c r="AW345" s="14" t="s">
        <v>31</v>
      </c>
      <c r="AX345" s="14" t="s">
        <v>76</v>
      </c>
      <c r="AY345" s="175" t="s">
        <v>151</v>
      </c>
    </row>
    <row r="346" spans="2:51" s="14" customFormat="1" ht="11.25">
      <c r="B346" s="174"/>
      <c r="D346" s="167" t="s">
        <v>160</v>
      </c>
      <c r="E346" s="175" t="s">
        <v>1</v>
      </c>
      <c r="F346" s="176" t="s">
        <v>991</v>
      </c>
      <c r="H346" s="177">
        <v>11.1</v>
      </c>
      <c r="I346" s="178"/>
      <c r="L346" s="174"/>
      <c r="M346" s="179"/>
      <c r="N346" s="180"/>
      <c r="O346" s="180"/>
      <c r="P346" s="180"/>
      <c r="Q346" s="180"/>
      <c r="R346" s="180"/>
      <c r="S346" s="180"/>
      <c r="T346" s="181"/>
      <c r="AT346" s="175" t="s">
        <v>160</v>
      </c>
      <c r="AU346" s="175" t="s">
        <v>152</v>
      </c>
      <c r="AV346" s="14" t="s">
        <v>152</v>
      </c>
      <c r="AW346" s="14" t="s">
        <v>31</v>
      </c>
      <c r="AX346" s="14" t="s">
        <v>76</v>
      </c>
      <c r="AY346" s="175" t="s">
        <v>151</v>
      </c>
    </row>
    <row r="347" spans="2:51" s="16" customFormat="1" ht="11.25">
      <c r="B347" s="201"/>
      <c r="D347" s="167" t="s">
        <v>160</v>
      </c>
      <c r="E347" s="202" t="s">
        <v>1</v>
      </c>
      <c r="F347" s="203" t="s">
        <v>279</v>
      </c>
      <c r="H347" s="204">
        <v>291.14</v>
      </c>
      <c r="I347" s="205"/>
      <c r="L347" s="201"/>
      <c r="M347" s="206"/>
      <c r="N347" s="207"/>
      <c r="O347" s="207"/>
      <c r="P347" s="207"/>
      <c r="Q347" s="207"/>
      <c r="R347" s="207"/>
      <c r="S347" s="207"/>
      <c r="T347" s="208"/>
      <c r="AT347" s="202" t="s">
        <v>160</v>
      </c>
      <c r="AU347" s="202" t="s">
        <v>152</v>
      </c>
      <c r="AV347" s="16" t="s">
        <v>165</v>
      </c>
      <c r="AW347" s="16" t="s">
        <v>31</v>
      </c>
      <c r="AX347" s="16" t="s">
        <v>76</v>
      </c>
      <c r="AY347" s="202" t="s">
        <v>151</v>
      </c>
    </row>
    <row r="348" spans="2:51" s="14" customFormat="1" ht="11.25">
      <c r="B348" s="174"/>
      <c r="D348" s="167" t="s">
        <v>160</v>
      </c>
      <c r="E348" s="175" t="s">
        <v>1</v>
      </c>
      <c r="F348" s="176" t="s">
        <v>992</v>
      </c>
      <c r="H348" s="177">
        <v>11.57</v>
      </c>
      <c r="I348" s="178"/>
      <c r="L348" s="174"/>
      <c r="M348" s="179"/>
      <c r="N348" s="180"/>
      <c r="O348" s="180"/>
      <c r="P348" s="180"/>
      <c r="Q348" s="180"/>
      <c r="R348" s="180"/>
      <c r="S348" s="180"/>
      <c r="T348" s="181"/>
      <c r="AT348" s="175" t="s">
        <v>160</v>
      </c>
      <c r="AU348" s="175" t="s">
        <v>152</v>
      </c>
      <c r="AV348" s="14" t="s">
        <v>152</v>
      </c>
      <c r="AW348" s="14" t="s">
        <v>31</v>
      </c>
      <c r="AX348" s="14" t="s">
        <v>76</v>
      </c>
      <c r="AY348" s="175" t="s">
        <v>151</v>
      </c>
    </row>
    <row r="349" spans="2:51" s="14" customFormat="1" ht="11.25">
      <c r="B349" s="174"/>
      <c r="D349" s="167" t="s">
        <v>160</v>
      </c>
      <c r="E349" s="175" t="s">
        <v>1</v>
      </c>
      <c r="F349" s="176" t="s">
        <v>993</v>
      </c>
      <c r="H349" s="177">
        <v>8.2799999999999994</v>
      </c>
      <c r="I349" s="178"/>
      <c r="L349" s="174"/>
      <c r="M349" s="179"/>
      <c r="N349" s="180"/>
      <c r="O349" s="180"/>
      <c r="P349" s="180"/>
      <c r="Q349" s="180"/>
      <c r="R349" s="180"/>
      <c r="S349" s="180"/>
      <c r="T349" s="181"/>
      <c r="AT349" s="175" t="s">
        <v>160</v>
      </c>
      <c r="AU349" s="175" t="s">
        <v>152</v>
      </c>
      <c r="AV349" s="14" t="s">
        <v>152</v>
      </c>
      <c r="AW349" s="14" t="s">
        <v>31</v>
      </c>
      <c r="AX349" s="14" t="s">
        <v>76</v>
      </c>
      <c r="AY349" s="175" t="s">
        <v>151</v>
      </c>
    </row>
    <row r="350" spans="2:51" s="14" customFormat="1" ht="11.25">
      <c r="B350" s="174"/>
      <c r="D350" s="167" t="s">
        <v>160</v>
      </c>
      <c r="E350" s="175" t="s">
        <v>1</v>
      </c>
      <c r="F350" s="176" t="s">
        <v>994</v>
      </c>
      <c r="H350" s="177">
        <v>11.62</v>
      </c>
      <c r="I350" s="178"/>
      <c r="L350" s="174"/>
      <c r="M350" s="179"/>
      <c r="N350" s="180"/>
      <c r="O350" s="180"/>
      <c r="P350" s="180"/>
      <c r="Q350" s="180"/>
      <c r="R350" s="180"/>
      <c r="S350" s="180"/>
      <c r="T350" s="181"/>
      <c r="AT350" s="175" t="s">
        <v>160</v>
      </c>
      <c r="AU350" s="175" t="s">
        <v>152</v>
      </c>
      <c r="AV350" s="14" t="s">
        <v>152</v>
      </c>
      <c r="AW350" s="14" t="s">
        <v>31</v>
      </c>
      <c r="AX350" s="14" t="s">
        <v>76</v>
      </c>
      <c r="AY350" s="175" t="s">
        <v>151</v>
      </c>
    </row>
    <row r="351" spans="2:51" s="16" customFormat="1" ht="11.25">
      <c r="B351" s="201"/>
      <c r="D351" s="167" t="s">
        <v>160</v>
      </c>
      <c r="E351" s="202" t="s">
        <v>1</v>
      </c>
      <c r="F351" s="203" t="s">
        <v>279</v>
      </c>
      <c r="H351" s="204">
        <v>31.47</v>
      </c>
      <c r="I351" s="205"/>
      <c r="L351" s="201"/>
      <c r="M351" s="206"/>
      <c r="N351" s="207"/>
      <c r="O351" s="207"/>
      <c r="P351" s="207"/>
      <c r="Q351" s="207"/>
      <c r="R351" s="207"/>
      <c r="S351" s="207"/>
      <c r="T351" s="208"/>
      <c r="AT351" s="202" t="s">
        <v>160</v>
      </c>
      <c r="AU351" s="202" t="s">
        <v>152</v>
      </c>
      <c r="AV351" s="16" t="s">
        <v>165</v>
      </c>
      <c r="AW351" s="16" t="s">
        <v>31</v>
      </c>
      <c r="AX351" s="16" t="s">
        <v>76</v>
      </c>
      <c r="AY351" s="202" t="s">
        <v>151</v>
      </c>
    </row>
    <row r="352" spans="2:51" s="15" customFormat="1" ht="11.25">
      <c r="B352" s="182"/>
      <c r="D352" s="167" t="s">
        <v>160</v>
      </c>
      <c r="E352" s="183" t="s">
        <v>1</v>
      </c>
      <c r="F352" s="184" t="s">
        <v>164</v>
      </c>
      <c r="H352" s="185">
        <v>322.61</v>
      </c>
      <c r="I352" s="186"/>
      <c r="L352" s="182"/>
      <c r="M352" s="187"/>
      <c r="N352" s="188"/>
      <c r="O352" s="188"/>
      <c r="P352" s="188"/>
      <c r="Q352" s="188"/>
      <c r="R352" s="188"/>
      <c r="S352" s="188"/>
      <c r="T352" s="189"/>
      <c r="AT352" s="183" t="s">
        <v>160</v>
      </c>
      <c r="AU352" s="183" t="s">
        <v>152</v>
      </c>
      <c r="AV352" s="15" t="s">
        <v>158</v>
      </c>
      <c r="AW352" s="15" t="s">
        <v>31</v>
      </c>
      <c r="AX352" s="15" t="s">
        <v>84</v>
      </c>
      <c r="AY352" s="183" t="s">
        <v>151</v>
      </c>
    </row>
    <row r="353" spans="1:65" s="2" customFormat="1" ht="37.9" customHeight="1">
      <c r="A353" s="33"/>
      <c r="B353" s="151"/>
      <c r="C353" s="190" t="s">
        <v>381</v>
      </c>
      <c r="D353" s="190" t="s">
        <v>186</v>
      </c>
      <c r="E353" s="191" t="s">
        <v>896</v>
      </c>
      <c r="F353" s="192" t="s">
        <v>897</v>
      </c>
      <c r="G353" s="193" t="s">
        <v>462</v>
      </c>
      <c r="H353" s="194">
        <v>305.697</v>
      </c>
      <c r="I353" s="195"/>
      <c r="J353" s="196">
        <f>ROUND(I353*H353,2)</f>
        <v>0</v>
      </c>
      <c r="K353" s="197"/>
      <c r="L353" s="198"/>
      <c r="M353" s="199" t="s">
        <v>1</v>
      </c>
      <c r="N353" s="200" t="s">
        <v>42</v>
      </c>
      <c r="O353" s="62"/>
      <c r="P353" s="162">
        <f>O353*H353</f>
        <v>0</v>
      </c>
      <c r="Q353" s="162">
        <v>0</v>
      </c>
      <c r="R353" s="162">
        <f>Q353*H353</f>
        <v>0</v>
      </c>
      <c r="S353" s="162">
        <v>0</v>
      </c>
      <c r="T353" s="163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4" t="s">
        <v>417</v>
      </c>
      <c r="AT353" s="164" t="s">
        <v>186</v>
      </c>
      <c r="AU353" s="164" t="s">
        <v>152</v>
      </c>
      <c r="AY353" s="18" t="s">
        <v>151</v>
      </c>
      <c r="BE353" s="165">
        <f>IF(N353="základná",J353,0)</f>
        <v>0</v>
      </c>
      <c r="BF353" s="165">
        <f>IF(N353="znížená",J353,0)</f>
        <v>0</v>
      </c>
      <c r="BG353" s="165">
        <f>IF(N353="zákl. prenesená",J353,0)</f>
        <v>0</v>
      </c>
      <c r="BH353" s="165">
        <f>IF(N353="zníž. prenesená",J353,0)</f>
        <v>0</v>
      </c>
      <c r="BI353" s="165">
        <f>IF(N353="nulová",J353,0)</f>
        <v>0</v>
      </c>
      <c r="BJ353" s="18" t="s">
        <v>152</v>
      </c>
      <c r="BK353" s="165">
        <f>ROUND(I353*H353,2)</f>
        <v>0</v>
      </c>
      <c r="BL353" s="18" t="s">
        <v>262</v>
      </c>
      <c r="BM353" s="164" t="s">
        <v>995</v>
      </c>
    </row>
    <row r="354" spans="1:65" s="14" customFormat="1" ht="11.25">
      <c r="B354" s="174"/>
      <c r="D354" s="167" t="s">
        <v>160</v>
      </c>
      <c r="E354" s="175" t="s">
        <v>1</v>
      </c>
      <c r="F354" s="176" t="s">
        <v>996</v>
      </c>
      <c r="H354" s="177">
        <v>305.697</v>
      </c>
      <c r="I354" s="178"/>
      <c r="L354" s="174"/>
      <c r="M354" s="179"/>
      <c r="N354" s="180"/>
      <c r="O354" s="180"/>
      <c r="P354" s="180"/>
      <c r="Q354" s="180"/>
      <c r="R354" s="180"/>
      <c r="S354" s="180"/>
      <c r="T354" s="181"/>
      <c r="AT354" s="175" t="s">
        <v>160</v>
      </c>
      <c r="AU354" s="175" t="s">
        <v>152</v>
      </c>
      <c r="AV354" s="14" t="s">
        <v>152</v>
      </c>
      <c r="AW354" s="14" t="s">
        <v>31</v>
      </c>
      <c r="AX354" s="14" t="s">
        <v>84</v>
      </c>
      <c r="AY354" s="175" t="s">
        <v>151</v>
      </c>
    </row>
    <row r="355" spans="1:65" s="2" customFormat="1" ht="37.9" customHeight="1">
      <c r="A355" s="33"/>
      <c r="B355" s="151"/>
      <c r="C355" s="190" t="s">
        <v>385</v>
      </c>
      <c r="D355" s="190" t="s">
        <v>186</v>
      </c>
      <c r="E355" s="191" t="s">
        <v>900</v>
      </c>
      <c r="F355" s="192" t="s">
        <v>901</v>
      </c>
      <c r="G355" s="193" t="s">
        <v>462</v>
      </c>
      <c r="H355" s="194">
        <v>305.697</v>
      </c>
      <c r="I355" s="195"/>
      <c r="J355" s="196">
        <f t="shared" ref="J355:J388" si="10">ROUND(I355*H355,2)</f>
        <v>0</v>
      </c>
      <c r="K355" s="197"/>
      <c r="L355" s="198"/>
      <c r="M355" s="199" t="s">
        <v>1</v>
      </c>
      <c r="N355" s="200" t="s">
        <v>42</v>
      </c>
      <c r="O355" s="62"/>
      <c r="P355" s="162">
        <f t="shared" ref="P355:P388" si="11">O355*H355</f>
        <v>0</v>
      </c>
      <c r="Q355" s="162">
        <v>0</v>
      </c>
      <c r="R355" s="162">
        <f t="shared" ref="R355:R388" si="12">Q355*H355</f>
        <v>0</v>
      </c>
      <c r="S355" s="162">
        <v>0</v>
      </c>
      <c r="T355" s="163">
        <f t="shared" ref="T355:T388" si="13"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4" t="s">
        <v>417</v>
      </c>
      <c r="AT355" s="164" t="s">
        <v>186</v>
      </c>
      <c r="AU355" s="164" t="s">
        <v>152</v>
      </c>
      <c r="AY355" s="18" t="s">
        <v>151</v>
      </c>
      <c r="BE355" s="165">
        <f t="shared" ref="BE355:BE388" si="14">IF(N355="základná",J355,0)</f>
        <v>0</v>
      </c>
      <c r="BF355" s="165">
        <f t="shared" ref="BF355:BF388" si="15">IF(N355="znížená",J355,0)</f>
        <v>0</v>
      </c>
      <c r="BG355" s="165">
        <f t="shared" ref="BG355:BG388" si="16">IF(N355="zákl. prenesená",J355,0)</f>
        <v>0</v>
      </c>
      <c r="BH355" s="165">
        <f t="shared" ref="BH355:BH388" si="17">IF(N355="zníž. prenesená",J355,0)</f>
        <v>0</v>
      </c>
      <c r="BI355" s="165">
        <f t="shared" ref="BI355:BI388" si="18">IF(N355="nulová",J355,0)</f>
        <v>0</v>
      </c>
      <c r="BJ355" s="18" t="s">
        <v>152</v>
      </c>
      <c r="BK355" s="165">
        <f t="shared" ref="BK355:BK388" si="19">ROUND(I355*H355,2)</f>
        <v>0</v>
      </c>
      <c r="BL355" s="18" t="s">
        <v>262</v>
      </c>
      <c r="BM355" s="164" t="s">
        <v>997</v>
      </c>
    </row>
    <row r="356" spans="1:65" s="2" customFormat="1" ht="24.2" customHeight="1">
      <c r="A356" s="33"/>
      <c r="B356" s="151"/>
      <c r="C356" s="190" t="s">
        <v>393</v>
      </c>
      <c r="D356" s="190" t="s">
        <v>186</v>
      </c>
      <c r="E356" s="191" t="s">
        <v>998</v>
      </c>
      <c r="F356" s="192" t="s">
        <v>999</v>
      </c>
      <c r="G356" s="193" t="s">
        <v>179</v>
      </c>
      <c r="H356" s="194">
        <v>1</v>
      </c>
      <c r="I356" s="195"/>
      <c r="J356" s="196">
        <f t="shared" si="10"/>
        <v>0</v>
      </c>
      <c r="K356" s="197"/>
      <c r="L356" s="198"/>
      <c r="M356" s="199" t="s">
        <v>1</v>
      </c>
      <c r="N356" s="200" t="s">
        <v>42</v>
      </c>
      <c r="O356" s="62"/>
      <c r="P356" s="162">
        <f t="shared" si="11"/>
        <v>0</v>
      </c>
      <c r="Q356" s="162">
        <v>3.2000000000000001E-2</v>
      </c>
      <c r="R356" s="162">
        <f t="shared" si="12"/>
        <v>3.2000000000000001E-2</v>
      </c>
      <c r="S356" s="162">
        <v>0</v>
      </c>
      <c r="T356" s="163">
        <f t="shared" si="13"/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4" t="s">
        <v>417</v>
      </c>
      <c r="AT356" s="164" t="s">
        <v>186</v>
      </c>
      <c r="AU356" s="164" t="s">
        <v>152</v>
      </c>
      <c r="AY356" s="18" t="s">
        <v>151</v>
      </c>
      <c r="BE356" s="165">
        <f t="shared" si="14"/>
        <v>0</v>
      </c>
      <c r="BF356" s="165">
        <f t="shared" si="15"/>
        <v>0</v>
      </c>
      <c r="BG356" s="165">
        <f t="shared" si="16"/>
        <v>0</v>
      </c>
      <c r="BH356" s="165">
        <f t="shared" si="17"/>
        <v>0</v>
      </c>
      <c r="BI356" s="165">
        <f t="shared" si="18"/>
        <v>0</v>
      </c>
      <c r="BJ356" s="18" t="s">
        <v>152</v>
      </c>
      <c r="BK356" s="165">
        <f t="shared" si="19"/>
        <v>0</v>
      </c>
      <c r="BL356" s="18" t="s">
        <v>262</v>
      </c>
      <c r="BM356" s="164" t="s">
        <v>1000</v>
      </c>
    </row>
    <row r="357" spans="1:65" s="2" customFormat="1" ht="24.2" customHeight="1">
      <c r="A357" s="33"/>
      <c r="B357" s="151"/>
      <c r="C357" s="190" t="s">
        <v>398</v>
      </c>
      <c r="D357" s="190" t="s">
        <v>186</v>
      </c>
      <c r="E357" s="191" t="s">
        <v>1001</v>
      </c>
      <c r="F357" s="192" t="s">
        <v>1002</v>
      </c>
      <c r="G357" s="193" t="s">
        <v>179</v>
      </c>
      <c r="H357" s="194">
        <v>1</v>
      </c>
      <c r="I357" s="195"/>
      <c r="J357" s="196">
        <f t="shared" si="10"/>
        <v>0</v>
      </c>
      <c r="K357" s="197"/>
      <c r="L357" s="198"/>
      <c r="M357" s="199" t="s">
        <v>1</v>
      </c>
      <c r="N357" s="200" t="s">
        <v>42</v>
      </c>
      <c r="O357" s="62"/>
      <c r="P357" s="162">
        <f t="shared" si="11"/>
        <v>0</v>
      </c>
      <c r="Q357" s="162">
        <v>3.2000000000000001E-2</v>
      </c>
      <c r="R357" s="162">
        <f t="shared" si="12"/>
        <v>3.2000000000000001E-2</v>
      </c>
      <c r="S357" s="162">
        <v>0</v>
      </c>
      <c r="T357" s="163">
        <f t="shared" si="13"/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4" t="s">
        <v>417</v>
      </c>
      <c r="AT357" s="164" t="s">
        <v>186</v>
      </c>
      <c r="AU357" s="164" t="s">
        <v>152</v>
      </c>
      <c r="AY357" s="18" t="s">
        <v>151</v>
      </c>
      <c r="BE357" s="165">
        <f t="shared" si="14"/>
        <v>0</v>
      </c>
      <c r="BF357" s="165">
        <f t="shared" si="15"/>
        <v>0</v>
      </c>
      <c r="BG357" s="165">
        <f t="shared" si="16"/>
        <v>0</v>
      </c>
      <c r="BH357" s="165">
        <f t="shared" si="17"/>
        <v>0</v>
      </c>
      <c r="BI357" s="165">
        <f t="shared" si="18"/>
        <v>0</v>
      </c>
      <c r="BJ357" s="18" t="s">
        <v>152</v>
      </c>
      <c r="BK357" s="165">
        <f t="shared" si="19"/>
        <v>0</v>
      </c>
      <c r="BL357" s="18" t="s">
        <v>262</v>
      </c>
      <c r="BM357" s="164" t="s">
        <v>1003</v>
      </c>
    </row>
    <row r="358" spans="1:65" s="2" customFormat="1" ht="24.2" customHeight="1">
      <c r="A358" s="33"/>
      <c r="B358" s="151"/>
      <c r="C358" s="190" t="s">
        <v>404</v>
      </c>
      <c r="D358" s="190" t="s">
        <v>186</v>
      </c>
      <c r="E358" s="191" t="s">
        <v>1004</v>
      </c>
      <c r="F358" s="192" t="s">
        <v>1005</v>
      </c>
      <c r="G358" s="193" t="s">
        <v>179</v>
      </c>
      <c r="H358" s="194">
        <v>1</v>
      </c>
      <c r="I358" s="195"/>
      <c r="J358" s="196">
        <f t="shared" si="10"/>
        <v>0</v>
      </c>
      <c r="K358" s="197"/>
      <c r="L358" s="198"/>
      <c r="M358" s="199" t="s">
        <v>1</v>
      </c>
      <c r="N358" s="200" t="s">
        <v>42</v>
      </c>
      <c r="O358" s="62"/>
      <c r="P358" s="162">
        <f t="shared" si="11"/>
        <v>0</v>
      </c>
      <c r="Q358" s="162">
        <v>3.2000000000000001E-2</v>
      </c>
      <c r="R358" s="162">
        <f t="shared" si="12"/>
        <v>3.2000000000000001E-2</v>
      </c>
      <c r="S358" s="162">
        <v>0</v>
      </c>
      <c r="T358" s="163">
        <f t="shared" si="13"/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4" t="s">
        <v>417</v>
      </c>
      <c r="AT358" s="164" t="s">
        <v>186</v>
      </c>
      <c r="AU358" s="164" t="s">
        <v>152</v>
      </c>
      <c r="AY358" s="18" t="s">
        <v>151</v>
      </c>
      <c r="BE358" s="165">
        <f t="shared" si="14"/>
        <v>0</v>
      </c>
      <c r="BF358" s="165">
        <f t="shared" si="15"/>
        <v>0</v>
      </c>
      <c r="BG358" s="165">
        <f t="shared" si="16"/>
        <v>0</v>
      </c>
      <c r="BH358" s="165">
        <f t="shared" si="17"/>
        <v>0</v>
      </c>
      <c r="BI358" s="165">
        <f t="shared" si="18"/>
        <v>0</v>
      </c>
      <c r="BJ358" s="18" t="s">
        <v>152</v>
      </c>
      <c r="BK358" s="165">
        <f t="shared" si="19"/>
        <v>0</v>
      </c>
      <c r="BL358" s="18" t="s">
        <v>262</v>
      </c>
      <c r="BM358" s="164" t="s">
        <v>1006</v>
      </c>
    </row>
    <row r="359" spans="1:65" s="2" customFormat="1" ht="24.2" customHeight="1">
      <c r="A359" s="33"/>
      <c r="B359" s="151"/>
      <c r="C359" s="190" t="s">
        <v>410</v>
      </c>
      <c r="D359" s="190" t="s">
        <v>186</v>
      </c>
      <c r="E359" s="191" t="s">
        <v>1007</v>
      </c>
      <c r="F359" s="192" t="s">
        <v>1008</v>
      </c>
      <c r="G359" s="193" t="s">
        <v>179</v>
      </c>
      <c r="H359" s="194">
        <v>1</v>
      </c>
      <c r="I359" s="195"/>
      <c r="J359" s="196">
        <f t="shared" si="10"/>
        <v>0</v>
      </c>
      <c r="K359" s="197"/>
      <c r="L359" s="198"/>
      <c r="M359" s="199" t="s">
        <v>1</v>
      </c>
      <c r="N359" s="200" t="s">
        <v>42</v>
      </c>
      <c r="O359" s="62"/>
      <c r="P359" s="162">
        <f t="shared" si="11"/>
        <v>0</v>
      </c>
      <c r="Q359" s="162">
        <v>3.2000000000000001E-2</v>
      </c>
      <c r="R359" s="162">
        <f t="shared" si="12"/>
        <v>3.2000000000000001E-2</v>
      </c>
      <c r="S359" s="162">
        <v>0</v>
      </c>
      <c r="T359" s="163">
        <f t="shared" si="13"/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4" t="s">
        <v>417</v>
      </c>
      <c r="AT359" s="164" t="s">
        <v>186</v>
      </c>
      <c r="AU359" s="164" t="s">
        <v>152</v>
      </c>
      <c r="AY359" s="18" t="s">
        <v>151</v>
      </c>
      <c r="BE359" s="165">
        <f t="shared" si="14"/>
        <v>0</v>
      </c>
      <c r="BF359" s="165">
        <f t="shared" si="15"/>
        <v>0</v>
      </c>
      <c r="BG359" s="165">
        <f t="shared" si="16"/>
        <v>0</v>
      </c>
      <c r="BH359" s="165">
        <f t="shared" si="17"/>
        <v>0</v>
      </c>
      <c r="BI359" s="165">
        <f t="shared" si="18"/>
        <v>0</v>
      </c>
      <c r="BJ359" s="18" t="s">
        <v>152</v>
      </c>
      <c r="BK359" s="165">
        <f t="shared" si="19"/>
        <v>0</v>
      </c>
      <c r="BL359" s="18" t="s">
        <v>262</v>
      </c>
      <c r="BM359" s="164" t="s">
        <v>1009</v>
      </c>
    </row>
    <row r="360" spans="1:65" s="2" customFormat="1" ht="24.2" customHeight="1">
      <c r="A360" s="33"/>
      <c r="B360" s="151"/>
      <c r="C360" s="190" t="s">
        <v>417</v>
      </c>
      <c r="D360" s="190" t="s">
        <v>186</v>
      </c>
      <c r="E360" s="191" t="s">
        <v>1010</v>
      </c>
      <c r="F360" s="192" t="s">
        <v>1011</v>
      </c>
      <c r="G360" s="193" t="s">
        <v>179</v>
      </c>
      <c r="H360" s="194">
        <v>1</v>
      </c>
      <c r="I360" s="195"/>
      <c r="J360" s="196">
        <f t="shared" si="10"/>
        <v>0</v>
      </c>
      <c r="K360" s="197"/>
      <c r="L360" s="198"/>
      <c r="M360" s="199" t="s">
        <v>1</v>
      </c>
      <c r="N360" s="200" t="s">
        <v>42</v>
      </c>
      <c r="O360" s="62"/>
      <c r="P360" s="162">
        <f t="shared" si="11"/>
        <v>0</v>
      </c>
      <c r="Q360" s="162">
        <v>3.2000000000000001E-2</v>
      </c>
      <c r="R360" s="162">
        <f t="shared" si="12"/>
        <v>3.2000000000000001E-2</v>
      </c>
      <c r="S360" s="162">
        <v>0</v>
      </c>
      <c r="T360" s="163">
        <f t="shared" si="13"/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4" t="s">
        <v>417</v>
      </c>
      <c r="AT360" s="164" t="s">
        <v>186</v>
      </c>
      <c r="AU360" s="164" t="s">
        <v>152</v>
      </c>
      <c r="AY360" s="18" t="s">
        <v>151</v>
      </c>
      <c r="BE360" s="165">
        <f t="shared" si="14"/>
        <v>0</v>
      </c>
      <c r="BF360" s="165">
        <f t="shared" si="15"/>
        <v>0</v>
      </c>
      <c r="BG360" s="165">
        <f t="shared" si="16"/>
        <v>0</v>
      </c>
      <c r="BH360" s="165">
        <f t="shared" si="17"/>
        <v>0</v>
      </c>
      <c r="BI360" s="165">
        <f t="shared" si="18"/>
        <v>0</v>
      </c>
      <c r="BJ360" s="18" t="s">
        <v>152</v>
      </c>
      <c r="BK360" s="165">
        <f t="shared" si="19"/>
        <v>0</v>
      </c>
      <c r="BL360" s="18" t="s">
        <v>262</v>
      </c>
      <c r="BM360" s="164" t="s">
        <v>1012</v>
      </c>
    </row>
    <row r="361" spans="1:65" s="2" customFormat="1" ht="24.2" customHeight="1">
      <c r="A361" s="33"/>
      <c r="B361" s="151"/>
      <c r="C361" s="190" t="s">
        <v>423</v>
      </c>
      <c r="D361" s="190" t="s">
        <v>186</v>
      </c>
      <c r="E361" s="191" t="s">
        <v>1013</v>
      </c>
      <c r="F361" s="192" t="s">
        <v>1014</v>
      </c>
      <c r="G361" s="193" t="s">
        <v>179</v>
      </c>
      <c r="H361" s="194">
        <v>1</v>
      </c>
      <c r="I361" s="195"/>
      <c r="J361" s="196">
        <f t="shared" si="10"/>
        <v>0</v>
      </c>
      <c r="K361" s="197"/>
      <c r="L361" s="198"/>
      <c r="M361" s="199" t="s">
        <v>1</v>
      </c>
      <c r="N361" s="200" t="s">
        <v>42</v>
      </c>
      <c r="O361" s="62"/>
      <c r="P361" s="162">
        <f t="shared" si="11"/>
        <v>0</v>
      </c>
      <c r="Q361" s="162">
        <v>3.2000000000000001E-2</v>
      </c>
      <c r="R361" s="162">
        <f t="shared" si="12"/>
        <v>3.2000000000000001E-2</v>
      </c>
      <c r="S361" s="162">
        <v>0</v>
      </c>
      <c r="T361" s="163">
        <f t="shared" si="13"/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4" t="s">
        <v>417</v>
      </c>
      <c r="AT361" s="164" t="s">
        <v>186</v>
      </c>
      <c r="AU361" s="164" t="s">
        <v>152</v>
      </c>
      <c r="AY361" s="18" t="s">
        <v>151</v>
      </c>
      <c r="BE361" s="165">
        <f t="shared" si="14"/>
        <v>0</v>
      </c>
      <c r="BF361" s="165">
        <f t="shared" si="15"/>
        <v>0</v>
      </c>
      <c r="BG361" s="165">
        <f t="shared" si="16"/>
        <v>0</v>
      </c>
      <c r="BH361" s="165">
        <f t="shared" si="17"/>
        <v>0</v>
      </c>
      <c r="BI361" s="165">
        <f t="shared" si="18"/>
        <v>0</v>
      </c>
      <c r="BJ361" s="18" t="s">
        <v>152</v>
      </c>
      <c r="BK361" s="165">
        <f t="shared" si="19"/>
        <v>0</v>
      </c>
      <c r="BL361" s="18" t="s">
        <v>262</v>
      </c>
      <c r="BM361" s="164" t="s">
        <v>1015</v>
      </c>
    </row>
    <row r="362" spans="1:65" s="2" customFormat="1" ht="24.2" customHeight="1">
      <c r="A362" s="33"/>
      <c r="B362" s="151"/>
      <c r="C362" s="190" t="s">
        <v>429</v>
      </c>
      <c r="D362" s="190" t="s">
        <v>186</v>
      </c>
      <c r="E362" s="191" t="s">
        <v>1016</v>
      </c>
      <c r="F362" s="192" t="s">
        <v>1017</v>
      </c>
      <c r="G362" s="193" t="s">
        <v>179</v>
      </c>
      <c r="H362" s="194">
        <v>1</v>
      </c>
      <c r="I362" s="195"/>
      <c r="J362" s="196">
        <f t="shared" si="10"/>
        <v>0</v>
      </c>
      <c r="K362" s="197"/>
      <c r="L362" s="198"/>
      <c r="M362" s="199" t="s">
        <v>1</v>
      </c>
      <c r="N362" s="200" t="s">
        <v>42</v>
      </c>
      <c r="O362" s="62"/>
      <c r="P362" s="162">
        <f t="shared" si="11"/>
        <v>0</v>
      </c>
      <c r="Q362" s="162">
        <v>3.2000000000000001E-2</v>
      </c>
      <c r="R362" s="162">
        <f t="shared" si="12"/>
        <v>3.2000000000000001E-2</v>
      </c>
      <c r="S362" s="162">
        <v>0</v>
      </c>
      <c r="T362" s="163">
        <f t="shared" si="13"/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4" t="s">
        <v>417</v>
      </c>
      <c r="AT362" s="164" t="s">
        <v>186</v>
      </c>
      <c r="AU362" s="164" t="s">
        <v>152</v>
      </c>
      <c r="AY362" s="18" t="s">
        <v>151</v>
      </c>
      <c r="BE362" s="165">
        <f t="shared" si="14"/>
        <v>0</v>
      </c>
      <c r="BF362" s="165">
        <f t="shared" si="15"/>
        <v>0</v>
      </c>
      <c r="BG362" s="165">
        <f t="shared" si="16"/>
        <v>0</v>
      </c>
      <c r="BH362" s="165">
        <f t="shared" si="17"/>
        <v>0</v>
      </c>
      <c r="BI362" s="165">
        <f t="shared" si="18"/>
        <v>0</v>
      </c>
      <c r="BJ362" s="18" t="s">
        <v>152</v>
      </c>
      <c r="BK362" s="165">
        <f t="shared" si="19"/>
        <v>0</v>
      </c>
      <c r="BL362" s="18" t="s">
        <v>262</v>
      </c>
      <c r="BM362" s="164" t="s">
        <v>1018</v>
      </c>
    </row>
    <row r="363" spans="1:65" s="2" customFormat="1" ht="24.2" customHeight="1">
      <c r="A363" s="33"/>
      <c r="B363" s="151"/>
      <c r="C363" s="190" t="s">
        <v>435</v>
      </c>
      <c r="D363" s="190" t="s">
        <v>186</v>
      </c>
      <c r="E363" s="191" t="s">
        <v>1019</v>
      </c>
      <c r="F363" s="192" t="s">
        <v>1020</v>
      </c>
      <c r="G363" s="193" t="s">
        <v>179</v>
      </c>
      <c r="H363" s="194">
        <v>1</v>
      </c>
      <c r="I363" s="195"/>
      <c r="J363" s="196">
        <f t="shared" si="10"/>
        <v>0</v>
      </c>
      <c r="K363" s="197"/>
      <c r="L363" s="198"/>
      <c r="M363" s="199" t="s">
        <v>1</v>
      </c>
      <c r="N363" s="200" t="s">
        <v>42</v>
      </c>
      <c r="O363" s="62"/>
      <c r="P363" s="162">
        <f t="shared" si="11"/>
        <v>0</v>
      </c>
      <c r="Q363" s="162">
        <v>3.2000000000000001E-2</v>
      </c>
      <c r="R363" s="162">
        <f t="shared" si="12"/>
        <v>3.2000000000000001E-2</v>
      </c>
      <c r="S363" s="162">
        <v>0</v>
      </c>
      <c r="T363" s="163">
        <f t="shared" si="13"/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4" t="s">
        <v>417</v>
      </c>
      <c r="AT363" s="164" t="s">
        <v>186</v>
      </c>
      <c r="AU363" s="164" t="s">
        <v>152</v>
      </c>
      <c r="AY363" s="18" t="s">
        <v>151</v>
      </c>
      <c r="BE363" s="165">
        <f t="shared" si="14"/>
        <v>0</v>
      </c>
      <c r="BF363" s="165">
        <f t="shared" si="15"/>
        <v>0</v>
      </c>
      <c r="BG363" s="165">
        <f t="shared" si="16"/>
        <v>0</v>
      </c>
      <c r="BH363" s="165">
        <f t="shared" si="17"/>
        <v>0</v>
      </c>
      <c r="BI363" s="165">
        <f t="shared" si="18"/>
        <v>0</v>
      </c>
      <c r="BJ363" s="18" t="s">
        <v>152</v>
      </c>
      <c r="BK363" s="165">
        <f t="shared" si="19"/>
        <v>0</v>
      </c>
      <c r="BL363" s="18" t="s">
        <v>262</v>
      </c>
      <c r="BM363" s="164" t="s">
        <v>1021</v>
      </c>
    </row>
    <row r="364" spans="1:65" s="2" customFormat="1" ht="33" customHeight="1">
      <c r="A364" s="33"/>
      <c r="B364" s="151"/>
      <c r="C364" s="190" t="s">
        <v>441</v>
      </c>
      <c r="D364" s="190" t="s">
        <v>186</v>
      </c>
      <c r="E364" s="191" t="s">
        <v>1022</v>
      </c>
      <c r="F364" s="192" t="s">
        <v>1023</v>
      </c>
      <c r="G364" s="193" t="s">
        <v>179</v>
      </c>
      <c r="H364" s="194">
        <v>2</v>
      </c>
      <c r="I364" s="195"/>
      <c r="J364" s="196">
        <f t="shared" si="10"/>
        <v>0</v>
      </c>
      <c r="K364" s="197"/>
      <c r="L364" s="198"/>
      <c r="M364" s="199" t="s">
        <v>1</v>
      </c>
      <c r="N364" s="200" t="s">
        <v>42</v>
      </c>
      <c r="O364" s="62"/>
      <c r="P364" s="162">
        <f t="shared" si="11"/>
        <v>0</v>
      </c>
      <c r="Q364" s="162">
        <v>3.2000000000000001E-2</v>
      </c>
      <c r="R364" s="162">
        <f t="shared" si="12"/>
        <v>6.4000000000000001E-2</v>
      </c>
      <c r="S364" s="162">
        <v>0</v>
      </c>
      <c r="T364" s="163">
        <f t="shared" si="13"/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4" t="s">
        <v>417</v>
      </c>
      <c r="AT364" s="164" t="s">
        <v>186</v>
      </c>
      <c r="AU364" s="164" t="s">
        <v>152</v>
      </c>
      <c r="AY364" s="18" t="s">
        <v>151</v>
      </c>
      <c r="BE364" s="165">
        <f t="shared" si="14"/>
        <v>0</v>
      </c>
      <c r="BF364" s="165">
        <f t="shared" si="15"/>
        <v>0</v>
      </c>
      <c r="BG364" s="165">
        <f t="shared" si="16"/>
        <v>0</v>
      </c>
      <c r="BH364" s="165">
        <f t="shared" si="17"/>
        <v>0</v>
      </c>
      <c r="BI364" s="165">
        <f t="shared" si="18"/>
        <v>0</v>
      </c>
      <c r="BJ364" s="18" t="s">
        <v>152</v>
      </c>
      <c r="BK364" s="165">
        <f t="shared" si="19"/>
        <v>0</v>
      </c>
      <c r="BL364" s="18" t="s">
        <v>262</v>
      </c>
      <c r="BM364" s="164" t="s">
        <v>1024</v>
      </c>
    </row>
    <row r="365" spans="1:65" s="2" customFormat="1" ht="24.2" customHeight="1">
      <c r="A365" s="33"/>
      <c r="B365" s="151"/>
      <c r="C365" s="190" t="s">
        <v>448</v>
      </c>
      <c r="D365" s="190" t="s">
        <v>186</v>
      </c>
      <c r="E365" s="191" t="s">
        <v>1025</v>
      </c>
      <c r="F365" s="192" t="s">
        <v>1026</v>
      </c>
      <c r="G365" s="193" t="s">
        <v>179</v>
      </c>
      <c r="H365" s="194">
        <v>3</v>
      </c>
      <c r="I365" s="195"/>
      <c r="J365" s="196">
        <f t="shared" si="10"/>
        <v>0</v>
      </c>
      <c r="K365" s="197"/>
      <c r="L365" s="198"/>
      <c r="M365" s="199" t="s">
        <v>1</v>
      </c>
      <c r="N365" s="200" t="s">
        <v>42</v>
      </c>
      <c r="O365" s="62"/>
      <c r="P365" s="162">
        <f t="shared" si="11"/>
        <v>0</v>
      </c>
      <c r="Q365" s="162">
        <v>3.2000000000000001E-2</v>
      </c>
      <c r="R365" s="162">
        <f t="shared" si="12"/>
        <v>9.6000000000000002E-2</v>
      </c>
      <c r="S365" s="162">
        <v>0</v>
      </c>
      <c r="T365" s="163">
        <f t="shared" si="13"/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4" t="s">
        <v>417</v>
      </c>
      <c r="AT365" s="164" t="s">
        <v>186</v>
      </c>
      <c r="AU365" s="164" t="s">
        <v>152</v>
      </c>
      <c r="AY365" s="18" t="s">
        <v>151</v>
      </c>
      <c r="BE365" s="165">
        <f t="shared" si="14"/>
        <v>0</v>
      </c>
      <c r="BF365" s="165">
        <f t="shared" si="15"/>
        <v>0</v>
      </c>
      <c r="BG365" s="165">
        <f t="shared" si="16"/>
        <v>0</v>
      </c>
      <c r="BH365" s="165">
        <f t="shared" si="17"/>
        <v>0</v>
      </c>
      <c r="BI365" s="165">
        <f t="shared" si="18"/>
        <v>0</v>
      </c>
      <c r="BJ365" s="18" t="s">
        <v>152</v>
      </c>
      <c r="BK365" s="165">
        <f t="shared" si="19"/>
        <v>0</v>
      </c>
      <c r="BL365" s="18" t="s">
        <v>262</v>
      </c>
      <c r="BM365" s="164" t="s">
        <v>1027</v>
      </c>
    </row>
    <row r="366" spans="1:65" s="2" customFormat="1" ht="24.2" customHeight="1">
      <c r="A366" s="33"/>
      <c r="B366" s="151"/>
      <c r="C366" s="190" t="s">
        <v>454</v>
      </c>
      <c r="D366" s="190" t="s">
        <v>186</v>
      </c>
      <c r="E366" s="191" t="s">
        <v>1028</v>
      </c>
      <c r="F366" s="192" t="s">
        <v>1029</v>
      </c>
      <c r="G366" s="193" t="s">
        <v>179</v>
      </c>
      <c r="H366" s="194">
        <v>1</v>
      </c>
      <c r="I366" s="195"/>
      <c r="J366" s="196">
        <f t="shared" si="10"/>
        <v>0</v>
      </c>
      <c r="K366" s="197"/>
      <c r="L366" s="198"/>
      <c r="M366" s="199" t="s">
        <v>1</v>
      </c>
      <c r="N366" s="200" t="s">
        <v>42</v>
      </c>
      <c r="O366" s="62"/>
      <c r="P366" s="162">
        <f t="shared" si="11"/>
        <v>0</v>
      </c>
      <c r="Q366" s="162">
        <v>3.2000000000000001E-2</v>
      </c>
      <c r="R366" s="162">
        <f t="shared" si="12"/>
        <v>3.2000000000000001E-2</v>
      </c>
      <c r="S366" s="162">
        <v>0</v>
      </c>
      <c r="T366" s="163">
        <f t="shared" si="13"/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64" t="s">
        <v>417</v>
      </c>
      <c r="AT366" s="164" t="s">
        <v>186</v>
      </c>
      <c r="AU366" s="164" t="s">
        <v>152</v>
      </c>
      <c r="AY366" s="18" t="s">
        <v>151</v>
      </c>
      <c r="BE366" s="165">
        <f t="shared" si="14"/>
        <v>0</v>
      </c>
      <c r="BF366" s="165">
        <f t="shared" si="15"/>
        <v>0</v>
      </c>
      <c r="BG366" s="165">
        <f t="shared" si="16"/>
        <v>0</v>
      </c>
      <c r="BH366" s="165">
        <f t="shared" si="17"/>
        <v>0</v>
      </c>
      <c r="BI366" s="165">
        <f t="shared" si="18"/>
        <v>0</v>
      </c>
      <c r="BJ366" s="18" t="s">
        <v>152</v>
      </c>
      <c r="BK366" s="165">
        <f t="shared" si="19"/>
        <v>0</v>
      </c>
      <c r="BL366" s="18" t="s">
        <v>262</v>
      </c>
      <c r="BM366" s="164" t="s">
        <v>1030</v>
      </c>
    </row>
    <row r="367" spans="1:65" s="2" customFormat="1" ht="24.2" customHeight="1">
      <c r="A367" s="33"/>
      <c r="B367" s="151"/>
      <c r="C367" s="190" t="s">
        <v>459</v>
      </c>
      <c r="D367" s="190" t="s">
        <v>186</v>
      </c>
      <c r="E367" s="191" t="s">
        <v>1031</v>
      </c>
      <c r="F367" s="192" t="s">
        <v>1032</v>
      </c>
      <c r="G367" s="193" t="s">
        <v>179</v>
      </c>
      <c r="H367" s="194">
        <v>1</v>
      </c>
      <c r="I367" s="195"/>
      <c r="J367" s="196">
        <f t="shared" si="10"/>
        <v>0</v>
      </c>
      <c r="K367" s="197"/>
      <c r="L367" s="198"/>
      <c r="M367" s="199" t="s">
        <v>1</v>
      </c>
      <c r="N367" s="200" t="s">
        <v>42</v>
      </c>
      <c r="O367" s="62"/>
      <c r="P367" s="162">
        <f t="shared" si="11"/>
        <v>0</v>
      </c>
      <c r="Q367" s="162">
        <v>3.2000000000000001E-2</v>
      </c>
      <c r="R367" s="162">
        <f t="shared" si="12"/>
        <v>3.2000000000000001E-2</v>
      </c>
      <c r="S367" s="162">
        <v>0</v>
      </c>
      <c r="T367" s="163">
        <f t="shared" si="13"/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4" t="s">
        <v>417</v>
      </c>
      <c r="AT367" s="164" t="s">
        <v>186</v>
      </c>
      <c r="AU367" s="164" t="s">
        <v>152</v>
      </c>
      <c r="AY367" s="18" t="s">
        <v>151</v>
      </c>
      <c r="BE367" s="165">
        <f t="shared" si="14"/>
        <v>0</v>
      </c>
      <c r="BF367" s="165">
        <f t="shared" si="15"/>
        <v>0</v>
      </c>
      <c r="BG367" s="165">
        <f t="shared" si="16"/>
        <v>0</v>
      </c>
      <c r="BH367" s="165">
        <f t="shared" si="17"/>
        <v>0</v>
      </c>
      <c r="BI367" s="165">
        <f t="shared" si="18"/>
        <v>0</v>
      </c>
      <c r="BJ367" s="18" t="s">
        <v>152</v>
      </c>
      <c r="BK367" s="165">
        <f t="shared" si="19"/>
        <v>0</v>
      </c>
      <c r="BL367" s="18" t="s">
        <v>262</v>
      </c>
      <c r="BM367" s="164" t="s">
        <v>1033</v>
      </c>
    </row>
    <row r="368" spans="1:65" s="2" customFormat="1" ht="24.2" customHeight="1">
      <c r="A368" s="33"/>
      <c r="B368" s="151"/>
      <c r="C368" s="190" t="s">
        <v>465</v>
      </c>
      <c r="D368" s="190" t="s">
        <v>186</v>
      </c>
      <c r="E368" s="191" t="s">
        <v>1034</v>
      </c>
      <c r="F368" s="192" t="s">
        <v>1035</v>
      </c>
      <c r="G368" s="193" t="s">
        <v>179</v>
      </c>
      <c r="H368" s="194">
        <v>1</v>
      </c>
      <c r="I368" s="195"/>
      <c r="J368" s="196">
        <f t="shared" si="10"/>
        <v>0</v>
      </c>
      <c r="K368" s="197"/>
      <c r="L368" s="198"/>
      <c r="M368" s="199" t="s">
        <v>1</v>
      </c>
      <c r="N368" s="200" t="s">
        <v>42</v>
      </c>
      <c r="O368" s="62"/>
      <c r="P368" s="162">
        <f t="shared" si="11"/>
        <v>0</v>
      </c>
      <c r="Q368" s="162">
        <v>3.2000000000000001E-2</v>
      </c>
      <c r="R368" s="162">
        <f t="shared" si="12"/>
        <v>3.2000000000000001E-2</v>
      </c>
      <c r="S368" s="162">
        <v>0</v>
      </c>
      <c r="T368" s="163">
        <f t="shared" si="13"/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4" t="s">
        <v>417</v>
      </c>
      <c r="AT368" s="164" t="s">
        <v>186</v>
      </c>
      <c r="AU368" s="164" t="s">
        <v>152</v>
      </c>
      <c r="AY368" s="18" t="s">
        <v>151</v>
      </c>
      <c r="BE368" s="165">
        <f t="shared" si="14"/>
        <v>0</v>
      </c>
      <c r="BF368" s="165">
        <f t="shared" si="15"/>
        <v>0</v>
      </c>
      <c r="BG368" s="165">
        <f t="shared" si="16"/>
        <v>0</v>
      </c>
      <c r="BH368" s="165">
        <f t="shared" si="17"/>
        <v>0</v>
      </c>
      <c r="BI368" s="165">
        <f t="shared" si="18"/>
        <v>0</v>
      </c>
      <c r="BJ368" s="18" t="s">
        <v>152</v>
      </c>
      <c r="BK368" s="165">
        <f t="shared" si="19"/>
        <v>0</v>
      </c>
      <c r="BL368" s="18" t="s">
        <v>262</v>
      </c>
      <c r="BM368" s="164" t="s">
        <v>1036</v>
      </c>
    </row>
    <row r="369" spans="1:65" s="2" customFormat="1" ht="24.2" customHeight="1">
      <c r="A369" s="33"/>
      <c r="B369" s="151"/>
      <c r="C369" s="190" t="s">
        <v>472</v>
      </c>
      <c r="D369" s="190" t="s">
        <v>186</v>
      </c>
      <c r="E369" s="191" t="s">
        <v>1037</v>
      </c>
      <c r="F369" s="192" t="s">
        <v>1038</v>
      </c>
      <c r="G369" s="193" t="s">
        <v>179</v>
      </c>
      <c r="H369" s="194">
        <v>1</v>
      </c>
      <c r="I369" s="195"/>
      <c r="J369" s="196">
        <f t="shared" si="10"/>
        <v>0</v>
      </c>
      <c r="K369" s="197"/>
      <c r="L369" s="198"/>
      <c r="M369" s="199" t="s">
        <v>1</v>
      </c>
      <c r="N369" s="200" t="s">
        <v>42</v>
      </c>
      <c r="O369" s="62"/>
      <c r="P369" s="162">
        <f t="shared" si="11"/>
        <v>0</v>
      </c>
      <c r="Q369" s="162">
        <v>3.2000000000000001E-2</v>
      </c>
      <c r="R369" s="162">
        <f t="shared" si="12"/>
        <v>3.2000000000000001E-2</v>
      </c>
      <c r="S369" s="162">
        <v>0</v>
      </c>
      <c r="T369" s="163">
        <f t="shared" si="13"/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4" t="s">
        <v>417</v>
      </c>
      <c r="AT369" s="164" t="s">
        <v>186</v>
      </c>
      <c r="AU369" s="164" t="s">
        <v>152</v>
      </c>
      <c r="AY369" s="18" t="s">
        <v>151</v>
      </c>
      <c r="BE369" s="165">
        <f t="shared" si="14"/>
        <v>0</v>
      </c>
      <c r="BF369" s="165">
        <f t="shared" si="15"/>
        <v>0</v>
      </c>
      <c r="BG369" s="165">
        <f t="shared" si="16"/>
        <v>0</v>
      </c>
      <c r="BH369" s="165">
        <f t="shared" si="17"/>
        <v>0</v>
      </c>
      <c r="BI369" s="165">
        <f t="shared" si="18"/>
        <v>0</v>
      </c>
      <c r="BJ369" s="18" t="s">
        <v>152</v>
      </c>
      <c r="BK369" s="165">
        <f t="shared" si="19"/>
        <v>0</v>
      </c>
      <c r="BL369" s="18" t="s">
        <v>262</v>
      </c>
      <c r="BM369" s="164" t="s">
        <v>1039</v>
      </c>
    </row>
    <row r="370" spans="1:65" s="2" customFormat="1" ht="24.2" customHeight="1">
      <c r="A370" s="33"/>
      <c r="B370" s="151"/>
      <c r="C370" s="190" t="s">
        <v>480</v>
      </c>
      <c r="D370" s="190" t="s">
        <v>186</v>
      </c>
      <c r="E370" s="191" t="s">
        <v>1040</v>
      </c>
      <c r="F370" s="192" t="s">
        <v>1041</v>
      </c>
      <c r="G370" s="193" t="s">
        <v>179</v>
      </c>
      <c r="H370" s="194">
        <v>1</v>
      </c>
      <c r="I370" s="195"/>
      <c r="J370" s="196">
        <f t="shared" si="10"/>
        <v>0</v>
      </c>
      <c r="K370" s="197"/>
      <c r="L370" s="198"/>
      <c r="M370" s="199" t="s">
        <v>1</v>
      </c>
      <c r="N370" s="200" t="s">
        <v>42</v>
      </c>
      <c r="O370" s="62"/>
      <c r="P370" s="162">
        <f t="shared" si="11"/>
        <v>0</v>
      </c>
      <c r="Q370" s="162">
        <v>3.2000000000000001E-2</v>
      </c>
      <c r="R370" s="162">
        <f t="shared" si="12"/>
        <v>3.2000000000000001E-2</v>
      </c>
      <c r="S370" s="162">
        <v>0</v>
      </c>
      <c r="T370" s="163">
        <f t="shared" si="13"/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4" t="s">
        <v>417</v>
      </c>
      <c r="AT370" s="164" t="s">
        <v>186</v>
      </c>
      <c r="AU370" s="164" t="s">
        <v>152</v>
      </c>
      <c r="AY370" s="18" t="s">
        <v>151</v>
      </c>
      <c r="BE370" s="165">
        <f t="shared" si="14"/>
        <v>0</v>
      </c>
      <c r="BF370" s="165">
        <f t="shared" si="15"/>
        <v>0</v>
      </c>
      <c r="BG370" s="165">
        <f t="shared" si="16"/>
        <v>0</v>
      </c>
      <c r="BH370" s="165">
        <f t="shared" si="17"/>
        <v>0</v>
      </c>
      <c r="BI370" s="165">
        <f t="shared" si="18"/>
        <v>0</v>
      </c>
      <c r="BJ370" s="18" t="s">
        <v>152</v>
      </c>
      <c r="BK370" s="165">
        <f t="shared" si="19"/>
        <v>0</v>
      </c>
      <c r="BL370" s="18" t="s">
        <v>262</v>
      </c>
      <c r="BM370" s="164" t="s">
        <v>1042</v>
      </c>
    </row>
    <row r="371" spans="1:65" s="2" customFormat="1" ht="24.2" customHeight="1">
      <c r="A371" s="33"/>
      <c r="B371" s="151"/>
      <c r="C371" s="190" t="s">
        <v>486</v>
      </c>
      <c r="D371" s="190" t="s">
        <v>186</v>
      </c>
      <c r="E371" s="191" t="s">
        <v>1043</v>
      </c>
      <c r="F371" s="192" t="s">
        <v>1044</v>
      </c>
      <c r="G371" s="193" t="s">
        <v>179</v>
      </c>
      <c r="H371" s="194">
        <v>1</v>
      </c>
      <c r="I371" s="195"/>
      <c r="J371" s="196">
        <f t="shared" si="10"/>
        <v>0</v>
      </c>
      <c r="K371" s="197"/>
      <c r="L371" s="198"/>
      <c r="M371" s="199" t="s">
        <v>1</v>
      </c>
      <c r="N371" s="200" t="s">
        <v>42</v>
      </c>
      <c r="O371" s="62"/>
      <c r="P371" s="162">
        <f t="shared" si="11"/>
        <v>0</v>
      </c>
      <c r="Q371" s="162">
        <v>3.2000000000000001E-2</v>
      </c>
      <c r="R371" s="162">
        <f t="shared" si="12"/>
        <v>3.2000000000000001E-2</v>
      </c>
      <c r="S371" s="162">
        <v>0</v>
      </c>
      <c r="T371" s="163">
        <f t="shared" si="13"/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4" t="s">
        <v>417</v>
      </c>
      <c r="AT371" s="164" t="s">
        <v>186</v>
      </c>
      <c r="AU371" s="164" t="s">
        <v>152</v>
      </c>
      <c r="AY371" s="18" t="s">
        <v>151</v>
      </c>
      <c r="BE371" s="165">
        <f t="shared" si="14"/>
        <v>0</v>
      </c>
      <c r="BF371" s="165">
        <f t="shared" si="15"/>
        <v>0</v>
      </c>
      <c r="BG371" s="165">
        <f t="shared" si="16"/>
        <v>0</v>
      </c>
      <c r="BH371" s="165">
        <f t="shared" si="17"/>
        <v>0</v>
      </c>
      <c r="BI371" s="165">
        <f t="shared" si="18"/>
        <v>0</v>
      </c>
      <c r="BJ371" s="18" t="s">
        <v>152</v>
      </c>
      <c r="BK371" s="165">
        <f t="shared" si="19"/>
        <v>0</v>
      </c>
      <c r="BL371" s="18" t="s">
        <v>262</v>
      </c>
      <c r="BM371" s="164" t="s">
        <v>1045</v>
      </c>
    </row>
    <row r="372" spans="1:65" s="2" customFormat="1" ht="24.2" customHeight="1">
      <c r="A372" s="33"/>
      <c r="B372" s="151"/>
      <c r="C372" s="190" t="s">
        <v>493</v>
      </c>
      <c r="D372" s="190" t="s">
        <v>186</v>
      </c>
      <c r="E372" s="191" t="s">
        <v>1046</v>
      </c>
      <c r="F372" s="192" t="s">
        <v>1047</v>
      </c>
      <c r="G372" s="193" t="s">
        <v>179</v>
      </c>
      <c r="H372" s="194">
        <v>1</v>
      </c>
      <c r="I372" s="195"/>
      <c r="J372" s="196">
        <f t="shared" si="10"/>
        <v>0</v>
      </c>
      <c r="K372" s="197"/>
      <c r="L372" s="198"/>
      <c r="M372" s="199" t="s">
        <v>1</v>
      </c>
      <c r="N372" s="200" t="s">
        <v>42</v>
      </c>
      <c r="O372" s="62"/>
      <c r="P372" s="162">
        <f t="shared" si="11"/>
        <v>0</v>
      </c>
      <c r="Q372" s="162">
        <v>3.2000000000000001E-2</v>
      </c>
      <c r="R372" s="162">
        <f t="shared" si="12"/>
        <v>3.2000000000000001E-2</v>
      </c>
      <c r="S372" s="162">
        <v>0</v>
      </c>
      <c r="T372" s="163">
        <f t="shared" si="13"/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4" t="s">
        <v>417</v>
      </c>
      <c r="AT372" s="164" t="s">
        <v>186</v>
      </c>
      <c r="AU372" s="164" t="s">
        <v>152</v>
      </c>
      <c r="AY372" s="18" t="s">
        <v>151</v>
      </c>
      <c r="BE372" s="165">
        <f t="shared" si="14"/>
        <v>0</v>
      </c>
      <c r="BF372" s="165">
        <f t="shared" si="15"/>
        <v>0</v>
      </c>
      <c r="BG372" s="165">
        <f t="shared" si="16"/>
        <v>0</v>
      </c>
      <c r="BH372" s="165">
        <f t="shared" si="17"/>
        <v>0</v>
      </c>
      <c r="BI372" s="165">
        <f t="shared" si="18"/>
        <v>0</v>
      </c>
      <c r="BJ372" s="18" t="s">
        <v>152</v>
      </c>
      <c r="BK372" s="165">
        <f t="shared" si="19"/>
        <v>0</v>
      </c>
      <c r="BL372" s="18" t="s">
        <v>262</v>
      </c>
      <c r="BM372" s="164" t="s">
        <v>1048</v>
      </c>
    </row>
    <row r="373" spans="1:65" s="2" customFormat="1" ht="24.2" customHeight="1">
      <c r="A373" s="33"/>
      <c r="B373" s="151"/>
      <c r="C373" s="190" t="s">
        <v>499</v>
      </c>
      <c r="D373" s="190" t="s">
        <v>186</v>
      </c>
      <c r="E373" s="191" t="s">
        <v>1049</v>
      </c>
      <c r="F373" s="192" t="s">
        <v>1050</v>
      </c>
      <c r="G373" s="193" t="s">
        <v>179</v>
      </c>
      <c r="H373" s="194">
        <v>1</v>
      </c>
      <c r="I373" s="195"/>
      <c r="J373" s="196">
        <f t="shared" si="10"/>
        <v>0</v>
      </c>
      <c r="K373" s="197"/>
      <c r="L373" s="198"/>
      <c r="M373" s="199" t="s">
        <v>1</v>
      </c>
      <c r="N373" s="200" t="s">
        <v>42</v>
      </c>
      <c r="O373" s="62"/>
      <c r="P373" s="162">
        <f t="shared" si="11"/>
        <v>0</v>
      </c>
      <c r="Q373" s="162">
        <v>3.2000000000000001E-2</v>
      </c>
      <c r="R373" s="162">
        <f t="shared" si="12"/>
        <v>3.2000000000000001E-2</v>
      </c>
      <c r="S373" s="162">
        <v>0</v>
      </c>
      <c r="T373" s="163">
        <f t="shared" si="13"/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4" t="s">
        <v>417</v>
      </c>
      <c r="AT373" s="164" t="s">
        <v>186</v>
      </c>
      <c r="AU373" s="164" t="s">
        <v>152</v>
      </c>
      <c r="AY373" s="18" t="s">
        <v>151</v>
      </c>
      <c r="BE373" s="165">
        <f t="shared" si="14"/>
        <v>0</v>
      </c>
      <c r="BF373" s="165">
        <f t="shared" si="15"/>
        <v>0</v>
      </c>
      <c r="BG373" s="165">
        <f t="shared" si="16"/>
        <v>0</v>
      </c>
      <c r="BH373" s="165">
        <f t="shared" si="17"/>
        <v>0</v>
      </c>
      <c r="BI373" s="165">
        <f t="shared" si="18"/>
        <v>0</v>
      </c>
      <c r="BJ373" s="18" t="s">
        <v>152</v>
      </c>
      <c r="BK373" s="165">
        <f t="shared" si="19"/>
        <v>0</v>
      </c>
      <c r="BL373" s="18" t="s">
        <v>262</v>
      </c>
      <c r="BM373" s="164" t="s">
        <v>1051</v>
      </c>
    </row>
    <row r="374" spans="1:65" s="2" customFormat="1" ht="24.2" customHeight="1">
      <c r="A374" s="33"/>
      <c r="B374" s="151"/>
      <c r="C374" s="190" t="s">
        <v>506</v>
      </c>
      <c r="D374" s="190" t="s">
        <v>186</v>
      </c>
      <c r="E374" s="191" t="s">
        <v>1052</v>
      </c>
      <c r="F374" s="192" t="s">
        <v>1053</v>
      </c>
      <c r="G374" s="193" t="s">
        <v>179</v>
      </c>
      <c r="H374" s="194">
        <v>1</v>
      </c>
      <c r="I374" s="195"/>
      <c r="J374" s="196">
        <f t="shared" si="10"/>
        <v>0</v>
      </c>
      <c r="K374" s="197"/>
      <c r="L374" s="198"/>
      <c r="M374" s="199" t="s">
        <v>1</v>
      </c>
      <c r="N374" s="200" t="s">
        <v>42</v>
      </c>
      <c r="O374" s="62"/>
      <c r="P374" s="162">
        <f t="shared" si="11"/>
        <v>0</v>
      </c>
      <c r="Q374" s="162">
        <v>3.2000000000000001E-2</v>
      </c>
      <c r="R374" s="162">
        <f t="shared" si="12"/>
        <v>3.2000000000000001E-2</v>
      </c>
      <c r="S374" s="162">
        <v>0</v>
      </c>
      <c r="T374" s="163">
        <f t="shared" si="13"/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4" t="s">
        <v>417</v>
      </c>
      <c r="AT374" s="164" t="s">
        <v>186</v>
      </c>
      <c r="AU374" s="164" t="s">
        <v>152</v>
      </c>
      <c r="AY374" s="18" t="s">
        <v>151</v>
      </c>
      <c r="BE374" s="165">
        <f t="shared" si="14"/>
        <v>0</v>
      </c>
      <c r="BF374" s="165">
        <f t="shared" si="15"/>
        <v>0</v>
      </c>
      <c r="BG374" s="165">
        <f t="shared" si="16"/>
        <v>0</v>
      </c>
      <c r="BH374" s="165">
        <f t="shared" si="17"/>
        <v>0</v>
      </c>
      <c r="BI374" s="165">
        <f t="shared" si="18"/>
        <v>0</v>
      </c>
      <c r="BJ374" s="18" t="s">
        <v>152</v>
      </c>
      <c r="BK374" s="165">
        <f t="shared" si="19"/>
        <v>0</v>
      </c>
      <c r="BL374" s="18" t="s">
        <v>262</v>
      </c>
      <c r="BM374" s="164" t="s">
        <v>1054</v>
      </c>
    </row>
    <row r="375" spans="1:65" s="2" customFormat="1" ht="24.2" customHeight="1">
      <c r="A375" s="33"/>
      <c r="B375" s="151"/>
      <c r="C375" s="190" t="s">
        <v>515</v>
      </c>
      <c r="D375" s="190" t="s">
        <v>186</v>
      </c>
      <c r="E375" s="191" t="s">
        <v>1055</v>
      </c>
      <c r="F375" s="192" t="s">
        <v>1056</v>
      </c>
      <c r="G375" s="193" t="s">
        <v>179</v>
      </c>
      <c r="H375" s="194">
        <v>1</v>
      </c>
      <c r="I375" s="195"/>
      <c r="J375" s="196">
        <f t="shared" si="10"/>
        <v>0</v>
      </c>
      <c r="K375" s="197"/>
      <c r="L375" s="198"/>
      <c r="M375" s="199" t="s">
        <v>1</v>
      </c>
      <c r="N375" s="200" t="s">
        <v>42</v>
      </c>
      <c r="O375" s="62"/>
      <c r="P375" s="162">
        <f t="shared" si="11"/>
        <v>0</v>
      </c>
      <c r="Q375" s="162">
        <v>3.2000000000000001E-2</v>
      </c>
      <c r="R375" s="162">
        <f t="shared" si="12"/>
        <v>3.2000000000000001E-2</v>
      </c>
      <c r="S375" s="162">
        <v>0</v>
      </c>
      <c r="T375" s="163">
        <f t="shared" si="13"/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64" t="s">
        <v>417</v>
      </c>
      <c r="AT375" s="164" t="s">
        <v>186</v>
      </c>
      <c r="AU375" s="164" t="s">
        <v>152</v>
      </c>
      <c r="AY375" s="18" t="s">
        <v>151</v>
      </c>
      <c r="BE375" s="165">
        <f t="shared" si="14"/>
        <v>0</v>
      </c>
      <c r="BF375" s="165">
        <f t="shared" si="15"/>
        <v>0</v>
      </c>
      <c r="BG375" s="165">
        <f t="shared" si="16"/>
        <v>0</v>
      </c>
      <c r="BH375" s="165">
        <f t="shared" si="17"/>
        <v>0</v>
      </c>
      <c r="BI375" s="165">
        <f t="shared" si="18"/>
        <v>0</v>
      </c>
      <c r="BJ375" s="18" t="s">
        <v>152</v>
      </c>
      <c r="BK375" s="165">
        <f t="shared" si="19"/>
        <v>0</v>
      </c>
      <c r="BL375" s="18" t="s">
        <v>262</v>
      </c>
      <c r="BM375" s="164" t="s">
        <v>1057</v>
      </c>
    </row>
    <row r="376" spans="1:65" s="2" customFormat="1" ht="33" customHeight="1">
      <c r="A376" s="33"/>
      <c r="B376" s="151"/>
      <c r="C376" s="190" t="s">
        <v>520</v>
      </c>
      <c r="D376" s="190" t="s">
        <v>186</v>
      </c>
      <c r="E376" s="191" t="s">
        <v>1058</v>
      </c>
      <c r="F376" s="192" t="s">
        <v>1059</v>
      </c>
      <c r="G376" s="193" t="s">
        <v>179</v>
      </c>
      <c r="H376" s="194">
        <v>1</v>
      </c>
      <c r="I376" s="195"/>
      <c r="J376" s="196">
        <f t="shared" si="10"/>
        <v>0</v>
      </c>
      <c r="K376" s="197"/>
      <c r="L376" s="198"/>
      <c r="M376" s="199" t="s">
        <v>1</v>
      </c>
      <c r="N376" s="200" t="s">
        <v>42</v>
      </c>
      <c r="O376" s="62"/>
      <c r="P376" s="162">
        <f t="shared" si="11"/>
        <v>0</v>
      </c>
      <c r="Q376" s="162">
        <v>3.2000000000000001E-2</v>
      </c>
      <c r="R376" s="162">
        <f t="shared" si="12"/>
        <v>3.2000000000000001E-2</v>
      </c>
      <c r="S376" s="162">
        <v>0</v>
      </c>
      <c r="T376" s="163">
        <f t="shared" si="13"/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4" t="s">
        <v>417</v>
      </c>
      <c r="AT376" s="164" t="s">
        <v>186</v>
      </c>
      <c r="AU376" s="164" t="s">
        <v>152</v>
      </c>
      <c r="AY376" s="18" t="s">
        <v>151</v>
      </c>
      <c r="BE376" s="165">
        <f t="shared" si="14"/>
        <v>0</v>
      </c>
      <c r="BF376" s="165">
        <f t="shared" si="15"/>
        <v>0</v>
      </c>
      <c r="BG376" s="165">
        <f t="shared" si="16"/>
        <v>0</v>
      </c>
      <c r="BH376" s="165">
        <f t="shared" si="17"/>
        <v>0</v>
      </c>
      <c r="BI376" s="165">
        <f t="shared" si="18"/>
        <v>0</v>
      </c>
      <c r="BJ376" s="18" t="s">
        <v>152</v>
      </c>
      <c r="BK376" s="165">
        <f t="shared" si="19"/>
        <v>0</v>
      </c>
      <c r="BL376" s="18" t="s">
        <v>262</v>
      </c>
      <c r="BM376" s="164" t="s">
        <v>1060</v>
      </c>
    </row>
    <row r="377" spans="1:65" s="2" customFormat="1" ht="24.2" customHeight="1">
      <c r="A377" s="33"/>
      <c r="B377" s="151"/>
      <c r="C377" s="190" t="s">
        <v>526</v>
      </c>
      <c r="D377" s="190" t="s">
        <v>186</v>
      </c>
      <c r="E377" s="191" t="s">
        <v>1061</v>
      </c>
      <c r="F377" s="192" t="s">
        <v>1062</v>
      </c>
      <c r="G377" s="193" t="s">
        <v>179</v>
      </c>
      <c r="H377" s="194">
        <v>1</v>
      </c>
      <c r="I377" s="195"/>
      <c r="J377" s="196">
        <f t="shared" si="10"/>
        <v>0</v>
      </c>
      <c r="K377" s="197"/>
      <c r="L377" s="198"/>
      <c r="M377" s="199" t="s">
        <v>1</v>
      </c>
      <c r="N377" s="200" t="s">
        <v>42</v>
      </c>
      <c r="O377" s="62"/>
      <c r="P377" s="162">
        <f t="shared" si="11"/>
        <v>0</v>
      </c>
      <c r="Q377" s="162">
        <v>3.2000000000000001E-2</v>
      </c>
      <c r="R377" s="162">
        <f t="shared" si="12"/>
        <v>3.2000000000000001E-2</v>
      </c>
      <c r="S377" s="162">
        <v>0</v>
      </c>
      <c r="T377" s="163">
        <f t="shared" si="13"/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4" t="s">
        <v>417</v>
      </c>
      <c r="AT377" s="164" t="s">
        <v>186</v>
      </c>
      <c r="AU377" s="164" t="s">
        <v>152</v>
      </c>
      <c r="AY377" s="18" t="s">
        <v>151</v>
      </c>
      <c r="BE377" s="165">
        <f t="shared" si="14"/>
        <v>0</v>
      </c>
      <c r="BF377" s="165">
        <f t="shared" si="15"/>
        <v>0</v>
      </c>
      <c r="BG377" s="165">
        <f t="shared" si="16"/>
        <v>0</v>
      </c>
      <c r="BH377" s="165">
        <f t="shared" si="17"/>
        <v>0</v>
      </c>
      <c r="BI377" s="165">
        <f t="shared" si="18"/>
        <v>0</v>
      </c>
      <c r="BJ377" s="18" t="s">
        <v>152</v>
      </c>
      <c r="BK377" s="165">
        <f t="shared" si="19"/>
        <v>0</v>
      </c>
      <c r="BL377" s="18" t="s">
        <v>262</v>
      </c>
      <c r="BM377" s="164" t="s">
        <v>1063</v>
      </c>
    </row>
    <row r="378" spans="1:65" s="2" customFormat="1" ht="33" customHeight="1">
      <c r="A378" s="33"/>
      <c r="B378" s="151"/>
      <c r="C378" s="190" t="s">
        <v>534</v>
      </c>
      <c r="D378" s="190" t="s">
        <v>186</v>
      </c>
      <c r="E378" s="191" t="s">
        <v>1064</v>
      </c>
      <c r="F378" s="192" t="s">
        <v>1065</v>
      </c>
      <c r="G378" s="193" t="s">
        <v>179</v>
      </c>
      <c r="H378" s="194">
        <v>1</v>
      </c>
      <c r="I378" s="195"/>
      <c r="J378" s="196">
        <f t="shared" si="10"/>
        <v>0</v>
      </c>
      <c r="K378" s="197"/>
      <c r="L378" s="198"/>
      <c r="M378" s="199" t="s">
        <v>1</v>
      </c>
      <c r="N378" s="200" t="s">
        <v>42</v>
      </c>
      <c r="O378" s="62"/>
      <c r="P378" s="162">
        <f t="shared" si="11"/>
        <v>0</v>
      </c>
      <c r="Q378" s="162">
        <v>3.2000000000000001E-2</v>
      </c>
      <c r="R378" s="162">
        <f t="shared" si="12"/>
        <v>3.2000000000000001E-2</v>
      </c>
      <c r="S378" s="162">
        <v>0</v>
      </c>
      <c r="T378" s="163">
        <f t="shared" si="13"/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64" t="s">
        <v>417</v>
      </c>
      <c r="AT378" s="164" t="s">
        <v>186</v>
      </c>
      <c r="AU378" s="164" t="s">
        <v>152</v>
      </c>
      <c r="AY378" s="18" t="s">
        <v>151</v>
      </c>
      <c r="BE378" s="165">
        <f t="shared" si="14"/>
        <v>0</v>
      </c>
      <c r="BF378" s="165">
        <f t="shared" si="15"/>
        <v>0</v>
      </c>
      <c r="BG378" s="165">
        <f t="shared" si="16"/>
        <v>0</v>
      </c>
      <c r="BH378" s="165">
        <f t="shared" si="17"/>
        <v>0</v>
      </c>
      <c r="BI378" s="165">
        <f t="shared" si="18"/>
        <v>0</v>
      </c>
      <c r="BJ378" s="18" t="s">
        <v>152</v>
      </c>
      <c r="BK378" s="165">
        <f t="shared" si="19"/>
        <v>0</v>
      </c>
      <c r="BL378" s="18" t="s">
        <v>262</v>
      </c>
      <c r="BM378" s="164" t="s">
        <v>1066</v>
      </c>
    </row>
    <row r="379" spans="1:65" s="2" customFormat="1" ht="33" customHeight="1">
      <c r="A379" s="33"/>
      <c r="B379" s="151"/>
      <c r="C379" s="190" t="s">
        <v>542</v>
      </c>
      <c r="D379" s="190" t="s">
        <v>186</v>
      </c>
      <c r="E379" s="191" t="s">
        <v>1067</v>
      </c>
      <c r="F379" s="192" t="s">
        <v>1068</v>
      </c>
      <c r="G379" s="193" t="s">
        <v>179</v>
      </c>
      <c r="H379" s="194">
        <v>1</v>
      </c>
      <c r="I379" s="195"/>
      <c r="J379" s="196">
        <f t="shared" si="10"/>
        <v>0</v>
      </c>
      <c r="K379" s="197"/>
      <c r="L379" s="198"/>
      <c r="M379" s="199" t="s">
        <v>1</v>
      </c>
      <c r="N379" s="200" t="s">
        <v>42</v>
      </c>
      <c r="O379" s="62"/>
      <c r="P379" s="162">
        <f t="shared" si="11"/>
        <v>0</v>
      </c>
      <c r="Q379" s="162">
        <v>3.2000000000000001E-2</v>
      </c>
      <c r="R379" s="162">
        <f t="shared" si="12"/>
        <v>3.2000000000000001E-2</v>
      </c>
      <c r="S379" s="162">
        <v>0</v>
      </c>
      <c r="T379" s="163">
        <f t="shared" si="13"/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4" t="s">
        <v>417</v>
      </c>
      <c r="AT379" s="164" t="s">
        <v>186</v>
      </c>
      <c r="AU379" s="164" t="s">
        <v>152</v>
      </c>
      <c r="AY379" s="18" t="s">
        <v>151</v>
      </c>
      <c r="BE379" s="165">
        <f t="shared" si="14"/>
        <v>0</v>
      </c>
      <c r="BF379" s="165">
        <f t="shared" si="15"/>
        <v>0</v>
      </c>
      <c r="BG379" s="165">
        <f t="shared" si="16"/>
        <v>0</v>
      </c>
      <c r="BH379" s="165">
        <f t="shared" si="17"/>
        <v>0</v>
      </c>
      <c r="BI379" s="165">
        <f t="shared" si="18"/>
        <v>0</v>
      </c>
      <c r="BJ379" s="18" t="s">
        <v>152</v>
      </c>
      <c r="BK379" s="165">
        <f t="shared" si="19"/>
        <v>0</v>
      </c>
      <c r="BL379" s="18" t="s">
        <v>262</v>
      </c>
      <c r="BM379" s="164" t="s">
        <v>1069</v>
      </c>
    </row>
    <row r="380" spans="1:65" s="2" customFormat="1" ht="33" customHeight="1">
      <c r="A380" s="33"/>
      <c r="B380" s="151"/>
      <c r="C380" s="190" t="s">
        <v>567</v>
      </c>
      <c r="D380" s="190" t="s">
        <v>186</v>
      </c>
      <c r="E380" s="191" t="s">
        <v>1070</v>
      </c>
      <c r="F380" s="192" t="s">
        <v>1071</v>
      </c>
      <c r="G380" s="193" t="s">
        <v>179</v>
      </c>
      <c r="H380" s="194">
        <v>1</v>
      </c>
      <c r="I380" s="195"/>
      <c r="J380" s="196">
        <f t="shared" si="10"/>
        <v>0</v>
      </c>
      <c r="K380" s="197"/>
      <c r="L380" s="198"/>
      <c r="M380" s="199" t="s">
        <v>1</v>
      </c>
      <c r="N380" s="200" t="s">
        <v>42</v>
      </c>
      <c r="O380" s="62"/>
      <c r="P380" s="162">
        <f t="shared" si="11"/>
        <v>0</v>
      </c>
      <c r="Q380" s="162">
        <v>3.2000000000000001E-2</v>
      </c>
      <c r="R380" s="162">
        <f t="shared" si="12"/>
        <v>3.2000000000000001E-2</v>
      </c>
      <c r="S380" s="162">
        <v>0</v>
      </c>
      <c r="T380" s="163">
        <f t="shared" si="13"/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4" t="s">
        <v>417</v>
      </c>
      <c r="AT380" s="164" t="s">
        <v>186</v>
      </c>
      <c r="AU380" s="164" t="s">
        <v>152</v>
      </c>
      <c r="AY380" s="18" t="s">
        <v>151</v>
      </c>
      <c r="BE380" s="165">
        <f t="shared" si="14"/>
        <v>0</v>
      </c>
      <c r="BF380" s="165">
        <f t="shared" si="15"/>
        <v>0</v>
      </c>
      <c r="BG380" s="165">
        <f t="shared" si="16"/>
        <v>0</v>
      </c>
      <c r="BH380" s="165">
        <f t="shared" si="17"/>
        <v>0</v>
      </c>
      <c r="BI380" s="165">
        <f t="shared" si="18"/>
        <v>0</v>
      </c>
      <c r="BJ380" s="18" t="s">
        <v>152</v>
      </c>
      <c r="BK380" s="165">
        <f t="shared" si="19"/>
        <v>0</v>
      </c>
      <c r="BL380" s="18" t="s">
        <v>262</v>
      </c>
      <c r="BM380" s="164" t="s">
        <v>1072</v>
      </c>
    </row>
    <row r="381" spans="1:65" s="2" customFormat="1" ht="24.2" customHeight="1">
      <c r="A381" s="33"/>
      <c r="B381" s="151"/>
      <c r="C381" s="190" t="s">
        <v>579</v>
      </c>
      <c r="D381" s="190" t="s">
        <v>186</v>
      </c>
      <c r="E381" s="191" t="s">
        <v>1073</v>
      </c>
      <c r="F381" s="192" t="s">
        <v>1074</v>
      </c>
      <c r="G381" s="193" t="s">
        <v>179</v>
      </c>
      <c r="H381" s="194">
        <v>1</v>
      </c>
      <c r="I381" s="195"/>
      <c r="J381" s="196">
        <f t="shared" si="10"/>
        <v>0</v>
      </c>
      <c r="K381" s="197"/>
      <c r="L381" s="198"/>
      <c r="M381" s="199" t="s">
        <v>1</v>
      </c>
      <c r="N381" s="200" t="s">
        <v>42</v>
      </c>
      <c r="O381" s="62"/>
      <c r="P381" s="162">
        <f t="shared" si="11"/>
        <v>0</v>
      </c>
      <c r="Q381" s="162">
        <v>3.2000000000000001E-2</v>
      </c>
      <c r="R381" s="162">
        <f t="shared" si="12"/>
        <v>3.2000000000000001E-2</v>
      </c>
      <c r="S381" s="162">
        <v>0</v>
      </c>
      <c r="T381" s="163">
        <f t="shared" si="13"/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4" t="s">
        <v>417</v>
      </c>
      <c r="AT381" s="164" t="s">
        <v>186</v>
      </c>
      <c r="AU381" s="164" t="s">
        <v>152</v>
      </c>
      <c r="AY381" s="18" t="s">
        <v>151</v>
      </c>
      <c r="BE381" s="165">
        <f t="shared" si="14"/>
        <v>0</v>
      </c>
      <c r="BF381" s="165">
        <f t="shared" si="15"/>
        <v>0</v>
      </c>
      <c r="BG381" s="165">
        <f t="shared" si="16"/>
        <v>0</v>
      </c>
      <c r="BH381" s="165">
        <f t="shared" si="17"/>
        <v>0</v>
      </c>
      <c r="BI381" s="165">
        <f t="shared" si="18"/>
        <v>0</v>
      </c>
      <c r="BJ381" s="18" t="s">
        <v>152</v>
      </c>
      <c r="BK381" s="165">
        <f t="shared" si="19"/>
        <v>0</v>
      </c>
      <c r="BL381" s="18" t="s">
        <v>262</v>
      </c>
      <c r="BM381" s="164" t="s">
        <v>1075</v>
      </c>
    </row>
    <row r="382" spans="1:65" s="2" customFormat="1" ht="24.2" customHeight="1">
      <c r="A382" s="33"/>
      <c r="B382" s="151"/>
      <c r="C382" s="190" t="s">
        <v>584</v>
      </c>
      <c r="D382" s="190" t="s">
        <v>186</v>
      </c>
      <c r="E382" s="191" t="s">
        <v>1076</v>
      </c>
      <c r="F382" s="192" t="s">
        <v>1077</v>
      </c>
      <c r="G382" s="193" t="s">
        <v>179</v>
      </c>
      <c r="H382" s="194">
        <v>1</v>
      </c>
      <c r="I382" s="195"/>
      <c r="J382" s="196">
        <f t="shared" si="10"/>
        <v>0</v>
      </c>
      <c r="K382" s="197"/>
      <c r="L382" s="198"/>
      <c r="M382" s="199" t="s">
        <v>1</v>
      </c>
      <c r="N382" s="200" t="s">
        <v>42</v>
      </c>
      <c r="O382" s="62"/>
      <c r="P382" s="162">
        <f t="shared" si="11"/>
        <v>0</v>
      </c>
      <c r="Q382" s="162">
        <v>3.2000000000000001E-2</v>
      </c>
      <c r="R382" s="162">
        <f t="shared" si="12"/>
        <v>3.2000000000000001E-2</v>
      </c>
      <c r="S382" s="162">
        <v>0</v>
      </c>
      <c r="T382" s="163">
        <f t="shared" si="13"/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4" t="s">
        <v>417</v>
      </c>
      <c r="AT382" s="164" t="s">
        <v>186</v>
      </c>
      <c r="AU382" s="164" t="s">
        <v>152</v>
      </c>
      <c r="AY382" s="18" t="s">
        <v>151</v>
      </c>
      <c r="BE382" s="165">
        <f t="shared" si="14"/>
        <v>0</v>
      </c>
      <c r="BF382" s="165">
        <f t="shared" si="15"/>
        <v>0</v>
      </c>
      <c r="BG382" s="165">
        <f t="shared" si="16"/>
        <v>0</v>
      </c>
      <c r="BH382" s="165">
        <f t="shared" si="17"/>
        <v>0</v>
      </c>
      <c r="BI382" s="165">
        <f t="shared" si="18"/>
        <v>0</v>
      </c>
      <c r="BJ382" s="18" t="s">
        <v>152</v>
      </c>
      <c r="BK382" s="165">
        <f t="shared" si="19"/>
        <v>0</v>
      </c>
      <c r="BL382" s="18" t="s">
        <v>262</v>
      </c>
      <c r="BM382" s="164" t="s">
        <v>1078</v>
      </c>
    </row>
    <row r="383" spans="1:65" s="2" customFormat="1" ht="24.2" customHeight="1">
      <c r="A383" s="33"/>
      <c r="B383" s="151"/>
      <c r="C383" s="190" t="s">
        <v>589</v>
      </c>
      <c r="D383" s="190" t="s">
        <v>186</v>
      </c>
      <c r="E383" s="191" t="s">
        <v>1079</v>
      </c>
      <c r="F383" s="192" t="s">
        <v>1080</v>
      </c>
      <c r="G383" s="193" t="s">
        <v>179</v>
      </c>
      <c r="H383" s="194">
        <v>1</v>
      </c>
      <c r="I383" s="195"/>
      <c r="J383" s="196">
        <f t="shared" si="10"/>
        <v>0</v>
      </c>
      <c r="K383" s="197"/>
      <c r="L383" s="198"/>
      <c r="M383" s="199" t="s">
        <v>1</v>
      </c>
      <c r="N383" s="200" t="s">
        <v>42</v>
      </c>
      <c r="O383" s="62"/>
      <c r="P383" s="162">
        <f t="shared" si="11"/>
        <v>0</v>
      </c>
      <c r="Q383" s="162">
        <v>3.2000000000000001E-2</v>
      </c>
      <c r="R383" s="162">
        <f t="shared" si="12"/>
        <v>3.2000000000000001E-2</v>
      </c>
      <c r="S383" s="162">
        <v>0</v>
      </c>
      <c r="T383" s="163">
        <f t="shared" si="13"/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4" t="s">
        <v>417</v>
      </c>
      <c r="AT383" s="164" t="s">
        <v>186</v>
      </c>
      <c r="AU383" s="164" t="s">
        <v>152</v>
      </c>
      <c r="AY383" s="18" t="s">
        <v>151</v>
      </c>
      <c r="BE383" s="165">
        <f t="shared" si="14"/>
        <v>0</v>
      </c>
      <c r="BF383" s="165">
        <f t="shared" si="15"/>
        <v>0</v>
      </c>
      <c r="BG383" s="165">
        <f t="shared" si="16"/>
        <v>0</v>
      </c>
      <c r="BH383" s="165">
        <f t="shared" si="17"/>
        <v>0</v>
      </c>
      <c r="BI383" s="165">
        <f t="shared" si="18"/>
        <v>0</v>
      </c>
      <c r="BJ383" s="18" t="s">
        <v>152</v>
      </c>
      <c r="BK383" s="165">
        <f t="shared" si="19"/>
        <v>0</v>
      </c>
      <c r="BL383" s="18" t="s">
        <v>262</v>
      </c>
      <c r="BM383" s="164" t="s">
        <v>1081</v>
      </c>
    </row>
    <row r="384" spans="1:65" s="2" customFormat="1" ht="24.2" customHeight="1">
      <c r="A384" s="33"/>
      <c r="B384" s="151"/>
      <c r="C384" s="190" t="s">
        <v>593</v>
      </c>
      <c r="D384" s="190" t="s">
        <v>186</v>
      </c>
      <c r="E384" s="191" t="s">
        <v>1082</v>
      </c>
      <c r="F384" s="192" t="s">
        <v>1083</v>
      </c>
      <c r="G384" s="193" t="s">
        <v>179</v>
      </c>
      <c r="H384" s="194">
        <v>1</v>
      </c>
      <c r="I384" s="195"/>
      <c r="J384" s="196">
        <f t="shared" si="10"/>
        <v>0</v>
      </c>
      <c r="K384" s="197"/>
      <c r="L384" s="198"/>
      <c r="M384" s="199" t="s">
        <v>1</v>
      </c>
      <c r="N384" s="200" t="s">
        <v>42</v>
      </c>
      <c r="O384" s="62"/>
      <c r="P384" s="162">
        <f t="shared" si="11"/>
        <v>0</v>
      </c>
      <c r="Q384" s="162">
        <v>3.2000000000000001E-2</v>
      </c>
      <c r="R384" s="162">
        <f t="shared" si="12"/>
        <v>3.2000000000000001E-2</v>
      </c>
      <c r="S384" s="162">
        <v>0</v>
      </c>
      <c r="T384" s="163">
        <f t="shared" si="13"/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4" t="s">
        <v>417</v>
      </c>
      <c r="AT384" s="164" t="s">
        <v>186</v>
      </c>
      <c r="AU384" s="164" t="s">
        <v>152</v>
      </c>
      <c r="AY384" s="18" t="s">
        <v>151</v>
      </c>
      <c r="BE384" s="165">
        <f t="shared" si="14"/>
        <v>0</v>
      </c>
      <c r="BF384" s="165">
        <f t="shared" si="15"/>
        <v>0</v>
      </c>
      <c r="BG384" s="165">
        <f t="shared" si="16"/>
        <v>0</v>
      </c>
      <c r="BH384" s="165">
        <f t="shared" si="17"/>
        <v>0</v>
      </c>
      <c r="BI384" s="165">
        <f t="shared" si="18"/>
        <v>0</v>
      </c>
      <c r="BJ384" s="18" t="s">
        <v>152</v>
      </c>
      <c r="BK384" s="165">
        <f t="shared" si="19"/>
        <v>0</v>
      </c>
      <c r="BL384" s="18" t="s">
        <v>262</v>
      </c>
      <c r="BM384" s="164" t="s">
        <v>1084</v>
      </c>
    </row>
    <row r="385" spans="1:65" s="2" customFormat="1" ht="24.2" customHeight="1">
      <c r="A385" s="33"/>
      <c r="B385" s="151"/>
      <c r="C385" s="190" t="s">
        <v>598</v>
      </c>
      <c r="D385" s="190" t="s">
        <v>186</v>
      </c>
      <c r="E385" s="191" t="s">
        <v>1085</v>
      </c>
      <c r="F385" s="192" t="s">
        <v>1086</v>
      </c>
      <c r="G385" s="193" t="s">
        <v>179</v>
      </c>
      <c r="H385" s="194">
        <v>1</v>
      </c>
      <c r="I385" s="195"/>
      <c r="J385" s="196">
        <f t="shared" si="10"/>
        <v>0</v>
      </c>
      <c r="K385" s="197"/>
      <c r="L385" s="198"/>
      <c r="M385" s="199" t="s">
        <v>1</v>
      </c>
      <c r="N385" s="200" t="s">
        <v>42</v>
      </c>
      <c r="O385" s="62"/>
      <c r="P385" s="162">
        <f t="shared" si="11"/>
        <v>0</v>
      </c>
      <c r="Q385" s="162">
        <v>3.2000000000000001E-2</v>
      </c>
      <c r="R385" s="162">
        <f t="shared" si="12"/>
        <v>3.2000000000000001E-2</v>
      </c>
      <c r="S385" s="162">
        <v>0</v>
      </c>
      <c r="T385" s="163">
        <f t="shared" si="13"/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4" t="s">
        <v>417</v>
      </c>
      <c r="AT385" s="164" t="s">
        <v>186</v>
      </c>
      <c r="AU385" s="164" t="s">
        <v>152</v>
      </c>
      <c r="AY385" s="18" t="s">
        <v>151</v>
      </c>
      <c r="BE385" s="165">
        <f t="shared" si="14"/>
        <v>0</v>
      </c>
      <c r="BF385" s="165">
        <f t="shared" si="15"/>
        <v>0</v>
      </c>
      <c r="BG385" s="165">
        <f t="shared" si="16"/>
        <v>0</v>
      </c>
      <c r="BH385" s="165">
        <f t="shared" si="17"/>
        <v>0</v>
      </c>
      <c r="BI385" s="165">
        <f t="shared" si="18"/>
        <v>0</v>
      </c>
      <c r="BJ385" s="18" t="s">
        <v>152</v>
      </c>
      <c r="BK385" s="165">
        <f t="shared" si="19"/>
        <v>0</v>
      </c>
      <c r="BL385" s="18" t="s">
        <v>262</v>
      </c>
      <c r="BM385" s="164" t="s">
        <v>1087</v>
      </c>
    </row>
    <row r="386" spans="1:65" s="2" customFormat="1" ht="24.2" customHeight="1">
      <c r="A386" s="33"/>
      <c r="B386" s="151"/>
      <c r="C386" s="190" t="s">
        <v>602</v>
      </c>
      <c r="D386" s="190" t="s">
        <v>186</v>
      </c>
      <c r="E386" s="191" t="s">
        <v>1088</v>
      </c>
      <c r="F386" s="192" t="s">
        <v>1089</v>
      </c>
      <c r="G386" s="193" t="s">
        <v>179</v>
      </c>
      <c r="H386" s="194">
        <v>1</v>
      </c>
      <c r="I386" s="195"/>
      <c r="J386" s="196">
        <f t="shared" si="10"/>
        <v>0</v>
      </c>
      <c r="K386" s="197"/>
      <c r="L386" s="198"/>
      <c r="M386" s="199" t="s">
        <v>1</v>
      </c>
      <c r="N386" s="200" t="s">
        <v>42</v>
      </c>
      <c r="O386" s="62"/>
      <c r="P386" s="162">
        <f t="shared" si="11"/>
        <v>0</v>
      </c>
      <c r="Q386" s="162">
        <v>3.2000000000000001E-2</v>
      </c>
      <c r="R386" s="162">
        <f t="shared" si="12"/>
        <v>3.2000000000000001E-2</v>
      </c>
      <c r="S386" s="162">
        <v>0</v>
      </c>
      <c r="T386" s="163">
        <f t="shared" si="13"/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4" t="s">
        <v>417</v>
      </c>
      <c r="AT386" s="164" t="s">
        <v>186</v>
      </c>
      <c r="AU386" s="164" t="s">
        <v>152</v>
      </c>
      <c r="AY386" s="18" t="s">
        <v>151</v>
      </c>
      <c r="BE386" s="165">
        <f t="shared" si="14"/>
        <v>0</v>
      </c>
      <c r="BF386" s="165">
        <f t="shared" si="15"/>
        <v>0</v>
      </c>
      <c r="BG386" s="165">
        <f t="shared" si="16"/>
        <v>0</v>
      </c>
      <c r="BH386" s="165">
        <f t="shared" si="17"/>
        <v>0</v>
      </c>
      <c r="BI386" s="165">
        <f t="shared" si="18"/>
        <v>0</v>
      </c>
      <c r="BJ386" s="18" t="s">
        <v>152</v>
      </c>
      <c r="BK386" s="165">
        <f t="shared" si="19"/>
        <v>0</v>
      </c>
      <c r="BL386" s="18" t="s">
        <v>262</v>
      </c>
      <c r="BM386" s="164" t="s">
        <v>1090</v>
      </c>
    </row>
    <row r="387" spans="1:65" s="2" customFormat="1" ht="33" customHeight="1">
      <c r="A387" s="33"/>
      <c r="B387" s="151"/>
      <c r="C387" s="190" t="s">
        <v>608</v>
      </c>
      <c r="D387" s="190" t="s">
        <v>186</v>
      </c>
      <c r="E387" s="191" t="s">
        <v>1091</v>
      </c>
      <c r="F387" s="192" t="s">
        <v>1092</v>
      </c>
      <c r="G387" s="193" t="s">
        <v>179</v>
      </c>
      <c r="H387" s="194">
        <v>1</v>
      </c>
      <c r="I387" s="195"/>
      <c r="J387" s="196">
        <f t="shared" si="10"/>
        <v>0</v>
      </c>
      <c r="K387" s="197"/>
      <c r="L387" s="198"/>
      <c r="M387" s="199" t="s">
        <v>1</v>
      </c>
      <c r="N387" s="200" t="s">
        <v>42</v>
      </c>
      <c r="O387" s="62"/>
      <c r="P387" s="162">
        <f t="shared" si="11"/>
        <v>0</v>
      </c>
      <c r="Q387" s="162">
        <v>3.2000000000000001E-2</v>
      </c>
      <c r="R387" s="162">
        <f t="shared" si="12"/>
        <v>3.2000000000000001E-2</v>
      </c>
      <c r="S387" s="162">
        <v>0</v>
      </c>
      <c r="T387" s="163">
        <f t="shared" si="13"/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4" t="s">
        <v>417</v>
      </c>
      <c r="AT387" s="164" t="s">
        <v>186</v>
      </c>
      <c r="AU387" s="164" t="s">
        <v>152</v>
      </c>
      <c r="AY387" s="18" t="s">
        <v>151</v>
      </c>
      <c r="BE387" s="165">
        <f t="shared" si="14"/>
        <v>0</v>
      </c>
      <c r="BF387" s="165">
        <f t="shared" si="15"/>
        <v>0</v>
      </c>
      <c r="BG387" s="165">
        <f t="shared" si="16"/>
        <v>0</v>
      </c>
      <c r="BH387" s="165">
        <f t="shared" si="17"/>
        <v>0</v>
      </c>
      <c r="BI387" s="165">
        <f t="shared" si="18"/>
        <v>0</v>
      </c>
      <c r="BJ387" s="18" t="s">
        <v>152</v>
      </c>
      <c r="BK387" s="165">
        <f t="shared" si="19"/>
        <v>0</v>
      </c>
      <c r="BL387" s="18" t="s">
        <v>262</v>
      </c>
      <c r="BM387" s="164" t="s">
        <v>1093</v>
      </c>
    </row>
    <row r="388" spans="1:65" s="2" customFormat="1" ht="24.2" customHeight="1">
      <c r="A388" s="33"/>
      <c r="B388" s="151"/>
      <c r="C388" s="152" t="s">
        <v>616</v>
      </c>
      <c r="D388" s="152" t="s">
        <v>154</v>
      </c>
      <c r="E388" s="153" t="s">
        <v>1094</v>
      </c>
      <c r="F388" s="154" t="s">
        <v>1095</v>
      </c>
      <c r="G388" s="155" t="s">
        <v>157</v>
      </c>
      <c r="H388" s="156">
        <v>39.725000000000001</v>
      </c>
      <c r="I388" s="157"/>
      <c r="J388" s="158">
        <f t="shared" si="10"/>
        <v>0</v>
      </c>
      <c r="K388" s="159"/>
      <c r="L388" s="34"/>
      <c r="M388" s="160" t="s">
        <v>1</v>
      </c>
      <c r="N388" s="161" t="s">
        <v>42</v>
      </c>
      <c r="O388" s="62"/>
      <c r="P388" s="162">
        <f t="shared" si="11"/>
        <v>0</v>
      </c>
      <c r="Q388" s="162">
        <v>0</v>
      </c>
      <c r="R388" s="162">
        <f t="shared" si="12"/>
        <v>0</v>
      </c>
      <c r="S388" s="162">
        <v>0</v>
      </c>
      <c r="T388" s="163">
        <f t="shared" si="13"/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4" t="s">
        <v>262</v>
      </c>
      <c r="AT388" s="164" t="s">
        <v>154</v>
      </c>
      <c r="AU388" s="164" t="s">
        <v>152</v>
      </c>
      <c r="AY388" s="18" t="s">
        <v>151</v>
      </c>
      <c r="BE388" s="165">
        <f t="shared" si="14"/>
        <v>0</v>
      </c>
      <c r="BF388" s="165">
        <f t="shared" si="15"/>
        <v>0</v>
      </c>
      <c r="BG388" s="165">
        <f t="shared" si="16"/>
        <v>0</v>
      </c>
      <c r="BH388" s="165">
        <f t="shared" si="17"/>
        <v>0</v>
      </c>
      <c r="BI388" s="165">
        <f t="shared" si="18"/>
        <v>0</v>
      </c>
      <c r="BJ388" s="18" t="s">
        <v>152</v>
      </c>
      <c r="BK388" s="165">
        <f t="shared" si="19"/>
        <v>0</v>
      </c>
      <c r="BL388" s="18" t="s">
        <v>262</v>
      </c>
      <c r="BM388" s="164" t="s">
        <v>1096</v>
      </c>
    </row>
    <row r="389" spans="1:65" s="14" customFormat="1" ht="11.25">
      <c r="B389" s="174"/>
      <c r="D389" s="167" t="s">
        <v>160</v>
      </c>
      <c r="E389" s="175" t="s">
        <v>1</v>
      </c>
      <c r="F389" s="176" t="s">
        <v>764</v>
      </c>
      <c r="H389" s="177">
        <v>3.78</v>
      </c>
      <c r="I389" s="178"/>
      <c r="L389" s="174"/>
      <c r="M389" s="179"/>
      <c r="N389" s="180"/>
      <c r="O389" s="180"/>
      <c r="P389" s="180"/>
      <c r="Q389" s="180"/>
      <c r="R389" s="180"/>
      <c r="S389" s="180"/>
      <c r="T389" s="181"/>
      <c r="AT389" s="175" t="s">
        <v>160</v>
      </c>
      <c r="AU389" s="175" t="s">
        <v>152</v>
      </c>
      <c r="AV389" s="14" t="s">
        <v>152</v>
      </c>
      <c r="AW389" s="14" t="s">
        <v>31</v>
      </c>
      <c r="AX389" s="14" t="s">
        <v>76</v>
      </c>
      <c r="AY389" s="175" t="s">
        <v>151</v>
      </c>
    </row>
    <row r="390" spans="1:65" s="14" customFormat="1" ht="11.25">
      <c r="B390" s="174"/>
      <c r="D390" s="167" t="s">
        <v>160</v>
      </c>
      <c r="E390" s="175" t="s">
        <v>1</v>
      </c>
      <c r="F390" s="176" t="s">
        <v>765</v>
      </c>
      <c r="H390" s="177">
        <v>7.9450000000000003</v>
      </c>
      <c r="I390" s="178"/>
      <c r="L390" s="174"/>
      <c r="M390" s="179"/>
      <c r="N390" s="180"/>
      <c r="O390" s="180"/>
      <c r="P390" s="180"/>
      <c r="Q390" s="180"/>
      <c r="R390" s="180"/>
      <c r="S390" s="180"/>
      <c r="T390" s="181"/>
      <c r="AT390" s="175" t="s">
        <v>160</v>
      </c>
      <c r="AU390" s="175" t="s">
        <v>152</v>
      </c>
      <c r="AV390" s="14" t="s">
        <v>152</v>
      </c>
      <c r="AW390" s="14" t="s">
        <v>31</v>
      </c>
      <c r="AX390" s="14" t="s">
        <v>76</v>
      </c>
      <c r="AY390" s="175" t="s">
        <v>151</v>
      </c>
    </row>
    <row r="391" spans="1:65" s="14" customFormat="1" ht="11.25">
      <c r="B391" s="174"/>
      <c r="D391" s="167" t="s">
        <v>160</v>
      </c>
      <c r="E391" s="175" t="s">
        <v>1</v>
      </c>
      <c r="F391" s="176" t="s">
        <v>766</v>
      </c>
      <c r="H391" s="177">
        <v>4.2</v>
      </c>
      <c r="I391" s="178"/>
      <c r="L391" s="174"/>
      <c r="M391" s="179"/>
      <c r="N391" s="180"/>
      <c r="O391" s="180"/>
      <c r="P391" s="180"/>
      <c r="Q391" s="180"/>
      <c r="R391" s="180"/>
      <c r="S391" s="180"/>
      <c r="T391" s="181"/>
      <c r="AT391" s="175" t="s">
        <v>160</v>
      </c>
      <c r="AU391" s="175" t="s">
        <v>152</v>
      </c>
      <c r="AV391" s="14" t="s">
        <v>152</v>
      </c>
      <c r="AW391" s="14" t="s">
        <v>31</v>
      </c>
      <c r="AX391" s="14" t="s">
        <v>76</v>
      </c>
      <c r="AY391" s="175" t="s">
        <v>151</v>
      </c>
    </row>
    <row r="392" spans="1:65" s="14" customFormat="1" ht="11.25">
      <c r="B392" s="174"/>
      <c r="D392" s="167" t="s">
        <v>160</v>
      </c>
      <c r="E392" s="175" t="s">
        <v>1</v>
      </c>
      <c r="F392" s="176" t="s">
        <v>767</v>
      </c>
      <c r="H392" s="177">
        <v>7.7</v>
      </c>
      <c r="I392" s="178"/>
      <c r="L392" s="174"/>
      <c r="M392" s="179"/>
      <c r="N392" s="180"/>
      <c r="O392" s="180"/>
      <c r="P392" s="180"/>
      <c r="Q392" s="180"/>
      <c r="R392" s="180"/>
      <c r="S392" s="180"/>
      <c r="T392" s="181"/>
      <c r="AT392" s="175" t="s">
        <v>160</v>
      </c>
      <c r="AU392" s="175" t="s">
        <v>152</v>
      </c>
      <c r="AV392" s="14" t="s">
        <v>152</v>
      </c>
      <c r="AW392" s="14" t="s">
        <v>31</v>
      </c>
      <c r="AX392" s="14" t="s">
        <v>76</v>
      </c>
      <c r="AY392" s="175" t="s">
        <v>151</v>
      </c>
    </row>
    <row r="393" spans="1:65" s="14" customFormat="1" ht="11.25">
      <c r="B393" s="174"/>
      <c r="D393" s="167" t="s">
        <v>160</v>
      </c>
      <c r="E393" s="175" t="s">
        <v>1</v>
      </c>
      <c r="F393" s="176" t="s">
        <v>768</v>
      </c>
      <c r="H393" s="177">
        <v>4.2</v>
      </c>
      <c r="I393" s="178"/>
      <c r="L393" s="174"/>
      <c r="M393" s="179"/>
      <c r="N393" s="180"/>
      <c r="O393" s="180"/>
      <c r="P393" s="180"/>
      <c r="Q393" s="180"/>
      <c r="R393" s="180"/>
      <c r="S393" s="180"/>
      <c r="T393" s="181"/>
      <c r="AT393" s="175" t="s">
        <v>160</v>
      </c>
      <c r="AU393" s="175" t="s">
        <v>152</v>
      </c>
      <c r="AV393" s="14" t="s">
        <v>152</v>
      </c>
      <c r="AW393" s="14" t="s">
        <v>31</v>
      </c>
      <c r="AX393" s="14" t="s">
        <v>76</v>
      </c>
      <c r="AY393" s="175" t="s">
        <v>151</v>
      </c>
    </row>
    <row r="394" spans="1:65" s="14" customFormat="1" ht="11.25">
      <c r="B394" s="174"/>
      <c r="D394" s="167" t="s">
        <v>160</v>
      </c>
      <c r="E394" s="175" t="s">
        <v>1</v>
      </c>
      <c r="F394" s="176" t="s">
        <v>769</v>
      </c>
      <c r="H394" s="177">
        <v>7.7</v>
      </c>
      <c r="I394" s="178"/>
      <c r="L394" s="174"/>
      <c r="M394" s="179"/>
      <c r="N394" s="180"/>
      <c r="O394" s="180"/>
      <c r="P394" s="180"/>
      <c r="Q394" s="180"/>
      <c r="R394" s="180"/>
      <c r="S394" s="180"/>
      <c r="T394" s="181"/>
      <c r="AT394" s="175" t="s">
        <v>160</v>
      </c>
      <c r="AU394" s="175" t="s">
        <v>152</v>
      </c>
      <c r="AV394" s="14" t="s">
        <v>152</v>
      </c>
      <c r="AW394" s="14" t="s">
        <v>31</v>
      </c>
      <c r="AX394" s="14" t="s">
        <v>76</v>
      </c>
      <c r="AY394" s="175" t="s">
        <v>151</v>
      </c>
    </row>
    <row r="395" spans="1:65" s="14" customFormat="1" ht="11.25">
      <c r="B395" s="174"/>
      <c r="D395" s="167" t="s">
        <v>160</v>
      </c>
      <c r="E395" s="175" t="s">
        <v>1</v>
      </c>
      <c r="F395" s="176" t="s">
        <v>770</v>
      </c>
      <c r="H395" s="177">
        <v>4.2</v>
      </c>
      <c r="I395" s="178"/>
      <c r="L395" s="174"/>
      <c r="M395" s="179"/>
      <c r="N395" s="180"/>
      <c r="O395" s="180"/>
      <c r="P395" s="180"/>
      <c r="Q395" s="180"/>
      <c r="R395" s="180"/>
      <c r="S395" s="180"/>
      <c r="T395" s="181"/>
      <c r="AT395" s="175" t="s">
        <v>160</v>
      </c>
      <c r="AU395" s="175" t="s">
        <v>152</v>
      </c>
      <c r="AV395" s="14" t="s">
        <v>152</v>
      </c>
      <c r="AW395" s="14" t="s">
        <v>31</v>
      </c>
      <c r="AX395" s="14" t="s">
        <v>76</v>
      </c>
      <c r="AY395" s="175" t="s">
        <v>151</v>
      </c>
    </row>
    <row r="396" spans="1:65" s="15" customFormat="1" ht="11.25">
      <c r="B396" s="182"/>
      <c r="D396" s="167" t="s">
        <v>160</v>
      </c>
      <c r="E396" s="183" t="s">
        <v>1</v>
      </c>
      <c r="F396" s="184" t="s">
        <v>164</v>
      </c>
      <c r="H396" s="185">
        <v>39.725000000000001</v>
      </c>
      <c r="I396" s="186"/>
      <c r="L396" s="182"/>
      <c r="M396" s="187"/>
      <c r="N396" s="188"/>
      <c r="O396" s="188"/>
      <c r="P396" s="188"/>
      <c r="Q396" s="188"/>
      <c r="R396" s="188"/>
      <c r="S396" s="188"/>
      <c r="T396" s="189"/>
      <c r="AT396" s="183" t="s">
        <v>160</v>
      </c>
      <c r="AU396" s="183" t="s">
        <v>152</v>
      </c>
      <c r="AV396" s="15" t="s">
        <v>158</v>
      </c>
      <c r="AW396" s="15" t="s">
        <v>31</v>
      </c>
      <c r="AX396" s="15" t="s">
        <v>84</v>
      </c>
      <c r="AY396" s="183" t="s">
        <v>151</v>
      </c>
    </row>
    <row r="397" spans="1:65" s="2" customFormat="1" ht="24.2" customHeight="1">
      <c r="A397" s="33"/>
      <c r="B397" s="151"/>
      <c r="C397" s="152" t="s">
        <v>622</v>
      </c>
      <c r="D397" s="152" t="s">
        <v>154</v>
      </c>
      <c r="E397" s="153" t="s">
        <v>1097</v>
      </c>
      <c r="F397" s="154" t="s">
        <v>1098</v>
      </c>
      <c r="G397" s="155" t="s">
        <v>625</v>
      </c>
      <c r="H397" s="209"/>
      <c r="I397" s="157"/>
      <c r="J397" s="158">
        <f>ROUND(I397*H397,2)</f>
        <v>0</v>
      </c>
      <c r="K397" s="159"/>
      <c r="L397" s="34"/>
      <c r="M397" s="160" t="s">
        <v>1</v>
      </c>
      <c r="N397" s="161" t="s">
        <v>42</v>
      </c>
      <c r="O397" s="62"/>
      <c r="P397" s="162">
        <f>O397*H397</f>
        <v>0</v>
      </c>
      <c r="Q397" s="162">
        <v>0</v>
      </c>
      <c r="R397" s="162">
        <f>Q397*H397</f>
        <v>0</v>
      </c>
      <c r="S397" s="162">
        <v>0</v>
      </c>
      <c r="T397" s="163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4" t="s">
        <v>262</v>
      </c>
      <c r="AT397" s="164" t="s">
        <v>154</v>
      </c>
      <c r="AU397" s="164" t="s">
        <v>152</v>
      </c>
      <c r="AY397" s="18" t="s">
        <v>151</v>
      </c>
      <c r="BE397" s="165">
        <f>IF(N397="základná",J397,0)</f>
        <v>0</v>
      </c>
      <c r="BF397" s="165">
        <f>IF(N397="znížená",J397,0)</f>
        <v>0</v>
      </c>
      <c r="BG397" s="165">
        <f>IF(N397="zákl. prenesená",J397,0)</f>
        <v>0</v>
      </c>
      <c r="BH397" s="165">
        <f>IF(N397="zníž. prenesená",J397,0)</f>
        <v>0</v>
      </c>
      <c r="BI397" s="165">
        <f>IF(N397="nulová",J397,0)</f>
        <v>0</v>
      </c>
      <c r="BJ397" s="18" t="s">
        <v>152</v>
      </c>
      <c r="BK397" s="165">
        <f>ROUND(I397*H397,2)</f>
        <v>0</v>
      </c>
      <c r="BL397" s="18" t="s">
        <v>262</v>
      </c>
      <c r="BM397" s="164" t="s">
        <v>1099</v>
      </c>
    </row>
    <row r="398" spans="1:65" s="12" customFormat="1" ht="22.9" customHeight="1">
      <c r="B398" s="138"/>
      <c r="D398" s="139" t="s">
        <v>75</v>
      </c>
      <c r="E398" s="149" t="s">
        <v>1100</v>
      </c>
      <c r="F398" s="149" t="s">
        <v>1101</v>
      </c>
      <c r="I398" s="141"/>
      <c r="J398" s="150">
        <f>BK398</f>
        <v>0</v>
      </c>
      <c r="L398" s="138"/>
      <c r="M398" s="143"/>
      <c r="N398" s="144"/>
      <c r="O398" s="144"/>
      <c r="P398" s="145">
        <f>SUM(P399:P419)</f>
        <v>0</v>
      </c>
      <c r="Q398" s="144"/>
      <c r="R398" s="145">
        <f>SUM(R399:R419)</f>
        <v>2.4123924999999997E-2</v>
      </c>
      <c r="S398" s="144"/>
      <c r="T398" s="146">
        <f>SUM(T399:T419)</f>
        <v>0</v>
      </c>
      <c r="AR398" s="139" t="s">
        <v>152</v>
      </c>
      <c r="AT398" s="147" t="s">
        <v>75</v>
      </c>
      <c r="AU398" s="147" t="s">
        <v>84</v>
      </c>
      <c r="AY398" s="139" t="s">
        <v>151</v>
      </c>
      <c r="BK398" s="148">
        <f>SUM(BK399:BK419)</f>
        <v>0</v>
      </c>
    </row>
    <row r="399" spans="1:65" s="2" customFormat="1" ht="24.2" customHeight="1">
      <c r="A399" s="33"/>
      <c r="B399" s="151"/>
      <c r="C399" s="152" t="s">
        <v>629</v>
      </c>
      <c r="D399" s="152" t="s">
        <v>154</v>
      </c>
      <c r="E399" s="153" t="s">
        <v>1102</v>
      </c>
      <c r="F399" s="154" t="s">
        <v>1103</v>
      </c>
      <c r="G399" s="155" t="s">
        <v>157</v>
      </c>
      <c r="H399" s="156">
        <v>41.9</v>
      </c>
      <c r="I399" s="157"/>
      <c r="J399" s="158">
        <f>ROUND(I399*H399,2)</f>
        <v>0</v>
      </c>
      <c r="K399" s="159"/>
      <c r="L399" s="34"/>
      <c r="M399" s="160" t="s">
        <v>1</v>
      </c>
      <c r="N399" s="161" t="s">
        <v>42</v>
      </c>
      <c r="O399" s="62"/>
      <c r="P399" s="162">
        <f>O399*H399</f>
        <v>0</v>
      </c>
      <c r="Q399" s="162">
        <v>1.6574999999999999E-4</v>
      </c>
      <c r="R399" s="162">
        <f>Q399*H399</f>
        <v>6.9449249999999994E-3</v>
      </c>
      <c r="S399" s="162">
        <v>0</v>
      </c>
      <c r="T399" s="163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64" t="s">
        <v>262</v>
      </c>
      <c r="AT399" s="164" t="s">
        <v>154</v>
      </c>
      <c r="AU399" s="164" t="s">
        <v>152</v>
      </c>
      <c r="AY399" s="18" t="s">
        <v>151</v>
      </c>
      <c r="BE399" s="165">
        <f>IF(N399="základná",J399,0)</f>
        <v>0</v>
      </c>
      <c r="BF399" s="165">
        <f>IF(N399="znížená",J399,0)</f>
        <v>0</v>
      </c>
      <c r="BG399" s="165">
        <f>IF(N399="zákl. prenesená",J399,0)</f>
        <v>0</v>
      </c>
      <c r="BH399" s="165">
        <f>IF(N399="zníž. prenesená",J399,0)</f>
        <v>0</v>
      </c>
      <c r="BI399" s="165">
        <f>IF(N399="nulová",J399,0)</f>
        <v>0</v>
      </c>
      <c r="BJ399" s="18" t="s">
        <v>152</v>
      </c>
      <c r="BK399" s="165">
        <f>ROUND(I399*H399,2)</f>
        <v>0</v>
      </c>
      <c r="BL399" s="18" t="s">
        <v>262</v>
      </c>
      <c r="BM399" s="164" t="s">
        <v>1104</v>
      </c>
    </row>
    <row r="400" spans="1:65" s="2" customFormat="1" ht="44.25" customHeight="1">
      <c r="A400" s="33"/>
      <c r="B400" s="151"/>
      <c r="C400" s="152" t="s">
        <v>635</v>
      </c>
      <c r="D400" s="152" t="s">
        <v>154</v>
      </c>
      <c r="E400" s="153" t="s">
        <v>1105</v>
      </c>
      <c r="F400" s="154" t="s">
        <v>1106</v>
      </c>
      <c r="G400" s="155" t="s">
        <v>157</v>
      </c>
      <c r="H400" s="156">
        <v>41.9</v>
      </c>
      <c r="I400" s="157"/>
      <c r="J400" s="158">
        <f>ROUND(I400*H400,2)</f>
        <v>0</v>
      </c>
      <c r="K400" s="159"/>
      <c r="L400" s="34"/>
      <c r="M400" s="160" t="s">
        <v>1</v>
      </c>
      <c r="N400" s="161" t="s">
        <v>42</v>
      </c>
      <c r="O400" s="62"/>
      <c r="P400" s="162">
        <f>O400*H400</f>
        <v>0</v>
      </c>
      <c r="Q400" s="162">
        <v>4.0999999999999999E-4</v>
      </c>
      <c r="R400" s="162">
        <f>Q400*H400</f>
        <v>1.7179E-2</v>
      </c>
      <c r="S400" s="162">
        <v>0</v>
      </c>
      <c r="T400" s="163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4" t="s">
        <v>262</v>
      </c>
      <c r="AT400" s="164" t="s">
        <v>154</v>
      </c>
      <c r="AU400" s="164" t="s">
        <v>152</v>
      </c>
      <c r="AY400" s="18" t="s">
        <v>151</v>
      </c>
      <c r="BE400" s="165">
        <f>IF(N400="základná",J400,0)</f>
        <v>0</v>
      </c>
      <c r="BF400" s="165">
        <f>IF(N400="znížená",J400,0)</f>
        <v>0</v>
      </c>
      <c r="BG400" s="165">
        <f>IF(N400="zákl. prenesená",J400,0)</f>
        <v>0</v>
      </c>
      <c r="BH400" s="165">
        <f>IF(N400="zníž. prenesená",J400,0)</f>
        <v>0</v>
      </c>
      <c r="BI400" s="165">
        <f>IF(N400="nulová",J400,0)</f>
        <v>0</v>
      </c>
      <c r="BJ400" s="18" t="s">
        <v>152</v>
      </c>
      <c r="BK400" s="165">
        <f>ROUND(I400*H400,2)</f>
        <v>0</v>
      </c>
      <c r="BL400" s="18" t="s">
        <v>262</v>
      </c>
      <c r="BM400" s="164" t="s">
        <v>1107</v>
      </c>
    </row>
    <row r="401" spans="2:51" s="13" customFormat="1" ht="11.25">
      <c r="B401" s="166"/>
      <c r="D401" s="167" t="s">
        <v>160</v>
      </c>
      <c r="E401" s="168" t="s">
        <v>1</v>
      </c>
      <c r="F401" s="169" t="s">
        <v>1108</v>
      </c>
      <c r="H401" s="168" t="s">
        <v>1</v>
      </c>
      <c r="I401" s="170"/>
      <c r="L401" s="166"/>
      <c r="M401" s="171"/>
      <c r="N401" s="172"/>
      <c r="O401" s="172"/>
      <c r="P401" s="172"/>
      <c r="Q401" s="172"/>
      <c r="R401" s="172"/>
      <c r="S401" s="172"/>
      <c r="T401" s="173"/>
      <c r="AT401" s="168" t="s">
        <v>160</v>
      </c>
      <c r="AU401" s="168" t="s">
        <v>152</v>
      </c>
      <c r="AV401" s="13" t="s">
        <v>84</v>
      </c>
      <c r="AW401" s="13" t="s">
        <v>31</v>
      </c>
      <c r="AX401" s="13" t="s">
        <v>76</v>
      </c>
      <c r="AY401" s="168" t="s">
        <v>151</v>
      </c>
    </row>
    <row r="402" spans="2:51" s="13" customFormat="1" ht="11.25">
      <c r="B402" s="166"/>
      <c r="D402" s="167" t="s">
        <v>160</v>
      </c>
      <c r="E402" s="168" t="s">
        <v>1</v>
      </c>
      <c r="F402" s="169" t="s">
        <v>787</v>
      </c>
      <c r="H402" s="168" t="s">
        <v>1</v>
      </c>
      <c r="I402" s="170"/>
      <c r="L402" s="166"/>
      <c r="M402" s="171"/>
      <c r="N402" s="172"/>
      <c r="O402" s="172"/>
      <c r="P402" s="172"/>
      <c r="Q402" s="172"/>
      <c r="R402" s="172"/>
      <c r="S402" s="172"/>
      <c r="T402" s="173"/>
      <c r="AT402" s="168" t="s">
        <v>160</v>
      </c>
      <c r="AU402" s="168" t="s">
        <v>152</v>
      </c>
      <c r="AV402" s="13" t="s">
        <v>84</v>
      </c>
      <c r="AW402" s="13" t="s">
        <v>31</v>
      </c>
      <c r="AX402" s="13" t="s">
        <v>76</v>
      </c>
      <c r="AY402" s="168" t="s">
        <v>151</v>
      </c>
    </row>
    <row r="403" spans="2:51" s="14" customFormat="1" ht="11.25">
      <c r="B403" s="174"/>
      <c r="D403" s="167" t="s">
        <v>160</v>
      </c>
      <c r="E403" s="175" t="s">
        <v>1</v>
      </c>
      <c r="F403" s="176" t="s">
        <v>788</v>
      </c>
      <c r="H403" s="177">
        <v>3.1080000000000001</v>
      </c>
      <c r="I403" s="178"/>
      <c r="L403" s="174"/>
      <c r="M403" s="179"/>
      <c r="N403" s="180"/>
      <c r="O403" s="180"/>
      <c r="P403" s="180"/>
      <c r="Q403" s="180"/>
      <c r="R403" s="180"/>
      <c r="S403" s="180"/>
      <c r="T403" s="181"/>
      <c r="AT403" s="175" t="s">
        <v>160</v>
      </c>
      <c r="AU403" s="175" t="s">
        <v>152</v>
      </c>
      <c r="AV403" s="14" t="s">
        <v>152</v>
      </c>
      <c r="AW403" s="14" t="s">
        <v>31</v>
      </c>
      <c r="AX403" s="14" t="s">
        <v>76</v>
      </c>
      <c r="AY403" s="175" t="s">
        <v>151</v>
      </c>
    </row>
    <row r="404" spans="2:51" s="14" customFormat="1" ht="11.25">
      <c r="B404" s="174"/>
      <c r="D404" s="167" t="s">
        <v>160</v>
      </c>
      <c r="E404" s="175" t="s">
        <v>1</v>
      </c>
      <c r="F404" s="176" t="s">
        <v>789</v>
      </c>
      <c r="H404" s="177">
        <v>2.028</v>
      </c>
      <c r="I404" s="178"/>
      <c r="L404" s="174"/>
      <c r="M404" s="179"/>
      <c r="N404" s="180"/>
      <c r="O404" s="180"/>
      <c r="P404" s="180"/>
      <c r="Q404" s="180"/>
      <c r="R404" s="180"/>
      <c r="S404" s="180"/>
      <c r="T404" s="181"/>
      <c r="AT404" s="175" t="s">
        <v>160</v>
      </c>
      <c r="AU404" s="175" t="s">
        <v>152</v>
      </c>
      <c r="AV404" s="14" t="s">
        <v>152</v>
      </c>
      <c r="AW404" s="14" t="s">
        <v>31</v>
      </c>
      <c r="AX404" s="14" t="s">
        <v>76</v>
      </c>
      <c r="AY404" s="175" t="s">
        <v>151</v>
      </c>
    </row>
    <row r="405" spans="2:51" s="14" customFormat="1" ht="11.25">
      <c r="B405" s="174"/>
      <c r="D405" s="167" t="s">
        <v>160</v>
      </c>
      <c r="E405" s="175" t="s">
        <v>1</v>
      </c>
      <c r="F405" s="176" t="s">
        <v>790</v>
      </c>
      <c r="H405" s="177">
        <v>2.4580000000000002</v>
      </c>
      <c r="I405" s="178"/>
      <c r="L405" s="174"/>
      <c r="M405" s="179"/>
      <c r="N405" s="180"/>
      <c r="O405" s="180"/>
      <c r="P405" s="180"/>
      <c r="Q405" s="180"/>
      <c r="R405" s="180"/>
      <c r="S405" s="180"/>
      <c r="T405" s="181"/>
      <c r="AT405" s="175" t="s">
        <v>160</v>
      </c>
      <c r="AU405" s="175" t="s">
        <v>152</v>
      </c>
      <c r="AV405" s="14" t="s">
        <v>152</v>
      </c>
      <c r="AW405" s="14" t="s">
        <v>31</v>
      </c>
      <c r="AX405" s="14" t="s">
        <v>76</v>
      </c>
      <c r="AY405" s="175" t="s">
        <v>151</v>
      </c>
    </row>
    <row r="406" spans="2:51" s="14" customFormat="1" ht="11.25">
      <c r="B406" s="174"/>
      <c r="D406" s="167" t="s">
        <v>160</v>
      </c>
      <c r="E406" s="175" t="s">
        <v>1</v>
      </c>
      <c r="F406" s="176" t="s">
        <v>791</v>
      </c>
      <c r="H406" s="177">
        <v>4.1900000000000004</v>
      </c>
      <c r="I406" s="178"/>
      <c r="L406" s="174"/>
      <c r="M406" s="179"/>
      <c r="N406" s="180"/>
      <c r="O406" s="180"/>
      <c r="P406" s="180"/>
      <c r="Q406" s="180"/>
      <c r="R406" s="180"/>
      <c r="S406" s="180"/>
      <c r="T406" s="181"/>
      <c r="AT406" s="175" t="s">
        <v>160</v>
      </c>
      <c r="AU406" s="175" t="s">
        <v>152</v>
      </c>
      <c r="AV406" s="14" t="s">
        <v>152</v>
      </c>
      <c r="AW406" s="14" t="s">
        <v>31</v>
      </c>
      <c r="AX406" s="14" t="s">
        <v>76</v>
      </c>
      <c r="AY406" s="175" t="s">
        <v>151</v>
      </c>
    </row>
    <row r="407" spans="2:51" s="14" customFormat="1" ht="11.25">
      <c r="B407" s="174"/>
      <c r="D407" s="167" t="s">
        <v>160</v>
      </c>
      <c r="E407" s="175" t="s">
        <v>1</v>
      </c>
      <c r="F407" s="176" t="s">
        <v>792</v>
      </c>
      <c r="H407" s="177">
        <v>3.339</v>
      </c>
      <c r="I407" s="178"/>
      <c r="L407" s="174"/>
      <c r="M407" s="179"/>
      <c r="N407" s="180"/>
      <c r="O407" s="180"/>
      <c r="P407" s="180"/>
      <c r="Q407" s="180"/>
      <c r="R407" s="180"/>
      <c r="S407" s="180"/>
      <c r="T407" s="181"/>
      <c r="AT407" s="175" t="s">
        <v>160</v>
      </c>
      <c r="AU407" s="175" t="s">
        <v>152</v>
      </c>
      <c r="AV407" s="14" t="s">
        <v>152</v>
      </c>
      <c r="AW407" s="14" t="s">
        <v>31</v>
      </c>
      <c r="AX407" s="14" t="s">
        <v>76</v>
      </c>
      <c r="AY407" s="175" t="s">
        <v>151</v>
      </c>
    </row>
    <row r="408" spans="2:51" s="14" customFormat="1" ht="11.25">
      <c r="B408" s="174"/>
      <c r="D408" s="167" t="s">
        <v>160</v>
      </c>
      <c r="E408" s="175" t="s">
        <v>1</v>
      </c>
      <c r="F408" s="176" t="s">
        <v>793</v>
      </c>
      <c r="H408" s="177">
        <v>1.68</v>
      </c>
      <c r="I408" s="178"/>
      <c r="L408" s="174"/>
      <c r="M408" s="179"/>
      <c r="N408" s="180"/>
      <c r="O408" s="180"/>
      <c r="P408" s="180"/>
      <c r="Q408" s="180"/>
      <c r="R408" s="180"/>
      <c r="S408" s="180"/>
      <c r="T408" s="181"/>
      <c r="AT408" s="175" t="s">
        <v>160</v>
      </c>
      <c r="AU408" s="175" t="s">
        <v>152</v>
      </c>
      <c r="AV408" s="14" t="s">
        <v>152</v>
      </c>
      <c r="AW408" s="14" t="s">
        <v>31</v>
      </c>
      <c r="AX408" s="14" t="s">
        <v>76</v>
      </c>
      <c r="AY408" s="175" t="s">
        <v>151</v>
      </c>
    </row>
    <row r="409" spans="2:51" s="14" customFormat="1" ht="11.25">
      <c r="B409" s="174"/>
      <c r="D409" s="167" t="s">
        <v>160</v>
      </c>
      <c r="E409" s="175" t="s">
        <v>1</v>
      </c>
      <c r="F409" s="176" t="s">
        <v>794</v>
      </c>
      <c r="H409" s="177">
        <v>4.5629999999999997</v>
      </c>
      <c r="I409" s="178"/>
      <c r="L409" s="174"/>
      <c r="M409" s="179"/>
      <c r="N409" s="180"/>
      <c r="O409" s="180"/>
      <c r="P409" s="180"/>
      <c r="Q409" s="180"/>
      <c r="R409" s="180"/>
      <c r="S409" s="180"/>
      <c r="T409" s="181"/>
      <c r="AT409" s="175" t="s">
        <v>160</v>
      </c>
      <c r="AU409" s="175" t="s">
        <v>152</v>
      </c>
      <c r="AV409" s="14" t="s">
        <v>152</v>
      </c>
      <c r="AW409" s="14" t="s">
        <v>31</v>
      </c>
      <c r="AX409" s="14" t="s">
        <v>76</v>
      </c>
      <c r="AY409" s="175" t="s">
        <v>151</v>
      </c>
    </row>
    <row r="410" spans="2:51" s="13" customFormat="1" ht="11.25">
      <c r="B410" s="166"/>
      <c r="D410" s="167" t="s">
        <v>160</v>
      </c>
      <c r="E410" s="168" t="s">
        <v>1</v>
      </c>
      <c r="F410" s="169" t="s">
        <v>795</v>
      </c>
      <c r="H410" s="168" t="s">
        <v>1</v>
      </c>
      <c r="I410" s="170"/>
      <c r="L410" s="166"/>
      <c r="M410" s="171"/>
      <c r="N410" s="172"/>
      <c r="O410" s="172"/>
      <c r="P410" s="172"/>
      <c r="Q410" s="172"/>
      <c r="R410" s="172"/>
      <c r="S410" s="172"/>
      <c r="T410" s="173"/>
      <c r="AT410" s="168" t="s">
        <v>160</v>
      </c>
      <c r="AU410" s="168" t="s">
        <v>152</v>
      </c>
      <c r="AV410" s="13" t="s">
        <v>84</v>
      </c>
      <c r="AW410" s="13" t="s">
        <v>31</v>
      </c>
      <c r="AX410" s="13" t="s">
        <v>76</v>
      </c>
      <c r="AY410" s="168" t="s">
        <v>151</v>
      </c>
    </row>
    <row r="411" spans="2:51" s="14" customFormat="1" ht="11.25">
      <c r="B411" s="174"/>
      <c r="D411" s="167" t="s">
        <v>160</v>
      </c>
      <c r="E411" s="175" t="s">
        <v>1</v>
      </c>
      <c r="F411" s="176" t="s">
        <v>796</v>
      </c>
      <c r="H411" s="177">
        <v>1.78</v>
      </c>
      <c r="I411" s="178"/>
      <c r="L411" s="174"/>
      <c r="M411" s="179"/>
      <c r="N411" s="180"/>
      <c r="O411" s="180"/>
      <c r="P411" s="180"/>
      <c r="Q411" s="180"/>
      <c r="R411" s="180"/>
      <c r="S411" s="180"/>
      <c r="T411" s="181"/>
      <c r="AT411" s="175" t="s">
        <v>160</v>
      </c>
      <c r="AU411" s="175" t="s">
        <v>152</v>
      </c>
      <c r="AV411" s="14" t="s">
        <v>152</v>
      </c>
      <c r="AW411" s="14" t="s">
        <v>31</v>
      </c>
      <c r="AX411" s="14" t="s">
        <v>76</v>
      </c>
      <c r="AY411" s="175" t="s">
        <v>151</v>
      </c>
    </row>
    <row r="412" spans="2:51" s="14" customFormat="1" ht="11.25">
      <c r="B412" s="174"/>
      <c r="D412" s="167" t="s">
        <v>160</v>
      </c>
      <c r="E412" s="175" t="s">
        <v>1</v>
      </c>
      <c r="F412" s="176" t="s">
        <v>797</v>
      </c>
      <c r="H412" s="177">
        <v>4.58</v>
      </c>
      <c r="I412" s="178"/>
      <c r="L412" s="174"/>
      <c r="M412" s="179"/>
      <c r="N412" s="180"/>
      <c r="O412" s="180"/>
      <c r="P412" s="180"/>
      <c r="Q412" s="180"/>
      <c r="R412" s="180"/>
      <c r="S412" s="180"/>
      <c r="T412" s="181"/>
      <c r="AT412" s="175" t="s">
        <v>160</v>
      </c>
      <c r="AU412" s="175" t="s">
        <v>152</v>
      </c>
      <c r="AV412" s="14" t="s">
        <v>152</v>
      </c>
      <c r="AW412" s="14" t="s">
        <v>31</v>
      </c>
      <c r="AX412" s="14" t="s">
        <v>76</v>
      </c>
      <c r="AY412" s="175" t="s">
        <v>151</v>
      </c>
    </row>
    <row r="413" spans="2:51" s="14" customFormat="1" ht="11.25">
      <c r="B413" s="174"/>
      <c r="D413" s="167" t="s">
        <v>160</v>
      </c>
      <c r="E413" s="175" t="s">
        <v>1</v>
      </c>
      <c r="F413" s="176" t="s">
        <v>798</v>
      </c>
      <c r="H413" s="177">
        <v>2.1</v>
      </c>
      <c r="I413" s="178"/>
      <c r="L413" s="174"/>
      <c r="M413" s="179"/>
      <c r="N413" s="180"/>
      <c r="O413" s="180"/>
      <c r="P413" s="180"/>
      <c r="Q413" s="180"/>
      <c r="R413" s="180"/>
      <c r="S413" s="180"/>
      <c r="T413" s="181"/>
      <c r="AT413" s="175" t="s">
        <v>160</v>
      </c>
      <c r="AU413" s="175" t="s">
        <v>152</v>
      </c>
      <c r="AV413" s="14" t="s">
        <v>152</v>
      </c>
      <c r="AW413" s="14" t="s">
        <v>31</v>
      </c>
      <c r="AX413" s="14" t="s">
        <v>76</v>
      </c>
      <c r="AY413" s="175" t="s">
        <v>151</v>
      </c>
    </row>
    <row r="414" spans="2:51" s="14" customFormat="1" ht="11.25">
      <c r="B414" s="174"/>
      <c r="D414" s="167" t="s">
        <v>160</v>
      </c>
      <c r="E414" s="175" t="s">
        <v>1</v>
      </c>
      <c r="F414" s="176" t="s">
        <v>799</v>
      </c>
      <c r="H414" s="177">
        <v>1.625</v>
      </c>
      <c r="I414" s="178"/>
      <c r="L414" s="174"/>
      <c r="M414" s="179"/>
      <c r="N414" s="180"/>
      <c r="O414" s="180"/>
      <c r="P414" s="180"/>
      <c r="Q414" s="180"/>
      <c r="R414" s="180"/>
      <c r="S414" s="180"/>
      <c r="T414" s="181"/>
      <c r="AT414" s="175" t="s">
        <v>160</v>
      </c>
      <c r="AU414" s="175" t="s">
        <v>152</v>
      </c>
      <c r="AV414" s="14" t="s">
        <v>152</v>
      </c>
      <c r="AW414" s="14" t="s">
        <v>31</v>
      </c>
      <c r="AX414" s="14" t="s">
        <v>76</v>
      </c>
      <c r="AY414" s="175" t="s">
        <v>151</v>
      </c>
    </row>
    <row r="415" spans="2:51" s="14" customFormat="1" ht="11.25">
      <c r="B415" s="174"/>
      <c r="D415" s="167" t="s">
        <v>160</v>
      </c>
      <c r="E415" s="175" t="s">
        <v>1</v>
      </c>
      <c r="F415" s="176" t="s">
        <v>800</v>
      </c>
      <c r="H415" s="177">
        <v>2.35</v>
      </c>
      <c r="I415" s="178"/>
      <c r="L415" s="174"/>
      <c r="M415" s="179"/>
      <c r="N415" s="180"/>
      <c r="O415" s="180"/>
      <c r="P415" s="180"/>
      <c r="Q415" s="180"/>
      <c r="R415" s="180"/>
      <c r="S415" s="180"/>
      <c r="T415" s="181"/>
      <c r="AT415" s="175" t="s">
        <v>160</v>
      </c>
      <c r="AU415" s="175" t="s">
        <v>152</v>
      </c>
      <c r="AV415" s="14" t="s">
        <v>152</v>
      </c>
      <c r="AW415" s="14" t="s">
        <v>31</v>
      </c>
      <c r="AX415" s="14" t="s">
        <v>76</v>
      </c>
      <c r="AY415" s="175" t="s">
        <v>151</v>
      </c>
    </row>
    <row r="416" spans="2:51" s="14" customFormat="1" ht="11.25">
      <c r="B416" s="174"/>
      <c r="D416" s="167" t="s">
        <v>160</v>
      </c>
      <c r="E416" s="175" t="s">
        <v>1</v>
      </c>
      <c r="F416" s="176" t="s">
        <v>801</v>
      </c>
      <c r="H416" s="177">
        <v>2.6429999999999998</v>
      </c>
      <c r="I416" s="178"/>
      <c r="L416" s="174"/>
      <c r="M416" s="179"/>
      <c r="N416" s="180"/>
      <c r="O416" s="180"/>
      <c r="P416" s="180"/>
      <c r="Q416" s="180"/>
      <c r="R416" s="180"/>
      <c r="S416" s="180"/>
      <c r="T416" s="181"/>
      <c r="AT416" s="175" t="s">
        <v>160</v>
      </c>
      <c r="AU416" s="175" t="s">
        <v>152</v>
      </c>
      <c r="AV416" s="14" t="s">
        <v>152</v>
      </c>
      <c r="AW416" s="14" t="s">
        <v>31</v>
      </c>
      <c r="AX416" s="14" t="s">
        <v>76</v>
      </c>
      <c r="AY416" s="175" t="s">
        <v>151</v>
      </c>
    </row>
    <row r="417" spans="1:51" s="14" customFormat="1" ht="11.25">
      <c r="B417" s="174"/>
      <c r="D417" s="167" t="s">
        <v>160</v>
      </c>
      <c r="E417" s="175" t="s">
        <v>1</v>
      </c>
      <c r="F417" s="176" t="s">
        <v>802</v>
      </c>
      <c r="H417" s="177">
        <v>2.5750000000000002</v>
      </c>
      <c r="I417" s="178"/>
      <c r="L417" s="174"/>
      <c r="M417" s="179"/>
      <c r="N417" s="180"/>
      <c r="O417" s="180"/>
      <c r="P417" s="180"/>
      <c r="Q417" s="180"/>
      <c r="R417" s="180"/>
      <c r="S417" s="180"/>
      <c r="T417" s="181"/>
      <c r="AT417" s="175" t="s">
        <v>160</v>
      </c>
      <c r="AU417" s="175" t="s">
        <v>152</v>
      </c>
      <c r="AV417" s="14" t="s">
        <v>152</v>
      </c>
      <c r="AW417" s="14" t="s">
        <v>31</v>
      </c>
      <c r="AX417" s="14" t="s">
        <v>76</v>
      </c>
      <c r="AY417" s="175" t="s">
        <v>151</v>
      </c>
    </row>
    <row r="418" spans="1:51" s="14" customFormat="1" ht="11.25">
      <c r="B418" s="174"/>
      <c r="D418" s="167" t="s">
        <v>160</v>
      </c>
      <c r="E418" s="175" t="s">
        <v>1</v>
      </c>
      <c r="F418" s="176" t="s">
        <v>803</v>
      </c>
      <c r="H418" s="177">
        <v>2.8809999999999998</v>
      </c>
      <c r="I418" s="178"/>
      <c r="L418" s="174"/>
      <c r="M418" s="179"/>
      <c r="N418" s="180"/>
      <c r="O418" s="180"/>
      <c r="P418" s="180"/>
      <c r="Q418" s="180"/>
      <c r="R418" s="180"/>
      <c r="S418" s="180"/>
      <c r="T418" s="181"/>
      <c r="AT418" s="175" t="s">
        <v>160</v>
      </c>
      <c r="AU418" s="175" t="s">
        <v>152</v>
      </c>
      <c r="AV418" s="14" t="s">
        <v>152</v>
      </c>
      <c r="AW418" s="14" t="s">
        <v>31</v>
      </c>
      <c r="AX418" s="14" t="s">
        <v>76</v>
      </c>
      <c r="AY418" s="175" t="s">
        <v>151</v>
      </c>
    </row>
    <row r="419" spans="1:51" s="15" customFormat="1" ht="11.25">
      <c r="B419" s="182"/>
      <c r="D419" s="167" t="s">
        <v>160</v>
      </c>
      <c r="E419" s="183" t="s">
        <v>1</v>
      </c>
      <c r="F419" s="184" t="s">
        <v>164</v>
      </c>
      <c r="H419" s="185">
        <v>41.900000000000006</v>
      </c>
      <c r="I419" s="186"/>
      <c r="L419" s="182"/>
      <c r="M419" s="213"/>
      <c r="N419" s="214"/>
      <c r="O419" s="214"/>
      <c r="P419" s="214"/>
      <c r="Q419" s="214"/>
      <c r="R419" s="214"/>
      <c r="S419" s="214"/>
      <c r="T419" s="215"/>
      <c r="AT419" s="183" t="s">
        <v>160</v>
      </c>
      <c r="AU419" s="183" t="s">
        <v>152</v>
      </c>
      <c r="AV419" s="15" t="s">
        <v>158</v>
      </c>
      <c r="AW419" s="15" t="s">
        <v>31</v>
      </c>
      <c r="AX419" s="15" t="s">
        <v>84</v>
      </c>
      <c r="AY419" s="183" t="s">
        <v>151</v>
      </c>
    </row>
    <row r="420" spans="1:51" s="2" customFormat="1" ht="6.95" customHeight="1">
      <c r="A420" s="33"/>
      <c r="B420" s="51"/>
      <c r="C420" s="52"/>
      <c r="D420" s="52"/>
      <c r="E420" s="52"/>
      <c r="F420" s="52"/>
      <c r="G420" s="52"/>
      <c r="H420" s="52"/>
      <c r="I420" s="52"/>
      <c r="J420" s="52"/>
      <c r="K420" s="52"/>
      <c r="L420" s="34"/>
      <c r="M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</row>
  </sheetData>
  <autoFilter ref="C122:K41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73"/>
  <sheetViews>
    <sheetView showGridLines="0" tabSelected="1" topLeftCell="A1900" workbookViewId="0">
      <selection activeCell="C1925" sqref="C1925:J192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91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6" t="s">
        <v>1109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ROUND(J146,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ROUND((SUM(BE146:BE1972)),  2)</f>
        <v>0</v>
      </c>
      <c r="G33" s="104"/>
      <c r="H33" s="104"/>
      <c r="I33" s="105">
        <v>0.23</v>
      </c>
      <c r="J33" s="103">
        <f>ROUND(((SUM(BE146:BE1972))*I33),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ROUND((SUM(BF146:BF1972)),  2)</f>
        <v>0</v>
      </c>
      <c r="G34" s="33"/>
      <c r="H34" s="33"/>
      <c r="I34" s="107">
        <v>0.23</v>
      </c>
      <c r="J34" s="106">
        <f>ROUND(((SUM(BF146:BF1972))*I34),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ROUND((SUM(BG146:BG1972)),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ROUND((SUM(BH146:BH1972)),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ROUND((SUM(BI146:BI1972)),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6" t="str">
        <f>E9</f>
        <v>03 - SO-01 Stavebné úpravy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J146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2:12" s="9" customFormat="1" ht="24.95" customHeight="1">
      <c r="B97" s="119"/>
      <c r="D97" s="120" t="s">
        <v>121</v>
      </c>
      <c r="E97" s="121"/>
      <c r="F97" s="121"/>
      <c r="G97" s="121"/>
      <c r="H97" s="121"/>
      <c r="I97" s="121"/>
      <c r="J97" s="122">
        <f>J147</f>
        <v>0</v>
      </c>
      <c r="L97" s="119"/>
    </row>
    <row r="98" spans="2:12" s="10" customFormat="1" ht="19.899999999999999" customHeight="1">
      <c r="B98" s="123"/>
      <c r="D98" s="124" t="s">
        <v>1110</v>
      </c>
      <c r="E98" s="125"/>
      <c r="F98" s="125"/>
      <c r="G98" s="125"/>
      <c r="H98" s="125"/>
      <c r="I98" s="125"/>
      <c r="J98" s="126">
        <f>J148</f>
        <v>0</v>
      </c>
      <c r="L98" s="123"/>
    </row>
    <row r="99" spans="2:12" s="10" customFormat="1" ht="19.899999999999999" customHeight="1">
      <c r="B99" s="123"/>
      <c r="D99" s="124" t="s">
        <v>122</v>
      </c>
      <c r="E99" s="125"/>
      <c r="F99" s="125"/>
      <c r="G99" s="125"/>
      <c r="H99" s="125"/>
      <c r="I99" s="125"/>
      <c r="J99" s="126">
        <f>J176</f>
        <v>0</v>
      </c>
      <c r="L99" s="123"/>
    </row>
    <row r="100" spans="2:12" s="10" customFormat="1" ht="19.899999999999999" customHeight="1">
      <c r="B100" s="123"/>
      <c r="D100" s="124" t="s">
        <v>123</v>
      </c>
      <c r="E100" s="125"/>
      <c r="F100" s="125"/>
      <c r="G100" s="125"/>
      <c r="H100" s="125"/>
      <c r="I100" s="125"/>
      <c r="J100" s="126">
        <f>J216</f>
        <v>0</v>
      </c>
      <c r="L100" s="123"/>
    </row>
    <row r="101" spans="2:12" s="10" customFormat="1" ht="19.899999999999999" customHeight="1">
      <c r="B101" s="123"/>
      <c r="D101" s="124" t="s">
        <v>1111</v>
      </c>
      <c r="E101" s="125"/>
      <c r="F101" s="125"/>
      <c r="G101" s="125"/>
      <c r="H101" s="125"/>
      <c r="I101" s="125"/>
      <c r="J101" s="126">
        <f>J414</f>
        <v>0</v>
      </c>
      <c r="L101" s="123"/>
    </row>
    <row r="102" spans="2:12" s="10" customFormat="1" ht="19.899999999999999" customHeight="1">
      <c r="B102" s="123"/>
      <c r="D102" s="124" t="s">
        <v>124</v>
      </c>
      <c r="E102" s="125"/>
      <c r="F102" s="125"/>
      <c r="G102" s="125"/>
      <c r="H102" s="125"/>
      <c r="I102" s="125"/>
      <c r="J102" s="126">
        <f>J463</f>
        <v>0</v>
      </c>
      <c r="L102" s="123"/>
    </row>
    <row r="103" spans="2:12" s="10" customFormat="1" ht="19.899999999999999" customHeight="1">
      <c r="B103" s="123"/>
      <c r="D103" s="124" t="s">
        <v>125</v>
      </c>
      <c r="E103" s="125"/>
      <c r="F103" s="125"/>
      <c r="G103" s="125"/>
      <c r="H103" s="125"/>
      <c r="I103" s="125"/>
      <c r="J103" s="126">
        <f>J844</f>
        <v>0</v>
      </c>
      <c r="L103" s="123"/>
    </row>
    <row r="104" spans="2:12" s="10" customFormat="1" ht="19.899999999999999" customHeight="1">
      <c r="B104" s="123"/>
      <c r="D104" s="124" t="s">
        <v>126</v>
      </c>
      <c r="E104" s="125"/>
      <c r="F104" s="125"/>
      <c r="G104" s="125"/>
      <c r="H104" s="125"/>
      <c r="I104" s="125"/>
      <c r="J104" s="126">
        <f>J1013</f>
        <v>0</v>
      </c>
      <c r="L104" s="123"/>
    </row>
    <row r="105" spans="2:12" s="9" customFormat="1" ht="24.95" customHeight="1">
      <c r="B105" s="119"/>
      <c r="D105" s="120" t="s">
        <v>127</v>
      </c>
      <c r="E105" s="121"/>
      <c r="F105" s="121"/>
      <c r="G105" s="121"/>
      <c r="H105" s="121"/>
      <c r="I105" s="121"/>
      <c r="J105" s="122">
        <f>J1015</f>
        <v>0</v>
      </c>
      <c r="L105" s="119"/>
    </row>
    <row r="106" spans="2:12" s="10" customFormat="1" ht="19.899999999999999" customHeight="1">
      <c r="B106" s="123"/>
      <c r="D106" s="124" t="s">
        <v>1112</v>
      </c>
      <c r="E106" s="125"/>
      <c r="F106" s="125"/>
      <c r="G106" s="125"/>
      <c r="H106" s="125"/>
      <c r="I106" s="125"/>
      <c r="J106" s="126">
        <f>J1016</f>
        <v>0</v>
      </c>
      <c r="L106" s="123"/>
    </row>
    <row r="107" spans="2:12" s="10" customFormat="1" ht="19.899999999999999" customHeight="1">
      <c r="B107" s="123"/>
      <c r="D107" s="124" t="s">
        <v>128</v>
      </c>
      <c r="E107" s="125"/>
      <c r="F107" s="125"/>
      <c r="G107" s="125"/>
      <c r="H107" s="125"/>
      <c r="I107" s="125"/>
      <c r="J107" s="126">
        <f>J1059</f>
        <v>0</v>
      </c>
      <c r="L107" s="123"/>
    </row>
    <row r="108" spans="2:12" s="10" customFormat="1" ht="19.899999999999999" customHeight="1">
      <c r="B108" s="123"/>
      <c r="D108" s="124" t="s">
        <v>1113</v>
      </c>
      <c r="E108" s="125"/>
      <c r="F108" s="125"/>
      <c r="G108" s="125"/>
      <c r="H108" s="125"/>
      <c r="I108" s="125"/>
      <c r="J108" s="126">
        <f>J1182</f>
        <v>0</v>
      </c>
      <c r="L108" s="123"/>
    </row>
    <row r="109" spans="2:12" s="10" customFormat="1" ht="19.899999999999999" customHeight="1">
      <c r="B109" s="123"/>
      <c r="D109" s="124" t="s">
        <v>129</v>
      </c>
      <c r="E109" s="125"/>
      <c r="F109" s="125"/>
      <c r="G109" s="125"/>
      <c r="H109" s="125"/>
      <c r="I109" s="125"/>
      <c r="J109" s="126">
        <f>J1346</f>
        <v>0</v>
      </c>
      <c r="L109" s="123"/>
    </row>
    <row r="110" spans="2:12" s="10" customFormat="1" ht="19.899999999999999" customHeight="1">
      <c r="B110" s="123"/>
      <c r="D110" s="124" t="s">
        <v>1114</v>
      </c>
      <c r="E110" s="125"/>
      <c r="F110" s="125"/>
      <c r="G110" s="125"/>
      <c r="H110" s="125"/>
      <c r="I110" s="125"/>
      <c r="J110" s="126">
        <f>J1355</f>
        <v>0</v>
      </c>
      <c r="L110" s="123"/>
    </row>
    <row r="111" spans="2:12" s="10" customFormat="1" ht="19.899999999999999" customHeight="1">
      <c r="B111" s="123"/>
      <c r="D111" s="124" t="s">
        <v>1115</v>
      </c>
      <c r="E111" s="125"/>
      <c r="F111" s="125"/>
      <c r="G111" s="125"/>
      <c r="H111" s="125"/>
      <c r="I111" s="125"/>
      <c r="J111" s="126">
        <f>J1364</f>
        <v>0</v>
      </c>
      <c r="L111" s="123"/>
    </row>
    <row r="112" spans="2:12" s="10" customFormat="1" ht="19.899999999999999" customHeight="1">
      <c r="B112" s="123"/>
      <c r="D112" s="124" t="s">
        <v>131</v>
      </c>
      <c r="E112" s="125"/>
      <c r="F112" s="125"/>
      <c r="G112" s="125"/>
      <c r="H112" s="125"/>
      <c r="I112" s="125"/>
      <c r="J112" s="126">
        <f>J1420</f>
        <v>0</v>
      </c>
      <c r="L112" s="123"/>
    </row>
    <row r="113" spans="1:31" s="10" customFormat="1" ht="19.899999999999999" customHeight="1">
      <c r="B113" s="123"/>
      <c r="D113" s="124" t="s">
        <v>132</v>
      </c>
      <c r="E113" s="125"/>
      <c r="F113" s="125"/>
      <c r="G113" s="125"/>
      <c r="H113" s="125"/>
      <c r="I113" s="125"/>
      <c r="J113" s="126">
        <f>J1517</f>
        <v>0</v>
      </c>
      <c r="L113" s="123"/>
    </row>
    <row r="114" spans="1:31" s="10" customFormat="1" ht="19.899999999999999" customHeight="1">
      <c r="B114" s="123"/>
      <c r="D114" s="124" t="s">
        <v>133</v>
      </c>
      <c r="E114" s="125"/>
      <c r="F114" s="125"/>
      <c r="G114" s="125"/>
      <c r="H114" s="125"/>
      <c r="I114" s="125"/>
      <c r="J114" s="126">
        <f>J1548</f>
        <v>0</v>
      </c>
      <c r="L114" s="123"/>
    </row>
    <row r="115" spans="1:31" s="10" customFormat="1" ht="19.899999999999999" customHeight="1">
      <c r="B115" s="123"/>
      <c r="D115" s="124" t="s">
        <v>739</v>
      </c>
      <c r="E115" s="125"/>
      <c r="F115" s="125"/>
      <c r="G115" s="125"/>
      <c r="H115" s="125"/>
      <c r="I115" s="125"/>
      <c r="J115" s="126">
        <f>J1615</f>
        <v>0</v>
      </c>
      <c r="L115" s="123"/>
    </row>
    <row r="116" spans="1:31" s="10" customFormat="1" ht="19.899999999999999" customHeight="1">
      <c r="B116" s="123"/>
      <c r="D116" s="124" t="s">
        <v>1116</v>
      </c>
      <c r="E116" s="125"/>
      <c r="F116" s="125"/>
      <c r="G116" s="125"/>
      <c r="H116" s="125"/>
      <c r="I116" s="125"/>
      <c r="J116" s="126">
        <f>J1701</f>
        <v>0</v>
      </c>
      <c r="L116" s="123"/>
    </row>
    <row r="117" spans="1:31" s="10" customFormat="1" ht="19.899999999999999" customHeight="1">
      <c r="B117" s="123"/>
      <c r="D117" s="124" t="s">
        <v>1117</v>
      </c>
      <c r="E117" s="125"/>
      <c r="F117" s="125"/>
      <c r="G117" s="125"/>
      <c r="H117" s="125"/>
      <c r="I117" s="125"/>
      <c r="J117" s="126">
        <f>J1704</f>
        <v>0</v>
      </c>
      <c r="L117" s="123"/>
    </row>
    <row r="118" spans="1:31" s="10" customFormat="1" ht="19.899999999999999" customHeight="1">
      <c r="B118" s="123"/>
      <c r="D118" s="124" t="s">
        <v>1118</v>
      </c>
      <c r="E118" s="125"/>
      <c r="F118" s="125"/>
      <c r="G118" s="125"/>
      <c r="H118" s="125"/>
      <c r="I118" s="125"/>
      <c r="J118" s="126">
        <f>J1771</f>
        <v>0</v>
      </c>
      <c r="L118" s="123"/>
    </row>
    <row r="119" spans="1:31" s="10" customFormat="1" ht="19.899999999999999" customHeight="1">
      <c r="B119" s="123"/>
      <c r="D119" s="124" t="s">
        <v>1119</v>
      </c>
      <c r="E119" s="125"/>
      <c r="F119" s="125"/>
      <c r="G119" s="125"/>
      <c r="H119" s="125"/>
      <c r="I119" s="125"/>
      <c r="J119" s="126">
        <f>J1794</f>
        <v>0</v>
      </c>
      <c r="L119" s="123"/>
    </row>
    <row r="120" spans="1:31" s="10" customFormat="1" ht="19.899999999999999" customHeight="1">
      <c r="B120" s="123"/>
      <c r="D120" s="124" t="s">
        <v>1120</v>
      </c>
      <c r="E120" s="125"/>
      <c r="F120" s="125"/>
      <c r="G120" s="125"/>
      <c r="H120" s="125"/>
      <c r="I120" s="125"/>
      <c r="J120" s="126">
        <f>J1833</f>
        <v>0</v>
      </c>
      <c r="L120" s="123"/>
    </row>
    <row r="121" spans="1:31" s="10" customFormat="1" ht="19.899999999999999" customHeight="1">
      <c r="B121" s="123"/>
      <c r="D121" s="124" t="s">
        <v>1121</v>
      </c>
      <c r="E121" s="125"/>
      <c r="F121" s="125"/>
      <c r="G121" s="125"/>
      <c r="H121" s="125"/>
      <c r="I121" s="125"/>
      <c r="J121" s="126">
        <f>J1854</f>
        <v>0</v>
      </c>
      <c r="L121" s="123"/>
    </row>
    <row r="122" spans="1:31" s="10" customFormat="1" ht="19.899999999999999" customHeight="1">
      <c r="B122" s="123"/>
      <c r="D122" s="124" t="s">
        <v>740</v>
      </c>
      <c r="E122" s="125"/>
      <c r="F122" s="125"/>
      <c r="G122" s="125"/>
      <c r="H122" s="125"/>
      <c r="I122" s="125"/>
      <c r="J122" s="126">
        <f>J1893</f>
        <v>0</v>
      </c>
      <c r="L122" s="123"/>
    </row>
    <row r="123" spans="1:31" s="9" customFormat="1" ht="24.95" customHeight="1">
      <c r="B123" s="119"/>
      <c r="D123" s="120" t="s">
        <v>134</v>
      </c>
      <c r="E123" s="121"/>
      <c r="F123" s="121"/>
      <c r="G123" s="121"/>
      <c r="H123" s="121"/>
      <c r="I123" s="121"/>
      <c r="J123" s="122">
        <f>J1901</f>
        <v>0</v>
      </c>
      <c r="L123" s="119"/>
    </row>
    <row r="124" spans="1:31" s="10" customFormat="1" ht="19.899999999999999" customHeight="1">
      <c r="B124" s="123"/>
      <c r="D124" s="124" t="s">
        <v>1122</v>
      </c>
      <c r="E124" s="125"/>
      <c r="F124" s="125"/>
      <c r="G124" s="125"/>
      <c r="H124" s="125"/>
      <c r="I124" s="125"/>
      <c r="J124" s="126">
        <f>J1902</f>
        <v>0</v>
      </c>
      <c r="L124" s="123"/>
    </row>
    <row r="125" spans="1:31" s="9" customFormat="1" ht="24.95" customHeight="1">
      <c r="B125" s="119"/>
      <c r="D125" s="120" t="s">
        <v>136</v>
      </c>
      <c r="E125" s="121"/>
      <c r="F125" s="121"/>
      <c r="G125" s="121"/>
      <c r="H125" s="121"/>
      <c r="I125" s="121"/>
      <c r="J125" s="122">
        <f>J1968</f>
        <v>0</v>
      </c>
      <c r="L125" s="119"/>
    </row>
    <row r="126" spans="1:31" s="9" customFormat="1" ht="24.95" customHeight="1">
      <c r="B126" s="119"/>
      <c r="D126" s="120" t="s">
        <v>1123</v>
      </c>
      <c r="E126" s="121"/>
      <c r="F126" s="121"/>
      <c r="G126" s="121"/>
      <c r="H126" s="121"/>
      <c r="I126" s="121"/>
      <c r="J126" s="122">
        <f>J1971</f>
        <v>0</v>
      </c>
      <c r="L126" s="119"/>
    </row>
    <row r="127" spans="1:31" s="2" customFormat="1" ht="21.7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51"/>
      <c r="C128" s="52"/>
      <c r="D128" s="52"/>
      <c r="E128" s="52"/>
      <c r="F128" s="52"/>
      <c r="G128" s="52"/>
      <c r="H128" s="52"/>
      <c r="I128" s="52"/>
      <c r="J128" s="52"/>
      <c r="K128" s="52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32" spans="1:31" s="2" customFormat="1" ht="6.95" customHeight="1">
      <c r="A132" s="33"/>
      <c r="B132" s="53"/>
      <c r="C132" s="54"/>
      <c r="D132" s="54"/>
      <c r="E132" s="54"/>
      <c r="F132" s="54"/>
      <c r="G132" s="54"/>
      <c r="H132" s="54"/>
      <c r="I132" s="54"/>
      <c r="J132" s="54"/>
      <c r="K132" s="54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31" s="2" customFormat="1" ht="24.95" customHeight="1">
      <c r="A133" s="33"/>
      <c r="B133" s="34"/>
      <c r="C133" s="22" t="s">
        <v>137</v>
      </c>
      <c r="D133" s="33"/>
      <c r="E133" s="33"/>
      <c r="F133" s="33"/>
      <c r="G133" s="33"/>
      <c r="H133" s="33"/>
      <c r="I133" s="33"/>
      <c r="J133" s="33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31" s="2" customFormat="1" ht="6.95" customHeight="1">
      <c r="A134" s="33"/>
      <c r="B134" s="34"/>
      <c r="C134" s="33"/>
      <c r="D134" s="33"/>
      <c r="E134" s="33"/>
      <c r="F134" s="33"/>
      <c r="G134" s="33"/>
      <c r="H134" s="33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31" s="2" customFormat="1" ht="12" customHeight="1">
      <c r="A135" s="33"/>
      <c r="B135" s="34"/>
      <c r="C135" s="28" t="s">
        <v>15</v>
      </c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31" s="2" customFormat="1" ht="26.25" customHeight="1">
      <c r="A136" s="33"/>
      <c r="B136" s="34"/>
      <c r="C136" s="33"/>
      <c r="D136" s="33"/>
      <c r="E136" s="264" t="str">
        <f>E7</f>
        <v>Stredná odborná škola informačných technológií centrum celoživotného a odborného vzdelávania a prípravy pre industry 4.0</v>
      </c>
      <c r="F136" s="265"/>
      <c r="G136" s="265"/>
      <c r="H136" s="265"/>
      <c r="I136" s="33"/>
      <c r="J136" s="33"/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31" s="2" customFormat="1" ht="12" customHeight="1">
      <c r="A137" s="33"/>
      <c r="B137" s="34"/>
      <c r="C137" s="28" t="s">
        <v>114</v>
      </c>
      <c r="D137" s="33"/>
      <c r="E137" s="33"/>
      <c r="F137" s="33"/>
      <c r="G137" s="33"/>
      <c r="H137" s="33"/>
      <c r="I137" s="33"/>
      <c r="J137" s="33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31" s="2" customFormat="1" ht="16.5" customHeight="1">
      <c r="A138" s="33"/>
      <c r="B138" s="34"/>
      <c r="C138" s="33"/>
      <c r="D138" s="33"/>
      <c r="E138" s="226" t="str">
        <f>E9</f>
        <v>03 - SO-01 Stavebné úpravy</v>
      </c>
      <c r="F138" s="266"/>
      <c r="G138" s="266"/>
      <c r="H138" s="266"/>
      <c r="I138" s="33"/>
      <c r="J138" s="33"/>
      <c r="K138" s="33"/>
      <c r="L138" s="46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31" s="2" customFormat="1" ht="6.95" customHeight="1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6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31" s="2" customFormat="1" ht="12" customHeight="1">
      <c r="A140" s="33"/>
      <c r="B140" s="34"/>
      <c r="C140" s="28" t="s">
        <v>19</v>
      </c>
      <c r="D140" s="33"/>
      <c r="E140" s="33"/>
      <c r="F140" s="26" t="str">
        <f>F12</f>
        <v>parc.č.2532/4 Banská Bystrica</v>
      </c>
      <c r="G140" s="33"/>
      <c r="H140" s="33"/>
      <c r="I140" s="28" t="s">
        <v>21</v>
      </c>
      <c r="J140" s="59" t="str">
        <f>IF(J12="","",J12)</f>
        <v>24. 4. 2025</v>
      </c>
      <c r="K140" s="33"/>
      <c r="L140" s="46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31" s="2" customFormat="1" ht="6.95" customHeight="1">
      <c r="A141" s="33"/>
      <c r="B141" s="34"/>
      <c r="C141" s="33"/>
      <c r="D141" s="33"/>
      <c r="E141" s="33"/>
      <c r="F141" s="33"/>
      <c r="G141" s="33"/>
      <c r="H141" s="33"/>
      <c r="I141" s="33"/>
      <c r="J141" s="33"/>
      <c r="K141" s="33"/>
      <c r="L141" s="46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31" s="2" customFormat="1" ht="15.2" customHeight="1">
      <c r="A142" s="33"/>
      <c r="B142" s="34"/>
      <c r="C142" s="28" t="s">
        <v>23</v>
      </c>
      <c r="D142" s="33"/>
      <c r="E142" s="33"/>
      <c r="F142" s="26" t="str">
        <f>E15</f>
        <v>Banskobystrický samosprávny kraj</v>
      </c>
      <c r="G142" s="33"/>
      <c r="H142" s="33"/>
      <c r="I142" s="28" t="s">
        <v>29</v>
      </c>
      <c r="J142" s="31" t="str">
        <f>E21</f>
        <v>Ing.Marek Mečír</v>
      </c>
      <c r="K142" s="33"/>
      <c r="L142" s="46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31" s="2" customFormat="1" ht="15.2" customHeight="1">
      <c r="A143" s="33"/>
      <c r="B143" s="34"/>
      <c r="C143" s="28" t="s">
        <v>27</v>
      </c>
      <c r="D143" s="33"/>
      <c r="E143" s="33"/>
      <c r="F143" s="26" t="str">
        <f>IF(E18="","",E18)</f>
        <v>Vyplň údaj</v>
      </c>
      <c r="G143" s="33"/>
      <c r="H143" s="33"/>
      <c r="I143" s="28" t="s">
        <v>32</v>
      </c>
      <c r="J143" s="31" t="str">
        <f>E24</f>
        <v>Stanislav Hlubina</v>
      </c>
      <c r="K143" s="33"/>
      <c r="L143" s="46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</row>
    <row r="144" spans="1:31" s="2" customFormat="1" ht="10.35" customHeight="1">
      <c r="A144" s="33"/>
      <c r="B144" s="34"/>
      <c r="C144" s="33"/>
      <c r="D144" s="33"/>
      <c r="E144" s="33"/>
      <c r="F144" s="33"/>
      <c r="G144" s="33"/>
      <c r="H144" s="33"/>
      <c r="I144" s="33"/>
      <c r="J144" s="33"/>
      <c r="K144" s="33"/>
      <c r="L144" s="46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  <row r="145" spans="1:65" s="11" customFormat="1" ht="29.25" customHeight="1">
      <c r="A145" s="127"/>
      <c r="B145" s="128"/>
      <c r="C145" s="129" t="s">
        <v>138</v>
      </c>
      <c r="D145" s="130" t="s">
        <v>61</v>
      </c>
      <c r="E145" s="130" t="s">
        <v>57</v>
      </c>
      <c r="F145" s="130" t="s">
        <v>58</v>
      </c>
      <c r="G145" s="130" t="s">
        <v>139</v>
      </c>
      <c r="H145" s="130" t="s">
        <v>140</v>
      </c>
      <c r="I145" s="130" t="s">
        <v>141</v>
      </c>
      <c r="J145" s="131" t="s">
        <v>118</v>
      </c>
      <c r="K145" s="132" t="s">
        <v>142</v>
      </c>
      <c r="L145" s="133"/>
      <c r="M145" s="66" t="s">
        <v>1</v>
      </c>
      <c r="N145" s="67" t="s">
        <v>40</v>
      </c>
      <c r="O145" s="67" t="s">
        <v>143</v>
      </c>
      <c r="P145" s="67" t="s">
        <v>144</v>
      </c>
      <c r="Q145" s="67" t="s">
        <v>145</v>
      </c>
      <c r="R145" s="67" t="s">
        <v>146</v>
      </c>
      <c r="S145" s="67" t="s">
        <v>147</v>
      </c>
      <c r="T145" s="68" t="s">
        <v>148</v>
      </c>
      <c r="U145" s="127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</row>
    <row r="146" spans="1:65" s="2" customFormat="1" ht="22.9" customHeight="1">
      <c r="A146" s="33"/>
      <c r="B146" s="34"/>
      <c r="C146" s="73" t="s">
        <v>119</v>
      </c>
      <c r="D146" s="33"/>
      <c r="E146" s="33"/>
      <c r="F146" s="33"/>
      <c r="G146" s="33"/>
      <c r="H146" s="33"/>
      <c r="I146" s="33"/>
      <c r="J146" s="134">
        <f>BK146</f>
        <v>0</v>
      </c>
      <c r="K146" s="33"/>
      <c r="L146" s="34"/>
      <c r="M146" s="69"/>
      <c r="N146" s="60"/>
      <c r="O146" s="70"/>
      <c r="P146" s="135">
        <f>P147+P1015+P1901+P1968+P1971</f>
        <v>0</v>
      </c>
      <c r="Q146" s="70"/>
      <c r="R146" s="135">
        <f>R147+R1015+R1901+R1968+R1971</f>
        <v>786.48704087340911</v>
      </c>
      <c r="S146" s="70"/>
      <c r="T146" s="136">
        <f>T147+T1015+T1901+T1968+T1971</f>
        <v>12.460801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8" t="s">
        <v>75</v>
      </c>
      <c r="AU146" s="18" t="s">
        <v>120</v>
      </c>
      <c r="BK146" s="137">
        <f>BK147+BK1015+BK1901+BK1968+BK1971</f>
        <v>0</v>
      </c>
    </row>
    <row r="147" spans="1:65" s="12" customFormat="1" ht="25.9" customHeight="1">
      <c r="B147" s="138"/>
      <c r="D147" s="139" t="s">
        <v>75</v>
      </c>
      <c r="E147" s="140" t="s">
        <v>149</v>
      </c>
      <c r="F147" s="140" t="s">
        <v>150</v>
      </c>
      <c r="I147" s="141"/>
      <c r="J147" s="142">
        <f>BK147</f>
        <v>0</v>
      </c>
      <c r="L147" s="138"/>
      <c r="M147" s="143"/>
      <c r="N147" s="144"/>
      <c r="O147" s="144"/>
      <c r="P147" s="145">
        <f>P148+P176+P216+P414+P463+P844+P1013</f>
        <v>0</v>
      </c>
      <c r="Q147" s="144"/>
      <c r="R147" s="145">
        <f>R148+R176+R216+R414+R463+R844+R1013</f>
        <v>655.43035123445907</v>
      </c>
      <c r="S147" s="144"/>
      <c r="T147" s="146">
        <f>T148+T176+T216+T414+T463+T844+T1013</f>
        <v>4.1888010000000007</v>
      </c>
      <c r="AR147" s="139" t="s">
        <v>84</v>
      </c>
      <c r="AT147" s="147" t="s">
        <v>75</v>
      </c>
      <c r="AU147" s="147" t="s">
        <v>76</v>
      </c>
      <c r="AY147" s="139" t="s">
        <v>151</v>
      </c>
      <c r="BK147" s="148">
        <f>BK148+BK176+BK216+BK414+BK463+BK844+BK1013</f>
        <v>0</v>
      </c>
    </row>
    <row r="148" spans="1:65" s="12" customFormat="1" ht="22.9" customHeight="1">
      <c r="B148" s="138"/>
      <c r="D148" s="139" t="s">
        <v>75</v>
      </c>
      <c r="E148" s="149" t="s">
        <v>84</v>
      </c>
      <c r="F148" s="149" t="s">
        <v>1124</v>
      </c>
      <c r="I148" s="141"/>
      <c r="J148" s="150">
        <f>BK148</f>
        <v>0</v>
      </c>
      <c r="L148" s="138"/>
      <c r="M148" s="143"/>
      <c r="N148" s="144"/>
      <c r="O148" s="144"/>
      <c r="P148" s="145">
        <f>SUM(P149:P175)</f>
        <v>0</v>
      </c>
      <c r="Q148" s="144"/>
      <c r="R148" s="145">
        <f>SUM(R149:R175)</f>
        <v>0</v>
      </c>
      <c r="S148" s="144"/>
      <c r="T148" s="146">
        <f>SUM(T149:T175)</f>
        <v>0</v>
      </c>
      <c r="AR148" s="139" t="s">
        <v>84</v>
      </c>
      <c r="AT148" s="147" t="s">
        <v>75</v>
      </c>
      <c r="AU148" s="147" t="s">
        <v>84</v>
      </c>
      <c r="AY148" s="139" t="s">
        <v>151</v>
      </c>
      <c r="BK148" s="148">
        <f>SUM(BK149:BK175)</f>
        <v>0</v>
      </c>
    </row>
    <row r="149" spans="1:65" s="2" customFormat="1" ht="21.75" customHeight="1">
      <c r="A149" s="33"/>
      <c r="B149" s="151"/>
      <c r="C149" s="152" t="s">
        <v>84</v>
      </c>
      <c r="D149" s="152" t="s">
        <v>154</v>
      </c>
      <c r="E149" s="153" t="s">
        <v>1125</v>
      </c>
      <c r="F149" s="154" t="s">
        <v>1126</v>
      </c>
      <c r="G149" s="155" t="s">
        <v>169</v>
      </c>
      <c r="H149" s="156">
        <v>9.1039999999999992</v>
      </c>
      <c r="I149" s="157"/>
      <c r="J149" s="158">
        <f>ROUND(I149*H149,2)</f>
        <v>0</v>
      </c>
      <c r="K149" s="159"/>
      <c r="L149" s="34"/>
      <c r="M149" s="160" t="s">
        <v>1</v>
      </c>
      <c r="N149" s="161" t="s">
        <v>42</v>
      </c>
      <c r="O149" s="62"/>
      <c r="P149" s="162">
        <f>O149*H149</f>
        <v>0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158</v>
      </c>
      <c r="AT149" s="164" t="s">
        <v>154</v>
      </c>
      <c r="AU149" s="164" t="s">
        <v>152</v>
      </c>
      <c r="AY149" s="18" t="s">
        <v>151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8" t="s">
        <v>152</v>
      </c>
      <c r="BK149" s="165">
        <f>ROUND(I149*H149,2)</f>
        <v>0</v>
      </c>
      <c r="BL149" s="18" t="s">
        <v>158</v>
      </c>
      <c r="BM149" s="164" t="s">
        <v>1127</v>
      </c>
    </row>
    <row r="150" spans="1:65" s="13" customFormat="1" ht="11.25">
      <c r="B150" s="166"/>
      <c r="D150" s="167" t="s">
        <v>160</v>
      </c>
      <c r="E150" s="168" t="s">
        <v>1</v>
      </c>
      <c r="F150" s="169" t="s">
        <v>1128</v>
      </c>
      <c r="H150" s="168" t="s">
        <v>1</v>
      </c>
      <c r="I150" s="170"/>
      <c r="L150" s="166"/>
      <c r="M150" s="171"/>
      <c r="N150" s="172"/>
      <c r="O150" s="172"/>
      <c r="P150" s="172"/>
      <c r="Q150" s="172"/>
      <c r="R150" s="172"/>
      <c r="S150" s="172"/>
      <c r="T150" s="173"/>
      <c r="AT150" s="168" t="s">
        <v>160</v>
      </c>
      <c r="AU150" s="168" t="s">
        <v>152</v>
      </c>
      <c r="AV150" s="13" t="s">
        <v>84</v>
      </c>
      <c r="AW150" s="13" t="s">
        <v>31</v>
      </c>
      <c r="AX150" s="13" t="s">
        <v>76</v>
      </c>
      <c r="AY150" s="168" t="s">
        <v>151</v>
      </c>
    </row>
    <row r="151" spans="1:65" s="14" customFormat="1" ht="11.25">
      <c r="B151" s="174"/>
      <c r="D151" s="167" t="s">
        <v>160</v>
      </c>
      <c r="E151" s="175" t="s">
        <v>1</v>
      </c>
      <c r="F151" s="176" t="s">
        <v>1129</v>
      </c>
      <c r="H151" s="177">
        <v>9.1039999999999992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160</v>
      </c>
      <c r="AU151" s="175" t="s">
        <v>152</v>
      </c>
      <c r="AV151" s="14" t="s">
        <v>152</v>
      </c>
      <c r="AW151" s="14" t="s">
        <v>31</v>
      </c>
      <c r="AX151" s="14" t="s">
        <v>76</v>
      </c>
      <c r="AY151" s="175" t="s">
        <v>151</v>
      </c>
    </row>
    <row r="152" spans="1:65" s="15" customFormat="1" ht="11.25">
      <c r="B152" s="182"/>
      <c r="D152" s="167" t="s">
        <v>160</v>
      </c>
      <c r="E152" s="183" t="s">
        <v>1</v>
      </c>
      <c r="F152" s="184" t="s">
        <v>164</v>
      </c>
      <c r="H152" s="185">
        <v>9.1039999999999992</v>
      </c>
      <c r="I152" s="186"/>
      <c r="L152" s="182"/>
      <c r="M152" s="187"/>
      <c r="N152" s="188"/>
      <c r="O152" s="188"/>
      <c r="P152" s="188"/>
      <c r="Q152" s="188"/>
      <c r="R152" s="188"/>
      <c r="S152" s="188"/>
      <c r="T152" s="189"/>
      <c r="AT152" s="183" t="s">
        <v>160</v>
      </c>
      <c r="AU152" s="183" t="s">
        <v>152</v>
      </c>
      <c r="AV152" s="15" t="s">
        <v>158</v>
      </c>
      <c r="AW152" s="15" t="s">
        <v>31</v>
      </c>
      <c r="AX152" s="15" t="s">
        <v>84</v>
      </c>
      <c r="AY152" s="183" t="s">
        <v>151</v>
      </c>
    </row>
    <row r="153" spans="1:65" s="2" customFormat="1" ht="24.2" customHeight="1">
      <c r="A153" s="33"/>
      <c r="B153" s="151"/>
      <c r="C153" s="152" t="s">
        <v>152</v>
      </c>
      <c r="D153" s="152" t="s">
        <v>154</v>
      </c>
      <c r="E153" s="153" t="s">
        <v>1130</v>
      </c>
      <c r="F153" s="154" t="s">
        <v>1131</v>
      </c>
      <c r="G153" s="155" t="s">
        <v>169</v>
      </c>
      <c r="H153" s="156">
        <v>9.1039999999999992</v>
      </c>
      <c r="I153" s="157"/>
      <c r="J153" s="158">
        <f>ROUND(I153*H153,2)</f>
        <v>0</v>
      </c>
      <c r="K153" s="159"/>
      <c r="L153" s="34"/>
      <c r="M153" s="160" t="s">
        <v>1</v>
      </c>
      <c r="N153" s="161" t="s">
        <v>42</v>
      </c>
      <c r="O153" s="62"/>
      <c r="P153" s="162">
        <f>O153*H153</f>
        <v>0</v>
      </c>
      <c r="Q153" s="162">
        <v>0</v>
      </c>
      <c r="R153" s="162">
        <f>Q153*H153</f>
        <v>0</v>
      </c>
      <c r="S153" s="162">
        <v>0</v>
      </c>
      <c r="T153" s="16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158</v>
      </c>
      <c r="AT153" s="164" t="s">
        <v>154</v>
      </c>
      <c r="AU153" s="164" t="s">
        <v>152</v>
      </c>
      <c r="AY153" s="18" t="s">
        <v>151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8" t="s">
        <v>152</v>
      </c>
      <c r="BK153" s="165">
        <f>ROUND(I153*H153,2)</f>
        <v>0</v>
      </c>
      <c r="BL153" s="18" t="s">
        <v>158</v>
      </c>
      <c r="BM153" s="164" t="s">
        <v>1132</v>
      </c>
    </row>
    <row r="154" spans="1:65" s="2" customFormat="1" ht="21.75" customHeight="1">
      <c r="A154" s="33"/>
      <c r="B154" s="151"/>
      <c r="C154" s="152" t="s">
        <v>165</v>
      </c>
      <c r="D154" s="152" t="s">
        <v>154</v>
      </c>
      <c r="E154" s="153" t="s">
        <v>1133</v>
      </c>
      <c r="F154" s="154" t="s">
        <v>1134</v>
      </c>
      <c r="G154" s="155" t="s">
        <v>169</v>
      </c>
      <c r="H154" s="156">
        <v>5.5629999999999997</v>
      </c>
      <c r="I154" s="157"/>
      <c r="J154" s="158">
        <f>ROUND(I154*H154,2)</f>
        <v>0</v>
      </c>
      <c r="K154" s="159"/>
      <c r="L154" s="34"/>
      <c r="M154" s="160" t="s">
        <v>1</v>
      </c>
      <c r="N154" s="161" t="s">
        <v>42</v>
      </c>
      <c r="O154" s="62"/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158</v>
      </c>
      <c r="AT154" s="164" t="s">
        <v>154</v>
      </c>
      <c r="AU154" s="164" t="s">
        <v>152</v>
      </c>
      <c r="AY154" s="18" t="s">
        <v>151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8" t="s">
        <v>152</v>
      </c>
      <c r="BK154" s="165">
        <f>ROUND(I154*H154,2)</f>
        <v>0</v>
      </c>
      <c r="BL154" s="18" t="s">
        <v>158</v>
      </c>
      <c r="BM154" s="164" t="s">
        <v>1135</v>
      </c>
    </row>
    <row r="155" spans="1:65" s="13" customFormat="1" ht="11.25">
      <c r="B155" s="166"/>
      <c r="D155" s="167" t="s">
        <v>160</v>
      </c>
      <c r="E155" s="168" t="s">
        <v>1</v>
      </c>
      <c r="F155" s="169" t="s">
        <v>1136</v>
      </c>
      <c r="H155" s="168" t="s">
        <v>1</v>
      </c>
      <c r="I155" s="170"/>
      <c r="L155" s="166"/>
      <c r="M155" s="171"/>
      <c r="N155" s="172"/>
      <c r="O155" s="172"/>
      <c r="P155" s="172"/>
      <c r="Q155" s="172"/>
      <c r="R155" s="172"/>
      <c r="S155" s="172"/>
      <c r="T155" s="173"/>
      <c r="AT155" s="168" t="s">
        <v>160</v>
      </c>
      <c r="AU155" s="168" t="s">
        <v>152</v>
      </c>
      <c r="AV155" s="13" t="s">
        <v>84</v>
      </c>
      <c r="AW155" s="13" t="s">
        <v>31</v>
      </c>
      <c r="AX155" s="13" t="s">
        <v>76</v>
      </c>
      <c r="AY155" s="168" t="s">
        <v>151</v>
      </c>
    </row>
    <row r="156" spans="1:65" s="14" customFormat="1" ht="11.25">
      <c r="B156" s="174"/>
      <c r="D156" s="167" t="s">
        <v>160</v>
      </c>
      <c r="E156" s="175" t="s">
        <v>1</v>
      </c>
      <c r="F156" s="176" t="s">
        <v>1137</v>
      </c>
      <c r="H156" s="177">
        <v>5.5629999999999997</v>
      </c>
      <c r="I156" s="178"/>
      <c r="L156" s="174"/>
      <c r="M156" s="179"/>
      <c r="N156" s="180"/>
      <c r="O156" s="180"/>
      <c r="P156" s="180"/>
      <c r="Q156" s="180"/>
      <c r="R156" s="180"/>
      <c r="S156" s="180"/>
      <c r="T156" s="181"/>
      <c r="AT156" s="175" t="s">
        <v>160</v>
      </c>
      <c r="AU156" s="175" t="s">
        <v>152</v>
      </c>
      <c r="AV156" s="14" t="s">
        <v>152</v>
      </c>
      <c r="AW156" s="14" t="s">
        <v>31</v>
      </c>
      <c r="AX156" s="14" t="s">
        <v>76</v>
      </c>
      <c r="AY156" s="175" t="s">
        <v>151</v>
      </c>
    </row>
    <row r="157" spans="1:65" s="15" customFormat="1" ht="11.25">
      <c r="B157" s="182"/>
      <c r="D157" s="167" t="s">
        <v>160</v>
      </c>
      <c r="E157" s="183" t="s">
        <v>1</v>
      </c>
      <c r="F157" s="184" t="s">
        <v>164</v>
      </c>
      <c r="H157" s="185">
        <v>5.5629999999999997</v>
      </c>
      <c r="I157" s="186"/>
      <c r="L157" s="182"/>
      <c r="M157" s="187"/>
      <c r="N157" s="188"/>
      <c r="O157" s="188"/>
      <c r="P157" s="188"/>
      <c r="Q157" s="188"/>
      <c r="R157" s="188"/>
      <c r="S157" s="188"/>
      <c r="T157" s="189"/>
      <c r="AT157" s="183" t="s">
        <v>160</v>
      </c>
      <c r="AU157" s="183" t="s">
        <v>152</v>
      </c>
      <c r="AV157" s="15" t="s">
        <v>158</v>
      </c>
      <c r="AW157" s="15" t="s">
        <v>31</v>
      </c>
      <c r="AX157" s="15" t="s">
        <v>84</v>
      </c>
      <c r="AY157" s="183" t="s">
        <v>151</v>
      </c>
    </row>
    <row r="158" spans="1:65" s="2" customFormat="1" ht="37.9" customHeight="1">
      <c r="A158" s="33"/>
      <c r="B158" s="151"/>
      <c r="C158" s="152" t="s">
        <v>158</v>
      </c>
      <c r="D158" s="152" t="s">
        <v>154</v>
      </c>
      <c r="E158" s="153" t="s">
        <v>1138</v>
      </c>
      <c r="F158" s="154" t="s">
        <v>1139</v>
      </c>
      <c r="G158" s="155" t="s">
        <v>169</v>
      </c>
      <c r="H158" s="156">
        <v>5.5629999999999997</v>
      </c>
      <c r="I158" s="157"/>
      <c r="J158" s="158">
        <f>ROUND(I158*H158,2)</f>
        <v>0</v>
      </c>
      <c r="K158" s="159"/>
      <c r="L158" s="34"/>
      <c r="M158" s="160" t="s">
        <v>1</v>
      </c>
      <c r="N158" s="161" t="s">
        <v>42</v>
      </c>
      <c r="O158" s="62"/>
      <c r="P158" s="162">
        <f>O158*H158</f>
        <v>0</v>
      </c>
      <c r="Q158" s="162">
        <v>0</v>
      </c>
      <c r="R158" s="162">
        <f>Q158*H158</f>
        <v>0</v>
      </c>
      <c r="S158" s="162">
        <v>0</v>
      </c>
      <c r="T158" s="16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158</v>
      </c>
      <c r="AT158" s="164" t="s">
        <v>154</v>
      </c>
      <c r="AU158" s="164" t="s">
        <v>152</v>
      </c>
      <c r="AY158" s="18" t="s">
        <v>151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8" t="s">
        <v>152</v>
      </c>
      <c r="BK158" s="165">
        <f>ROUND(I158*H158,2)</f>
        <v>0</v>
      </c>
      <c r="BL158" s="18" t="s">
        <v>158</v>
      </c>
      <c r="BM158" s="164" t="s">
        <v>1140</v>
      </c>
    </row>
    <row r="159" spans="1:65" s="2" customFormat="1" ht="33" customHeight="1">
      <c r="A159" s="33"/>
      <c r="B159" s="151"/>
      <c r="C159" s="152" t="s">
        <v>185</v>
      </c>
      <c r="D159" s="152" t="s">
        <v>154</v>
      </c>
      <c r="E159" s="153" t="s">
        <v>1141</v>
      </c>
      <c r="F159" s="154" t="s">
        <v>1142</v>
      </c>
      <c r="G159" s="155" t="s">
        <v>169</v>
      </c>
      <c r="H159" s="156">
        <v>56.258000000000003</v>
      </c>
      <c r="I159" s="157"/>
      <c r="J159" s="158">
        <f>ROUND(I159*H159,2)</f>
        <v>0</v>
      </c>
      <c r="K159" s="159"/>
      <c r="L159" s="34"/>
      <c r="M159" s="160" t="s">
        <v>1</v>
      </c>
      <c r="N159" s="161" t="s">
        <v>42</v>
      </c>
      <c r="O159" s="62"/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158</v>
      </c>
      <c r="AT159" s="164" t="s">
        <v>154</v>
      </c>
      <c r="AU159" s="164" t="s">
        <v>152</v>
      </c>
      <c r="AY159" s="18" t="s">
        <v>151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152</v>
      </c>
      <c r="BK159" s="165">
        <f>ROUND(I159*H159,2)</f>
        <v>0</v>
      </c>
      <c r="BL159" s="18" t="s">
        <v>158</v>
      </c>
      <c r="BM159" s="164" t="s">
        <v>1143</v>
      </c>
    </row>
    <row r="160" spans="1:65" s="13" customFormat="1" ht="11.25">
      <c r="B160" s="166"/>
      <c r="D160" s="167" t="s">
        <v>160</v>
      </c>
      <c r="E160" s="168" t="s">
        <v>1</v>
      </c>
      <c r="F160" s="169" t="s">
        <v>1144</v>
      </c>
      <c r="H160" s="168" t="s">
        <v>1</v>
      </c>
      <c r="I160" s="170"/>
      <c r="L160" s="166"/>
      <c r="M160" s="171"/>
      <c r="N160" s="172"/>
      <c r="O160" s="172"/>
      <c r="P160" s="172"/>
      <c r="Q160" s="172"/>
      <c r="R160" s="172"/>
      <c r="S160" s="172"/>
      <c r="T160" s="173"/>
      <c r="AT160" s="168" t="s">
        <v>160</v>
      </c>
      <c r="AU160" s="168" t="s">
        <v>152</v>
      </c>
      <c r="AV160" s="13" t="s">
        <v>84</v>
      </c>
      <c r="AW160" s="13" t="s">
        <v>31</v>
      </c>
      <c r="AX160" s="13" t="s">
        <v>76</v>
      </c>
      <c r="AY160" s="168" t="s">
        <v>151</v>
      </c>
    </row>
    <row r="161" spans="1:65" s="14" customFormat="1" ht="11.25">
      <c r="B161" s="174"/>
      <c r="D161" s="167" t="s">
        <v>160</v>
      </c>
      <c r="E161" s="175" t="s">
        <v>1</v>
      </c>
      <c r="F161" s="176" t="s">
        <v>1145</v>
      </c>
      <c r="H161" s="177">
        <v>7.4660000000000002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160</v>
      </c>
      <c r="AU161" s="175" t="s">
        <v>152</v>
      </c>
      <c r="AV161" s="14" t="s">
        <v>152</v>
      </c>
      <c r="AW161" s="14" t="s">
        <v>31</v>
      </c>
      <c r="AX161" s="14" t="s">
        <v>76</v>
      </c>
      <c r="AY161" s="175" t="s">
        <v>151</v>
      </c>
    </row>
    <row r="162" spans="1:65" s="13" customFormat="1" ht="11.25">
      <c r="B162" s="166"/>
      <c r="D162" s="167" t="s">
        <v>160</v>
      </c>
      <c r="E162" s="168" t="s">
        <v>1</v>
      </c>
      <c r="F162" s="169" t="s">
        <v>1146</v>
      </c>
      <c r="H162" s="168" t="s">
        <v>1</v>
      </c>
      <c r="I162" s="170"/>
      <c r="L162" s="166"/>
      <c r="M162" s="171"/>
      <c r="N162" s="172"/>
      <c r="O162" s="172"/>
      <c r="P162" s="172"/>
      <c r="Q162" s="172"/>
      <c r="R162" s="172"/>
      <c r="S162" s="172"/>
      <c r="T162" s="173"/>
      <c r="AT162" s="168" t="s">
        <v>160</v>
      </c>
      <c r="AU162" s="168" t="s">
        <v>152</v>
      </c>
      <c r="AV162" s="13" t="s">
        <v>84</v>
      </c>
      <c r="AW162" s="13" t="s">
        <v>31</v>
      </c>
      <c r="AX162" s="13" t="s">
        <v>76</v>
      </c>
      <c r="AY162" s="168" t="s">
        <v>151</v>
      </c>
    </row>
    <row r="163" spans="1:65" s="14" customFormat="1" ht="11.25">
      <c r="B163" s="174"/>
      <c r="D163" s="167" t="s">
        <v>160</v>
      </c>
      <c r="E163" s="175" t="s">
        <v>1</v>
      </c>
      <c r="F163" s="176" t="s">
        <v>1147</v>
      </c>
      <c r="H163" s="177">
        <v>48.792000000000002</v>
      </c>
      <c r="I163" s="178"/>
      <c r="L163" s="174"/>
      <c r="M163" s="179"/>
      <c r="N163" s="180"/>
      <c r="O163" s="180"/>
      <c r="P163" s="180"/>
      <c r="Q163" s="180"/>
      <c r="R163" s="180"/>
      <c r="S163" s="180"/>
      <c r="T163" s="181"/>
      <c r="AT163" s="175" t="s">
        <v>160</v>
      </c>
      <c r="AU163" s="175" t="s">
        <v>152</v>
      </c>
      <c r="AV163" s="14" t="s">
        <v>152</v>
      </c>
      <c r="AW163" s="14" t="s">
        <v>31</v>
      </c>
      <c r="AX163" s="14" t="s">
        <v>76</v>
      </c>
      <c r="AY163" s="175" t="s">
        <v>151</v>
      </c>
    </row>
    <row r="164" spans="1:65" s="15" customFormat="1" ht="11.25">
      <c r="B164" s="182"/>
      <c r="D164" s="167" t="s">
        <v>160</v>
      </c>
      <c r="E164" s="183" t="s">
        <v>1</v>
      </c>
      <c r="F164" s="184" t="s">
        <v>164</v>
      </c>
      <c r="H164" s="185">
        <v>56.258000000000003</v>
      </c>
      <c r="I164" s="186"/>
      <c r="L164" s="182"/>
      <c r="M164" s="187"/>
      <c r="N164" s="188"/>
      <c r="O164" s="188"/>
      <c r="P164" s="188"/>
      <c r="Q164" s="188"/>
      <c r="R164" s="188"/>
      <c r="S164" s="188"/>
      <c r="T164" s="189"/>
      <c r="AT164" s="183" t="s">
        <v>160</v>
      </c>
      <c r="AU164" s="183" t="s">
        <v>152</v>
      </c>
      <c r="AV164" s="15" t="s">
        <v>158</v>
      </c>
      <c r="AW164" s="15" t="s">
        <v>31</v>
      </c>
      <c r="AX164" s="15" t="s">
        <v>84</v>
      </c>
      <c r="AY164" s="183" t="s">
        <v>151</v>
      </c>
    </row>
    <row r="165" spans="1:65" s="2" customFormat="1" ht="37.9" customHeight="1">
      <c r="A165" s="33"/>
      <c r="B165" s="151"/>
      <c r="C165" s="152" t="s">
        <v>191</v>
      </c>
      <c r="D165" s="152" t="s">
        <v>154</v>
      </c>
      <c r="E165" s="153" t="s">
        <v>1148</v>
      </c>
      <c r="F165" s="154" t="s">
        <v>1149</v>
      </c>
      <c r="G165" s="155" t="s">
        <v>169</v>
      </c>
      <c r="H165" s="156">
        <v>56.258000000000003</v>
      </c>
      <c r="I165" s="157"/>
      <c r="J165" s="158">
        <f>ROUND(I165*H165,2)</f>
        <v>0</v>
      </c>
      <c r="K165" s="159"/>
      <c r="L165" s="34"/>
      <c r="M165" s="160" t="s">
        <v>1</v>
      </c>
      <c r="N165" s="161" t="s">
        <v>42</v>
      </c>
      <c r="O165" s="62"/>
      <c r="P165" s="162">
        <f>O165*H165</f>
        <v>0</v>
      </c>
      <c r="Q165" s="162">
        <v>0</v>
      </c>
      <c r="R165" s="162">
        <f>Q165*H165</f>
        <v>0</v>
      </c>
      <c r="S165" s="162">
        <v>0</v>
      </c>
      <c r="T165" s="16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158</v>
      </c>
      <c r="AT165" s="164" t="s">
        <v>154</v>
      </c>
      <c r="AU165" s="164" t="s">
        <v>152</v>
      </c>
      <c r="AY165" s="18" t="s">
        <v>151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8" t="s">
        <v>152</v>
      </c>
      <c r="BK165" s="165">
        <f>ROUND(I165*H165,2)</f>
        <v>0</v>
      </c>
      <c r="BL165" s="18" t="s">
        <v>158</v>
      </c>
      <c r="BM165" s="164" t="s">
        <v>1150</v>
      </c>
    </row>
    <row r="166" spans="1:65" s="2" customFormat="1" ht="33" customHeight="1">
      <c r="A166" s="33"/>
      <c r="B166" s="151"/>
      <c r="C166" s="152" t="s">
        <v>196</v>
      </c>
      <c r="D166" s="152" t="s">
        <v>154</v>
      </c>
      <c r="E166" s="153" t="s">
        <v>1151</v>
      </c>
      <c r="F166" s="154" t="s">
        <v>1152</v>
      </c>
      <c r="G166" s="155" t="s">
        <v>169</v>
      </c>
      <c r="H166" s="156">
        <v>70.924999999999997</v>
      </c>
      <c r="I166" s="157"/>
      <c r="J166" s="158">
        <f>ROUND(I166*H166,2)</f>
        <v>0</v>
      </c>
      <c r="K166" s="159"/>
      <c r="L166" s="34"/>
      <c r="M166" s="160" t="s">
        <v>1</v>
      </c>
      <c r="N166" s="161" t="s">
        <v>42</v>
      </c>
      <c r="O166" s="62"/>
      <c r="P166" s="162">
        <f>O166*H166</f>
        <v>0</v>
      </c>
      <c r="Q166" s="162">
        <v>0</v>
      </c>
      <c r="R166" s="162">
        <f>Q166*H166</f>
        <v>0</v>
      </c>
      <c r="S166" s="162">
        <v>0</v>
      </c>
      <c r="T166" s="16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158</v>
      </c>
      <c r="AT166" s="164" t="s">
        <v>154</v>
      </c>
      <c r="AU166" s="164" t="s">
        <v>152</v>
      </c>
      <c r="AY166" s="18" t="s">
        <v>151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8" t="s">
        <v>152</v>
      </c>
      <c r="BK166" s="165">
        <f>ROUND(I166*H166,2)</f>
        <v>0</v>
      </c>
      <c r="BL166" s="18" t="s">
        <v>158</v>
      </c>
      <c r="BM166" s="164" t="s">
        <v>1153</v>
      </c>
    </row>
    <row r="167" spans="1:65" s="14" customFormat="1" ht="11.25">
      <c r="B167" s="174"/>
      <c r="D167" s="167" t="s">
        <v>160</v>
      </c>
      <c r="E167" s="175" t="s">
        <v>1</v>
      </c>
      <c r="F167" s="176" t="s">
        <v>1154</v>
      </c>
      <c r="H167" s="177">
        <v>70.924999999999997</v>
      </c>
      <c r="I167" s="178"/>
      <c r="L167" s="174"/>
      <c r="M167" s="179"/>
      <c r="N167" s="180"/>
      <c r="O167" s="180"/>
      <c r="P167" s="180"/>
      <c r="Q167" s="180"/>
      <c r="R167" s="180"/>
      <c r="S167" s="180"/>
      <c r="T167" s="181"/>
      <c r="AT167" s="175" t="s">
        <v>160</v>
      </c>
      <c r="AU167" s="175" t="s">
        <v>152</v>
      </c>
      <c r="AV167" s="14" t="s">
        <v>152</v>
      </c>
      <c r="AW167" s="14" t="s">
        <v>31</v>
      </c>
      <c r="AX167" s="14" t="s">
        <v>84</v>
      </c>
      <c r="AY167" s="175" t="s">
        <v>151</v>
      </c>
    </row>
    <row r="168" spans="1:65" s="2" customFormat="1" ht="37.9" customHeight="1">
      <c r="A168" s="33"/>
      <c r="B168" s="151"/>
      <c r="C168" s="152" t="s">
        <v>189</v>
      </c>
      <c r="D168" s="152" t="s">
        <v>154</v>
      </c>
      <c r="E168" s="153" t="s">
        <v>1155</v>
      </c>
      <c r="F168" s="154" t="s">
        <v>1156</v>
      </c>
      <c r="G168" s="155" t="s">
        <v>169</v>
      </c>
      <c r="H168" s="156">
        <v>496.47500000000002</v>
      </c>
      <c r="I168" s="157"/>
      <c r="J168" s="158">
        <f>ROUND(I168*H168,2)</f>
        <v>0</v>
      </c>
      <c r="K168" s="159"/>
      <c r="L168" s="34"/>
      <c r="M168" s="160" t="s">
        <v>1</v>
      </c>
      <c r="N168" s="161" t="s">
        <v>42</v>
      </c>
      <c r="O168" s="62"/>
      <c r="P168" s="162">
        <f>O168*H168</f>
        <v>0</v>
      </c>
      <c r="Q168" s="162">
        <v>0</v>
      </c>
      <c r="R168" s="162">
        <f>Q168*H168</f>
        <v>0</v>
      </c>
      <c r="S168" s="162">
        <v>0</v>
      </c>
      <c r="T168" s="16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158</v>
      </c>
      <c r="AT168" s="164" t="s">
        <v>154</v>
      </c>
      <c r="AU168" s="164" t="s">
        <v>152</v>
      </c>
      <c r="AY168" s="18" t="s">
        <v>151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8" t="s">
        <v>152</v>
      </c>
      <c r="BK168" s="165">
        <f>ROUND(I168*H168,2)</f>
        <v>0</v>
      </c>
      <c r="BL168" s="18" t="s">
        <v>158</v>
      </c>
      <c r="BM168" s="164" t="s">
        <v>1157</v>
      </c>
    </row>
    <row r="169" spans="1:65" s="14" customFormat="1" ht="11.25">
      <c r="B169" s="174"/>
      <c r="D169" s="167" t="s">
        <v>160</v>
      </c>
      <c r="E169" s="175" t="s">
        <v>1</v>
      </c>
      <c r="F169" s="176" t="s">
        <v>1158</v>
      </c>
      <c r="H169" s="177">
        <v>496.47500000000002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160</v>
      </c>
      <c r="AU169" s="175" t="s">
        <v>152</v>
      </c>
      <c r="AV169" s="14" t="s">
        <v>152</v>
      </c>
      <c r="AW169" s="14" t="s">
        <v>31</v>
      </c>
      <c r="AX169" s="14" t="s">
        <v>84</v>
      </c>
      <c r="AY169" s="175" t="s">
        <v>151</v>
      </c>
    </row>
    <row r="170" spans="1:65" s="2" customFormat="1" ht="16.5" customHeight="1">
      <c r="A170" s="33"/>
      <c r="B170" s="151"/>
      <c r="C170" s="152" t="s">
        <v>204</v>
      </c>
      <c r="D170" s="152" t="s">
        <v>154</v>
      </c>
      <c r="E170" s="153" t="s">
        <v>1159</v>
      </c>
      <c r="F170" s="154" t="s">
        <v>1160</v>
      </c>
      <c r="G170" s="155" t="s">
        <v>169</v>
      </c>
      <c r="H170" s="156">
        <v>56.258000000000003</v>
      </c>
      <c r="I170" s="157"/>
      <c r="J170" s="158">
        <f>ROUND(I170*H170,2)</f>
        <v>0</v>
      </c>
      <c r="K170" s="159"/>
      <c r="L170" s="34"/>
      <c r="M170" s="160" t="s">
        <v>1</v>
      </c>
      <c r="N170" s="161" t="s">
        <v>42</v>
      </c>
      <c r="O170" s="62"/>
      <c r="P170" s="162">
        <f>O170*H170</f>
        <v>0</v>
      </c>
      <c r="Q170" s="162">
        <v>0</v>
      </c>
      <c r="R170" s="162">
        <f>Q170*H170</f>
        <v>0</v>
      </c>
      <c r="S170" s="162">
        <v>0</v>
      </c>
      <c r="T170" s="163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158</v>
      </c>
      <c r="AT170" s="164" t="s">
        <v>154</v>
      </c>
      <c r="AU170" s="164" t="s">
        <v>152</v>
      </c>
      <c r="AY170" s="18" t="s">
        <v>151</v>
      </c>
      <c r="BE170" s="165">
        <f>IF(N170="základná",J170,0)</f>
        <v>0</v>
      </c>
      <c r="BF170" s="165">
        <f>IF(N170="znížená",J170,0)</f>
        <v>0</v>
      </c>
      <c r="BG170" s="165">
        <f>IF(N170="zákl. prenesená",J170,0)</f>
        <v>0</v>
      </c>
      <c r="BH170" s="165">
        <f>IF(N170="zníž. prenesená",J170,0)</f>
        <v>0</v>
      </c>
      <c r="BI170" s="165">
        <f>IF(N170="nulová",J170,0)</f>
        <v>0</v>
      </c>
      <c r="BJ170" s="18" t="s">
        <v>152</v>
      </c>
      <c r="BK170" s="165">
        <f>ROUND(I170*H170,2)</f>
        <v>0</v>
      </c>
      <c r="BL170" s="18" t="s">
        <v>158</v>
      </c>
      <c r="BM170" s="164" t="s">
        <v>1161</v>
      </c>
    </row>
    <row r="171" spans="1:65" s="2" customFormat="1" ht="24.2" customHeight="1">
      <c r="A171" s="33"/>
      <c r="B171" s="151"/>
      <c r="C171" s="152" t="s">
        <v>110</v>
      </c>
      <c r="D171" s="152" t="s">
        <v>154</v>
      </c>
      <c r="E171" s="153" t="s">
        <v>1162</v>
      </c>
      <c r="F171" s="154" t="s">
        <v>1163</v>
      </c>
      <c r="G171" s="155" t="s">
        <v>169</v>
      </c>
      <c r="H171" s="156">
        <v>14.667</v>
      </c>
      <c r="I171" s="157"/>
      <c r="J171" s="158">
        <f>ROUND(I171*H171,2)</f>
        <v>0</v>
      </c>
      <c r="K171" s="159"/>
      <c r="L171" s="34"/>
      <c r="M171" s="160" t="s">
        <v>1</v>
      </c>
      <c r="N171" s="161" t="s">
        <v>42</v>
      </c>
      <c r="O171" s="62"/>
      <c r="P171" s="162">
        <f>O171*H171</f>
        <v>0</v>
      </c>
      <c r="Q171" s="162">
        <v>0</v>
      </c>
      <c r="R171" s="162">
        <f>Q171*H171</f>
        <v>0</v>
      </c>
      <c r="S171" s="162">
        <v>0</v>
      </c>
      <c r="T171" s="16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158</v>
      </c>
      <c r="AT171" s="164" t="s">
        <v>154</v>
      </c>
      <c r="AU171" s="164" t="s">
        <v>152</v>
      </c>
      <c r="AY171" s="18" t="s">
        <v>151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8" t="s">
        <v>152</v>
      </c>
      <c r="BK171" s="165">
        <f>ROUND(I171*H171,2)</f>
        <v>0</v>
      </c>
      <c r="BL171" s="18" t="s">
        <v>158</v>
      </c>
      <c r="BM171" s="164" t="s">
        <v>1164</v>
      </c>
    </row>
    <row r="172" spans="1:65" s="14" customFormat="1" ht="11.25">
      <c r="B172" s="174"/>
      <c r="D172" s="167" t="s">
        <v>160</v>
      </c>
      <c r="E172" s="175" t="s">
        <v>1</v>
      </c>
      <c r="F172" s="176" t="s">
        <v>1165</v>
      </c>
      <c r="H172" s="177">
        <v>14.667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160</v>
      </c>
      <c r="AU172" s="175" t="s">
        <v>152</v>
      </c>
      <c r="AV172" s="14" t="s">
        <v>152</v>
      </c>
      <c r="AW172" s="14" t="s">
        <v>31</v>
      </c>
      <c r="AX172" s="14" t="s">
        <v>84</v>
      </c>
      <c r="AY172" s="175" t="s">
        <v>151</v>
      </c>
    </row>
    <row r="173" spans="1:65" s="2" customFormat="1" ht="16.5" customHeight="1">
      <c r="A173" s="33"/>
      <c r="B173" s="151"/>
      <c r="C173" s="152" t="s">
        <v>214</v>
      </c>
      <c r="D173" s="152" t="s">
        <v>154</v>
      </c>
      <c r="E173" s="153" t="s">
        <v>1166</v>
      </c>
      <c r="F173" s="154" t="s">
        <v>1167</v>
      </c>
      <c r="G173" s="155" t="s">
        <v>169</v>
      </c>
      <c r="H173" s="156">
        <v>70.924999999999997</v>
      </c>
      <c r="I173" s="157"/>
      <c r="J173" s="158">
        <f>ROUND(I173*H173,2)</f>
        <v>0</v>
      </c>
      <c r="K173" s="159"/>
      <c r="L173" s="34"/>
      <c r="M173" s="160" t="s">
        <v>1</v>
      </c>
      <c r="N173" s="161" t="s">
        <v>42</v>
      </c>
      <c r="O173" s="62"/>
      <c r="P173" s="162">
        <f>O173*H173</f>
        <v>0</v>
      </c>
      <c r="Q173" s="162">
        <v>0</v>
      </c>
      <c r="R173" s="162">
        <f>Q173*H173</f>
        <v>0</v>
      </c>
      <c r="S173" s="162">
        <v>0</v>
      </c>
      <c r="T173" s="16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158</v>
      </c>
      <c r="AT173" s="164" t="s">
        <v>154</v>
      </c>
      <c r="AU173" s="164" t="s">
        <v>152</v>
      </c>
      <c r="AY173" s="18" t="s">
        <v>151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8" t="s">
        <v>152</v>
      </c>
      <c r="BK173" s="165">
        <f>ROUND(I173*H173,2)</f>
        <v>0</v>
      </c>
      <c r="BL173" s="18" t="s">
        <v>158</v>
      </c>
      <c r="BM173" s="164" t="s">
        <v>1168</v>
      </c>
    </row>
    <row r="174" spans="1:65" s="2" customFormat="1" ht="24.2" customHeight="1">
      <c r="A174" s="33"/>
      <c r="B174" s="151"/>
      <c r="C174" s="152" t="s">
        <v>218</v>
      </c>
      <c r="D174" s="152" t="s">
        <v>154</v>
      </c>
      <c r="E174" s="153" t="s">
        <v>1169</v>
      </c>
      <c r="F174" s="154" t="s">
        <v>1170</v>
      </c>
      <c r="G174" s="155" t="s">
        <v>582</v>
      </c>
      <c r="H174" s="156">
        <v>127.66500000000001</v>
      </c>
      <c r="I174" s="157"/>
      <c r="J174" s="158">
        <f>ROUND(I174*H174,2)</f>
        <v>0</v>
      </c>
      <c r="K174" s="159"/>
      <c r="L174" s="34"/>
      <c r="M174" s="160" t="s">
        <v>1</v>
      </c>
      <c r="N174" s="161" t="s">
        <v>42</v>
      </c>
      <c r="O174" s="62"/>
      <c r="P174" s="162">
        <f>O174*H174</f>
        <v>0</v>
      </c>
      <c r="Q174" s="162">
        <v>0</v>
      </c>
      <c r="R174" s="162">
        <f>Q174*H174</f>
        <v>0</v>
      </c>
      <c r="S174" s="162">
        <v>0</v>
      </c>
      <c r="T174" s="163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158</v>
      </c>
      <c r="AT174" s="164" t="s">
        <v>154</v>
      </c>
      <c r="AU174" s="164" t="s">
        <v>152</v>
      </c>
      <c r="AY174" s="18" t="s">
        <v>151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8" t="s">
        <v>152</v>
      </c>
      <c r="BK174" s="165">
        <f>ROUND(I174*H174,2)</f>
        <v>0</v>
      </c>
      <c r="BL174" s="18" t="s">
        <v>158</v>
      </c>
      <c r="BM174" s="164" t="s">
        <v>1171</v>
      </c>
    </row>
    <row r="175" spans="1:65" s="14" customFormat="1" ht="11.25">
      <c r="B175" s="174"/>
      <c r="D175" s="167" t="s">
        <v>160</v>
      </c>
      <c r="E175" s="175" t="s">
        <v>1</v>
      </c>
      <c r="F175" s="176" t="s">
        <v>1172</v>
      </c>
      <c r="H175" s="177">
        <v>127.66500000000001</v>
      </c>
      <c r="I175" s="178"/>
      <c r="L175" s="174"/>
      <c r="M175" s="179"/>
      <c r="N175" s="180"/>
      <c r="O175" s="180"/>
      <c r="P175" s="180"/>
      <c r="Q175" s="180"/>
      <c r="R175" s="180"/>
      <c r="S175" s="180"/>
      <c r="T175" s="181"/>
      <c r="AT175" s="175" t="s">
        <v>160</v>
      </c>
      <c r="AU175" s="175" t="s">
        <v>152</v>
      </c>
      <c r="AV175" s="14" t="s">
        <v>152</v>
      </c>
      <c r="AW175" s="14" t="s">
        <v>31</v>
      </c>
      <c r="AX175" s="14" t="s">
        <v>84</v>
      </c>
      <c r="AY175" s="175" t="s">
        <v>151</v>
      </c>
    </row>
    <row r="176" spans="1:65" s="12" customFormat="1" ht="22.9" customHeight="1">
      <c r="B176" s="138"/>
      <c r="D176" s="139" t="s">
        <v>75</v>
      </c>
      <c r="E176" s="149" t="s">
        <v>152</v>
      </c>
      <c r="F176" s="149" t="s">
        <v>153</v>
      </c>
      <c r="I176" s="141"/>
      <c r="J176" s="150">
        <f>BK176</f>
        <v>0</v>
      </c>
      <c r="L176" s="138"/>
      <c r="M176" s="143"/>
      <c r="N176" s="144"/>
      <c r="O176" s="144"/>
      <c r="P176" s="145">
        <f>SUM(P177:P215)</f>
        <v>0</v>
      </c>
      <c r="Q176" s="144"/>
      <c r="R176" s="145">
        <f>SUM(R177:R215)</f>
        <v>115.6943944082</v>
      </c>
      <c r="S176" s="144"/>
      <c r="T176" s="146">
        <f>SUM(T177:T215)</f>
        <v>0</v>
      </c>
      <c r="AR176" s="139" t="s">
        <v>84</v>
      </c>
      <c r="AT176" s="147" t="s">
        <v>75</v>
      </c>
      <c r="AU176" s="147" t="s">
        <v>84</v>
      </c>
      <c r="AY176" s="139" t="s">
        <v>151</v>
      </c>
      <c r="BK176" s="148">
        <f>SUM(BK177:BK215)</f>
        <v>0</v>
      </c>
    </row>
    <row r="177" spans="1:65" s="2" customFormat="1" ht="24.2" customHeight="1">
      <c r="A177" s="33"/>
      <c r="B177" s="151"/>
      <c r="C177" s="152" t="s">
        <v>233</v>
      </c>
      <c r="D177" s="152" t="s">
        <v>154</v>
      </c>
      <c r="E177" s="153" t="s">
        <v>1173</v>
      </c>
      <c r="F177" s="154" t="s">
        <v>1174</v>
      </c>
      <c r="G177" s="155" t="s">
        <v>169</v>
      </c>
      <c r="H177" s="156">
        <v>22.236000000000001</v>
      </c>
      <c r="I177" s="157"/>
      <c r="J177" s="158">
        <f>ROUND(I177*H177,2)</f>
        <v>0</v>
      </c>
      <c r="K177" s="159"/>
      <c r="L177" s="34"/>
      <c r="M177" s="160" t="s">
        <v>1</v>
      </c>
      <c r="N177" s="161" t="s">
        <v>42</v>
      </c>
      <c r="O177" s="62"/>
      <c r="P177" s="162">
        <f>O177*H177</f>
        <v>0</v>
      </c>
      <c r="Q177" s="162">
        <v>2.0699999999999998</v>
      </c>
      <c r="R177" s="162">
        <f>Q177*H177</f>
        <v>46.02852</v>
      </c>
      <c r="S177" s="162">
        <v>0</v>
      </c>
      <c r="T177" s="16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158</v>
      </c>
      <c r="AT177" s="164" t="s">
        <v>154</v>
      </c>
      <c r="AU177" s="164" t="s">
        <v>152</v>
      </c>
      <c r="AY177" s="18" t="s">
        <v>151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8" t="s">
        <v>152</v>
      </c>
      <c r="BK177" s="165">
        <f>ROUND(I177*H177,2)</f>
        <v>0</v>
      </c>
      <c r="BL177" s="18" t="s">
        <v>158</v>
      </c>
      <c r="BM177" s="164" t="s">
        <v>1175</v>
      </c>
    </row>
    <row r="178" spans="1:65" s="13" customFormat="1" ht="11.25">
      <c r="B178" s="166"/>
      <c r="D178" s="167" t="s">
        <v>160</v>
      </c>
      <c r="E178" s="168" t="s">
        <v>1</v>
      </c>
      <c r="F178" s="169" t="s">
        <v>1176</v>
      </c>
      <c r="H178" s="168" t="s">
        <v>1</v>
      </c>
      <c r="I178" s="170"/>
      <c r="L178" s="166"/>
      <c r="M178" s="171"/>
      <c r="N178" s="172"/>
      <c r="O178" s="172"/>
      <c r="P178" s="172"/>
      <c r="Q178" s="172"/>
      <c r="R178" s="172"/>
      <c r="S178" s="172"/>
      <c r="T178" s="173"/>
      <c r="AT178" s="168" t="s">
        <v>160</v>
      </c>
      <c r="AU178" s="168" t="s">
        <v>152</v>
      </c>
      <c r="AV178" s="13" t="s">
        <v>84</v>
      </c>
      <c r="AW178" s="13" t="s">
        <v>31</v>
      </c>
      <c r="AX178" s="13" t="s">
        <v>76</v>
      </c>
      <c r="AY178" s="168" t="s">
        <v>151</v>
      </c>
    </row>
    <row r="179" spans="1:65" s="13" customFormat="1" ht="11.25">
      <c r="B179" s="166"/>
      <c r="D179" s="167" t="s">
        <v>160</v>
      </c>
      <c r="E179" s="168" t="s">
        <v>1</v>
      </c>
      <c r="F179" s="169" t="s">
        <v>1177</v>
      </c>
      <c r="H179" s="168" t="s">
        <v>1</v>
      </c>
      <c r="I179" s="170"/>
      <c r="L179" s="166"/>
      <c r="M179" s="171"/>
      <c r="N179" s="172"/>
      <c r="O179" s="172"/>
      <c r="P179" s="172"/>
      <c r="Q179" s="172"/>
      <c r="R179" s="172"/>
      <c r="S179" s="172"/>
      <c r="T179" s="173"/>
      <c r="AT179" s="168" t="s">
        <v>160</v>
      </c>
      <c r="AU179" s="168" t="s">
        <v>152</v>
      </c>
      <c r="AV179" s="13" t="s">
        <v>84</v>
      </c>
      <c r="AW179" s="13" t="s">
        <v>31</v>
      </c>
      <c r="AX179" s="13" t="s">
        <v>76</v>
      </c>
      <c r="AY179" s="168" t="s">
        <v>151</v>
      </c>
    </row>
    <row r="180" spans="1:65" s="14" customFormat="1" ht="11.25">
      <c r="B180" s="174"/>
      <c r="D180" s="167" t="s">
        <v>160</v>
      </c>
      <c r="E180" s="175" t="s">
        <v>1</v>
      </c>
      <c r="F180" s="176" t="s">
        <v>1178</v>
      </c>
      <c r="H180" s="177">
        <v>0.71099999999999997</v>
      </c>
      <c r="I180" s="178"/>
      <c r="L180" s="174"/>
      <c r="M180" s="179"/>
      <c r="N180" s="180"/>
      <c r="O180" s="180"/>
      <c r="P180" s="180"/>
      <c r="Q180" s="180"/>
      <c r="R180" s="180"/>
      <c r="S180" s="180"/>
      <c r="T180" s="181"/>
      <c r="AT180" s="175" t="s">
        <v>160</v>
      </c>
      <c r="AU180" s="175" t="s">
        <v>152</v>
      </c>
      <c r="AV180" s="14" t="s">
        <v>152</v>
      </c>
      <c r="AW180" s="14" t="s">
        <v>31</v>
      </c>
      <c r="AX180" s="14" t="s">
        <v>76</v>
      </c>
      <c r="AY180" s="175" t="s">
        <v>151</v>
      </c>
    </row>
    <row r="181" spans="1:65" s="13" customFormat="1" ht="11.25">
      <c r="B181" s="166"/>
      <c r="D181" s="167" t="s">
        <v>160</v>
      </c>
      <c r="E181" s="168" t="s">
        <v>1</v>
      </c>
      <c r="F181" s="169" t="s">
        <v>1179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160</v>
      </c>
      <c r="AU181" s="168" t="s">
        <v>152</v>
      </c>
      <c r="AV181" s="13" t="s">
        <v>84</v>
      </c>
      <c r="AW181" s="13" t="s">
        <v>31</v>
      </c>
      <c r="AX181" s="13" t="s">
        <v>76</v>
      </c>
      <c r="AY181" s="168" t="s">
        <v>151</v>
      </c>
    </row>
    <row r="182" spans="1:65" s="14" customFormat="1" ht="11.25">
      <c r="B182" s="174"/>
      <c r="D182" s="167" t="s">
        <v>160</v>
      </c>
      <c r="E182" s="175" t="s">
        <v>1</v>
      </c>
      <c r="F182" s="176" t="s">
        <v>1180</v>
      </c>
      <c r="H182" s="177">
        <v>0.51700000000000002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160</v>
      </c>
      <c r="AU182" s="175" t="s">
        <v>152</v>
      </c>
      <c r="AV182" s="14" t="s">
        <v>152</v>
      </c>
      <c r="AW182" s="14" t="s">
        <v>31</v>
      </c>
      <c r="AX182" s="14" t="s">
        <v>76</v>
      </c>
      <c r="AY182" s="175" t="s">
        <v>151</v>
      </c>
    </row>
    <row r="183" spans="1:65" s="13" customFormat="1" ht="11.25">
      <c r="B183" s="166"/>
      <c r="D183" s="167" t="s">
        <v>160</v>
      </c>
      <c r="E183" s="168" t="s">
        <v>1</v>
      </c>
      <c r="F183" s="169" t="s">
        <v>1181</v>
      </c>
      <c r="H183" s="168" t="s">
        <v>1</v>
      </c>
      <c r="I183" s="170"/>
      <c r="L183" s="166"/>
      <c r="M183" s="171"/>
      <c r="N183" s="172"/>
      <c r="O183" s="172"/>
      <c r="P183" s="172"/>
      <c r="Q183" s="172"/>
      <c r="R183" s="172"/>
      <c r="S183" s="172"/>
      <c r="T183" s="173"/>
      <c r="AT183" s="168" t="s">
        <v>160</v>
      </c>
      <c r="AU183" s="168" t="s">
        <v>152</v>
      </c>
      <c r="AV183" s="13" t="s">
        <v>84</v>
      </c>
      <c r="AW183" s="13" t="s">
        <v>31</v>
      </c>
      <c r="AX183" s="13" t="s">
        <v>76</v>
      </c>
      <c r="AY183" s="168" t="s">
        <v>151</v>
      </c>
    </row>
    <row r="184" spans="1:65" s="13" customFormat="1" ht="11.25">
      <c r="B184" s="166"/>
      <c r="D184" s="167" t="s">
        <v>160</v>
      </c>
      <c r="E184" s="168" t="s">
        <v>1</v>
      </c>
      <c r="F184" s="169" t="s">
        <v>1177</v>
      </c>
      <c r="H184" s="168" t="s">
        <v>1</v>
      </c>
      <c r="I184" s="170"/>
      <c r="L184" s="166"/>
      <c r="M184" s="171"/>
      <c r="N184" s="172"/>
      <c r="O184" s="172"/>
      <c r="P184" s="172"/>
      <c r="Q184" s="172"/>
      <c r="R184" s="172"/>
      <c r="S184" s="172"/>
      <c r="T184" s="173"/>
      <c r="AT184" s="168" t="s">
        <v>160</v>
      </c>
      <c r="AU184" s="168" t="s">
        <v>152</v>
      </c>
      <c r="AV184" s="13" t="s">
        <v>84</v>
      </c>
      <c r="AW184" s="13" t="s">
        <v>31</v>
      </c>
      <c r="AX184" s="13" t="s">
        <v>76</v>
      </c>
      <c r="AY184" s="168" t="s">
        <v>151</v>
      </c>
    </row>
    <row r="185" spans="1:65" s="14" customFormat="1" ht="11.25">
      <c r="B185" s="174"/>
      <c r="D185" s="167" t="s">
        <v>160</v>
      </c>
      <c r="E185" s="175" t="s">
        <v>1</v>
      </c>
      <c r="F185" s="176" t="s">
        <v>1182</v>
      </c>
      <c r="H185" s="177">
        <v>17.507000000000001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160</v>
      </c>
      <c r="AU185" s="175" t="s">
        <v>152</v>
      </c>
      <c r="AV185" s="14" t="s">
        <v>152</v>
      </c>
      <c r="AW185" s="14" t="s">
        <v>31</v>
      </c>
      <c r="AX185" s="14" t="s">
        <v>76</v>
      </c>
      <c r="AY185" s="175" t="s">
        <v>151</v>
      </c>
    </row>
    <row r="186" spans="1:65" s="13" customFormat="1" ht="11.25">
      <c r="B186" s="166"/>
      <c r="D186" s="167" t="s">
        <v>160</v>
      </c>
      <c r="E186" s="168" t="s">
        <v>1</v>
      </c>
      <c r="F186" s="169" t="s">
        <v>1183</v>
      </c>
      <c r="H186" s="168" t="s">
        <v>1</v>
      </c>
      <c r="I186" s="170"/>
      <c r="L186" s="166"/>
      <c r="M186" s="171"/>
      <c r="N186" s="172"/>
      <c r="O186" s="172"/>
      <c r="P186" s="172"/>
      <c r="Q186" s="172"/>
      <c r="R186" s="172"/>
      <c r="S186" s="172"/>
      <c r="T186" s="173"/>
      <c r="AT186" s="168" t="s">
        <v>160</v>
      </c>
      <c r="AU186" s="168" t="s">
        <v>152</v>
      </c>
      <c r="AV186" s="13" t="s">
        <v>84</v>
      </c>
      <c r="AW186" s="13" t="s">
        <v>31</v>
      </c>
      <c r="AX186" s="13" t="s">
        <v>76</v>
      </c>
      <c r="AY186" s="168" t="s">
        <v>151</v>
      </c>
    </row>
    <row r="187" spans="1:65" s="14" customFormat="1" ht="11.25">
      <c r="B187" s="174"/>
      <c r="D187" s="167" t="s">
        <v>160</v>
      </c>
      <c r="E187" s="175" t="s">
        <v>1</v>
      </c>
      <c r="F187" s="176" t="s">
        <v>1184</v>
      </c>
      <c r="H187" s="177">
        <v>3.5009999999999999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160</v>
      </c>
      <c r="AU187" s="175" t="s">
        <v>152</v>
      </c>
      <c r="AV187" s="14" t="s">
        <v>152</v>
      </c>
      <c r="AW187" s="14" t="s">
        <v>31</v>
      </c>
      <c r="AX187" s="14" t="s">
        <v>76</v>
      </c>
      <c r="AY187" s="175" t="s">
        <v>151</v>
      </c>
    </row>
    <row r="188" spans="1:65" s="15" customFormat="1" ht="11.25">
      <c r="B188" s="182"/>
      <c r="D188" s="167" t="s">
        <v>160</v>
      </c>
      <c r="E188" s="183" t="s">
        <v>1</v>
      </c>
      <c r="F188" s="184" t="s">
        <v>164</v>
      </c>
      <c r="H188" s="185">
        <v>22.236000000000001</v>
      </c>
      <c r="I188" s="186"/>
      <c r="L188" s="182"/>
      <c r="M188" s="187"/>
      <c r="N188" s="188"/>
      <c r="O188" s="188"/>
      <c r="P188" s="188"/>
      <c r="Q188" s="188"/>
      <c r="R188" s="188"/>
      <c r="S188" s="188"/>
      <c r="T188" s="189"/>
      <c r="AT188" s="183" t="s">
        <v>160</v>
      </c>
      <c r="AU188" s="183" t="s">
        <v>152</v>
      </c>
      <c r="AV188" s="15" t="s">
        <v>158</v>
      </c>
      <c r="AW188" s="15" t="s">
        <v>31</v>
      </c>
      <c r="AX188" s="15" t="s">
        <v>84</v>
      </c>
      <c r="AY188" s="183" t="s">
        <v>151</v>
      </c>
    </row>
    <row r="189" spans="1:65" s="2" customFormat="1" ht="16.5" customHeight="1">
      <c r="A189" s="33"/>
      <c r="B189" s="151"/>
      <c r="C189" s="152" t="s">
        <v>244</v>
      </c>
      <c r="D189" s="152" t="s">
        <v>154</v>
      </c>
      <c r="E189" s="153" t="s">
        <v>1185</v>
      </c>
      <c r="F189" s="154" t="s">
        <v>1186</v>
      </c>
      <c r="G189" s="155" t="s">
        <v>169</v>
      </c>
      <c r="H189" s="156">
        <v>20.067</v>
      </c>
      <c r="I189" s="157"/>
      <c r="J189" s="158">
        <f>ROUND(I189*H189,2)</f>
        <v>0</v>
      </c>
      <c r="K189" s="159"/>
      <c r="L189" s="34"/>
      <c r="M189" s="160" t="s">
        <v>1</v>
      </c>
      <c r="N189" s="161" t="s">
        <v>42</v>
      </c>
      <c r="O189" s="62"/>
      <c r="P189" s="162">
        <f>O189*H189</f>
        <v>0</v>
      </c>
      <c r="Q189" s="162">
        <v>2.2151342000000001</v>
      </c>
      <c r="R189" s="162">
        <f>Q189*H189</f>
        <v>44.451097991400005</v>
      </c>
      <c r="S189" s="162">
        <v>0</v>
      </c>
      <c r="T189" s="16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158</v>
      </c>
      <c r="AT189" s="164" t="s">
        <v>154</v>
      </c>
      <c r="AU189" s="164" t="s">
        <v>152</v>
      </c>
      <c r="AY189" s="18" t="s">
        <v>151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152</v>
      </c>
      <c r="BK189" s="165">
        <f>ROUND(I189*H189,2)</f>
        <v>0</v>
      </c>
      <c r="BL189" s="18" t="s">
        <v>158</v>
      </c>
      <c r="BM189" s="164" t="s">
        <v>1187</v>
      </c>
    </row>
    <row r="190" spans="1:65" s="13" customFormat="1" ht="11.25">
      <c r="B190" s="166"/>
      <c r="D190" s="167" t="s">
        <v>160</v>
      </c>
      <c r="E190" s="168" t="s">
        <v>1</v>
      </c>
      <c r="F190" s="169" t="s">
        <v>1188</v>
      </c>
      <c r="H190" s="168" t="s">
        <v>1</v>
      </c>
      <c r="I190" s="170"/>
      <c r="L190" s="166"/>
      <c r="M190" s="171"/>
      <c r="N190" s="172"/>
      <c r="O190" s="172"/>
      <c r="P190" s="172"/>
      <c r="Q190" s="172"/>
      <c r="R190" s="172"/>
      <c r="S190" s="172"/>
      <c r="T190" s="173"/>
      <c r="AT190" s="168" t="s">
        <v>160</v>
      </c>
      <c r="AU190" s="168" t="s">
        <v>152</v>
      </c>
      <c r="AV190" s="13" t="s">
        <v>84</v>
      </c>
      <c r="AW190" s="13" t="s">
        <v>31</v>
      </c>
      <c r="AX190" s="13" t="s">
        <v>76</v>
      </c>
      <c r="AY190" s="168" t="s">
        <v>151</v>
      </c>
    </row>
    <row r="191" spans="1:65" s="14" customFormat="1" ht="11.25">
      <c r="B191" s="174"/>
      <c r="D191" s="167" t="s">
        <v>160</v>
      </c>
      <c r="E191" s="175" t="s">
        <v>1</v>
      </c>
      <c r="F191" s="176" t="s">
        <v>1189</v>
      </c>
      <c r="H191" s="177">
        <v>17.064</v>
      </c>
      <c r="I191" s="178"/>
      <c r="L191" s="174"/>
      <c r="M191" s="179"/>
      <c r="N191" s="180"/>
      <c r="O191" s="180"/>
      <c r="P191" s="180"/>
      <c r="Q191" s="180"/>
      <c r="R191" s="180"/>
      <c r="S191" s="180"/>
      <c r="T191" s="181"/>
      <c r="AT191" s="175" t="s">
        <v>160</v>
      </c>
      <c r="AU191" s="175" t="s">
        <v>152</v>
      </c>
      <c r="AV191" s="14" t="s">
        <v>152</v>
      </c>
      <c r="AW191" s="14" t="s">
        <v>31</v>
      </c>
      <c r="AX191" s="14" t="s">
        <v>76</v>
      </c>
      <c r="AY191" s="175" t="s">
        <v>151</v>
      </c>
    </row>
    <row r="192" spans="1:65" s="13" customFormat="1" ht="11.25">
      <c r="B192" s="166"/>
      <c r="D192" s="167" t="s">
        <v>160</v>
      </c>
      <c r="E192" s="168" t="s">
        <v>1</v>
      </c>
      <c r="F192" s="169" t="s">
        <v>1183</v>
      </c>
      <c r="H192" s="168" t="s">
        <v>1</v>
      </c>
      <c r="I192" s="170"/>
      <c r="L192" s="166"/>
      <c r="M192" s="171"/>
      <c r="N192" s="172"/>
      <c r="O192" s="172"/>
      <c r="P192" s="172"/>
      <c r="Q192" s="172"/>
      <c r="R192" s="172"/>
      <c r="S192" s="172"/>
      <c r="T192" s="173"/>
      <c r="AT192" s="168" t="s">
        <v>160</v>
      </c>
      <c r="AU192" s="168" t="s">
        <v>152</v>
      </c>
      <c r="AV192" s="13" t="s">
        <v>84</v>
      </c>
      <c r="AW192" s="13" t="s">
        <v>31</v>
      </c>
      <c r="AX192" s="13" t="s">
        <v>76</v>
      </c>
      <c r="AY192" s="168" t="s">
        <v>151</v>
      </c>
    </row>
    <row r="193" spans="1:65" s="14" customFormat="1" ht="11.25">
      <c r="B193" s="174"/>
      <c r="D193" s="167" t="s">
        <v>160</v>
      </c>
      <c r="E193" s="175" t="s">
        <v>1</v>
      </c>
      <c r="F193" s="176" t="s">
        <v>1190</v>
      </c>
      <c r="H193" s="177">
        <v>3.0030000000000001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160</v>
      </c>
      <c r="AU193" s="175" t="s">
        <v>152</v>
      </c>
      <c r="AV193" s="14" t="s">
        <v>152</v>
      </c>
      <c r="AW193" s="14" t="s">
        <v>31</v>
      </c>
      <c r="AX193" s="14" t="s">
        <v>76</v>
      </c>
      <c r="AY193" s="175" t="s">
        <v>151</v>
      </c>
    </row>
    <row r="194" spans="1:65" s="15" customFormat="1" ht="11.25">
      <c r="B194" s="182"/>
      <c r="D194" s="167" t="s">
        <v>160</v>
      </c>
      <c r="E194" s="183" t="s">
        <v>1</v>
      </c>
      <c r="F194" s="184" t="s">
        <v>164</v>
      </c>
      <c r="H194" s="185">
        <v>20.067</v>
      </c>
      <c r="I194" s="186"/>
      <c r="L194" s="182"/>
      <c r="M194" s="187"/>
      <c r="N194" s="188"/>
      <c r="O194" s="188"/>
      <c r="P194" s="188"/>
      <c r="Q194" s="188"/>
      <c r="R194" s="188"/>
      <c r="S194" s="188"/>
      <c r="T194" s="189"/>
      <c r="AT194" s="183" t="s">
        <v>160</v>
      </c>
      <c r="AU194" s="183" t="s">
        <v>152</v>
      </c>
      <c r="AV194" s="15" t="s">
        <v>158</v>
      </c>
      <c r="AW194" s="15" t="s">
        <v>31</v>
      </c>
      <c r="AX194" s="15" t="s">
        <v>84</v>
      </c>
      <c r="AY194" s="183" t="s">
        <v>151</v>
      </c>
    </row>
    <row r="195" spans="1:65" s="2" customFormat="1" ht="24.2" customHeight="1">
      <c r="A195" s="33"/>
      <c r="B195" s="151"/>
      <c r="C195" s="152" t="s">
        <v>256</v>
      </c>
      <c r="D195" s="152" t="s">
        <v>154</v>
      </c>
      <c r="E195" s="153" t="s">
        <v>1191</v>
      </c>
      <c r="F195" s="154" t="s">
        <v>1192</v>
      </c>
      <c r="G195" s="155" t="s">
        <v>157</v>
      </c>
      <c r="H195" s="156">
        <v>3.1480000000000001</v>
      </c>
      <c r="I195" s="157"/>
      <c r="J195" s="158">
        <f>ROUND(I195*H195,2)</f>
        <v>0</v>
      </c>
      <c r="K195" s="159"/>
      <c r="L195" s="34"/>
      <c r="M195" s="160" t="s">
        <v>1</v>
      </c>
      <c r="N195" s="161" t="s">
        <v>42</v>
      </c>
      <c r="O195" s="62"/>
      <c r="P195" s="162">
        <f>O195*H195</f>
        <v>0</v>
      </c>
      <c r="Q195" s="162">
        <v>3.7699999999999999E-3</v>
      </c>
      <c r="R195" s="162">
        <f>Q195*H195</f>
        <v>1.186796E-2</v>
      </c>
      <c r="S195" s="162">
        <v>0</v>
      </c>
      <c r="T195" s="163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158</v>
      </c>
      <c r="AT195" s="164" t="s">
        <v>154</v>
      </c>
      <c r="AU195" s="164" t="s">
        <v>152</v>
      </c>
      <c r="AY195" s="18" t="s">
        <v>151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152</v>
      </c>
      <c r="BK195" s="165">
        <f>ROUND(I195*H195,2)</f>
        <v>0</v>
      </c>
      <c r="BL195" s="18" t="s">
        <v>158</v>
      </c>
      <c r="BM195" s="164" t="s">
        <v>1193</v>
      </c>
    </row>
    <row r="196" spans="1:65" s="13" customFormat="1" ht="11.25">
      <c r="B196" s="166"/>
      <c r="D196" s="167" t="s">
        <v>160</v>
      </c>
      <c r="E196" s="168" t="s">
        <v>1</v>
      </c>
      <c r="F196" s="169" t="s">
        <v>1188</v>
      </c>
      <c r="H196" s="168" t="s">
        <v>1</v>
      </c>
      <c r="I196" s="170"/>
      <c r="L196" s="166"/>
      <c r="M196" s="171"/>
      <c r="N196" s="172"/>
      <c r="O196" s="172"/>
      <c r="P196" s="172"/>
      <c r="Q196" s="172"/>
      <c r="R196" s="172"/>
      <c r="S196" s="172"/>
      <c r="T196" s="173"/>
      <c r="AT196" s="168" t="s">
        <v>160</v>
      </c>
      <c r="AU196" s="168" t="s">
        <v>152</v>
      </c>
      <c r="AV196" s="13" t="s">
        <v>84</v>
      </c>
      <c r="AW196" s="13" t="s">
        <v>31</v>
      </c>
      <c r="AX196" s="13" t="s">
        <v>76</v>
      </c>
      <c r="AY196" s="168" t="s">
        <v>151</v>
      </c>
    </row>
    <row r="197" spans="1:65" s="14" customFormat="1" ht="11.25">
      <c r="B197" s="174"/>
      <c r="D197" s="167" t="s">
        <v>160</v>
      </c>
      <c r="E197" s="175" t="s">
        <v>1</v>
      </c>
      <c r="F197" s="176" t="s">
        <v>1194</v>
      </c>
      <c r="H197" s="177">
        <v>1.778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160</v>
      </c>
      <c r="AU197" s="175" t="s">
        <v>152</v>
      </c>
      <c r="AV197" s="14" t="s">
        <v>152</v>
      </c>
      <c r="AW197" s="14" t="s">
        <v>31</v>
      </c>
      <c r="AX197" s="14" t="s">
        <v>76</v>
      </c>
      <c r="AY197" s="175" t="s">
        <v>151</v>
      </c>
    </row>
    <row r="198" spans="1:65" s="13" customFormat="1" ht="11.25">
      <c r="B198" s="166"/>
      <c r="D198" s="167" t="s">
        <v>160</v>
      </c>
      <c r="E198" s="168" t="s">
        <v>1</v>
      </c>
      <c r="F198" s="169" t="s">
        <v>1183</v>
      </c>
      <c r="H198" s="168" t="s">
        <v>1</v>
      </c>
      <c r="I198" s="170"/>
      <c r="L198" s="166"/>
      <c r="M198" s="171"/>
      <c r="N198" s="172"/>
      <c r="O198" s="172"/>
      <c r="P198" s="172"/>
      <c r="Q198" s="172"/>
      <c r="R198" s="172"/>
      <c r="S198" s="172"/>
      <c r="T198" s="173"/>
      <c r="AT198" s="168" t="s">
        <v>160</v>
      </c>
      <c r="AU198" s="168" t="s">
        <v>152</v>
      </c>
      <c r="AV198" s="13" t="s">
        <v>84</v>
      </c>
      <c r="AW198" s="13" t="s">
        <v>31</v>
      </c>
      <c r="AX198" s="13" t="s">
        <v>76</v>
      </c>
      <c r="AY198" s="168" t="s">
        <v>151</v>
      </c>
    </row>
    <row r="199" spans="1:65" s="14" customFormat="1" ht="11.25">
      <c r="B199" s="174"/>
      <c r="D199" s="167" t="s">
        <v>160</v>
      </c>
      <c r="E199" s="175" t="s">
        <v>1</v>
      </c>
      <c r="F199" s="176" t="s">
        <v>1195</v>
      </c>
      <c r="H199" s="177">
        <v>1.37</v>
      </c>
      <c r="I199" s="178"/>
      <c r="L199" s="174"/>
      <c r="M199" s="179"/>
      <c r="N199" s="180"/>
      <c r="O199" s="180"/>
      <c r="P199" s="180"/>
      <c r="Q199" s="180"/>
      <c r="R199" s="180"/>
      <c r="S199" s="180"/>
      <c r="T199" s="181"/>
      <c r="AT199" s="175" t="s">
        <v>160</v>
      </c>
      <c r="AU199" s="175" t="s">
        <v>152</v>
      </c>
      <c r="AV199" s="14" t="s">
        <v>152</v>
      </c>
      <c r="AW199" s="14" t="s">
        <v>31</v>
      </c>
      <c r="AX199" s="14" t="s">
        <v>76</v>
      </c>
      <c r="AY199" s="175" t="s">
        <v>151</v>
      </c>
    </row>
    <row r="200" spans="1:65" s="15" customFormat="1" ht="11.25">
      <c r="B200" s="182"/>
      <c r="D200" s="167" t="s">
        <v>160</v>
      </c>
      <c r="E200" s="183" t="s">
        <v>1</v>
      </c>
      <c r="F200" s="184" t="s">
        <v>164</v>
      </c>
      <c r="H200" s="185">
        <v>3.1480000000000001</v>
      </c>
      <c r="I200" s="186"/>
      <c r="L200" s="182"/>
      <c r="M200" s="187"/>
      <c r="N200" s="188"/>
      <c r="O200" s="188"/>
      <c r="P200" s="188"/>
      <c r="Q200" s="188"/>
      <c r="R200" s="188"/>
      <c r="S200" s="188"/>
      <c r="T200" s="189"/>
      <c r="AT200" s="183" t="s">
        <v>160</v>
      </c>
      <c r="AU200" s="183" t="s">
        <v>152</v>
      </c>
      <c r="AV200" s="15" t="s">
        <v>158</v>
      </c>
      <c r="AW200" s="15" t="s">
        <v>31</v>
      </c>
      <c r="AX200" s="15" t="s">
        <v>84</v>
      </c>
      <c r="AY200" s="183" t="s">
        <v>151</v>
      </c>
    </row>
    <row r="201" spans="1:65" s="2" customFormat="1" ht="24.2" customHeight="1">
      <c r="A201" s="33"/>
      <c r="B201" s="151"/>
      <c r="C201" s="152" t="s">
        <v>262</v>
      </c>
      <c r="D201" s="152" t="s">
        <v>154</v>
      </c>
      <c r="E201" s="153" t="s">
        <v>1196</v>
      </c>
      <c r="F201" s="154" t="s">
        <v>1197</v>
      </c>
      <c r="G201" s="155" t="s">
        <v>157</v>
      </c>
      <c r="H201" s="156">
        <v>3.1480000000000001</v>
      </c>
      <c r="I201" s="157"/>
      <c r="J201" s="158">
        <f>ROUND(I201*H201,2)</f>
        <v>0</v>
      </c>
      <c r="K201" s="159"/>
      <c r="L201" s="34"/>
      <c r="M201" s="160" t="s">
        <v>1</v>
      </c>
      <c r="N201" s="161" t="s">
        <v>42</v>
      </c>
      <c r="O201" s="62"/>
      <c r="P201" s="162">
        <f>O201*H201</f>
        <v>0</v>
      </c>
      <c r="Q201" s="162">
        <v>0</v>
      </c>
      <c r="R201" s="162">
        <f>Q201*H201</f>
        <v>0</v>
      </c>
      <c r="S201" s="162">
        <v>0</v>
      </c>
      <c r="T201" s="16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158</v>
      </c>
      <c r="AT201" s="164" t="s">
        <v>154</v>
      </c>
      <c r="AU201" s="164" t="s">
        <v>152</v>
      </c>
      <c r="AY201" s="18" t="s">
        <v>151</v>
      </c>
      <c r="BE201" s="165">
        <f>IF(N201="základná",J201,0)</f>
        <v>0</v>
      </c>
      <c r="BF201" s="165">
        <f>IF(N201="znížená",J201,0)</f>
        <v>0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8" t="s">
        <v>152</v>
      </c>
      <c r="BK201" s="165">
        <f>ROUND(I201*H201,2)</f>
        <v>0</v>
      </c>
      <c r="BL201" s="18" t="s">
        <v>158</v>
      </c>
      <c r="BM201" s="164" t="s">
        <v>1198</v>
      </c>
    </row>
    <row r="202" spans="1:65" s="2" customFormat="1" ht="16.5" customHeight="1">
      <c r="A202" s="33"/>
      <c r="B202" s="151"/>
      <c r="C202" s="152" t="s">
        <v>268</v>
      </c>
      <c r="D202" s="152" t="s">
        <v>154</v>
      </c>
      <c r="E202" s="153" t="s">
        <v>1199</v>
      </c>
      <c r="F202" s="154" t="s">
        <v>1200</v>
      </c>
      <c r="G202" s="155" t="s">
        <v>582</v>
      </c>
      <c r="H202" s="156">
        <v>1.74</v>
      </c>
      <c r="I202" s="157"/>
      <c r="J202" s="158">
        <f>ROUND(I202*H202,2)</f>
        <v>0</v>
      </c>
      <c r="K202" s="159"/>
      <c r="L202" s="34"/>
      <c r="M202" s="160" t="s">
        <v>1</v>
      </c>
      <c r="N202" s="161" t="s">
        <v>42</v>
      </c>
      <c r="O202" s="62"/>
      <c r="P202" s="162">
        <f>O202*H202</f>
        <v>0</v>
      </c>
      <c r="Q202" s="162">
        <v>1.2029614</v>
      </c>
      <c r="R202" s="162">
        <f>Q202*H202</f>
        <v>2.0931528359999998</v>
      </c>
      <c r="S202" s="162">
        <v>0</v>
      </c>
      <c r="T202" s="16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158</v>
      </c>
      <c r="AT202" s="164" t="s">
        <v>154</v>
      </c>
      <c r="AU202" s="164" t="s">
        <v>152</v>
      </c>
      <c r="AY202" s="18" t="s">
        <v>151</v>
      </c>
      <c r="BE202" s="165">
        <f>IF(N202="základná",J202,0)</f>
        <v>0</v>
      </c>
      <c r="BF202" s="165">
        <f>IF(N202="znížená",J202,0)</f>
        <v>0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8" t="s">
        <v>152</v>
      </c>
      <c r="BK202" s="165">
        <f>ROUND(I202*H202,2)</f>
        <v>0</v>
      </c>
      <c r="BL202" s="18" t="s">
        <v>158</v>
      </c>
      <c r="BM202" s="164" t="s">
        <v>1201</v>
      </c>
    </row>
    <row r="203" spans="1:65" s="14" customFormat="1" ht="11.25">
      <c r="B203" s="174"/>
      <c r="D203" s="167" t="s">
        <v>160</v>
      </c>
      <c r="E203" s="175" t="s">
        <v>1</v>
      </c>
      <c r="F203" s="176" t="s">
        <v>1202</v>
      </c>
      <c r="H203" s="177">
        <v>1.74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160</v>
      </c>
      <c r="AU203" s="175" t="s">
        <v>152</v>
      </c>
      <c r="AV203" s="14" t="s">
        <v>152</v>
      </c>
      <c r="AW203" s="14" t="s">
        <v>31</v>
      </c>
      <c r="AX203" s="14" t="s">
        <v>84</v>
      </c>
      <c r="AY203" s="175" t="s">
        <v>151</v>
      </c>
    </row>
    <row r="204" spans="1:65" s="2" customFormat="1" ht="37.9" customHeight="1">
      <c r="A204" s="33"/>
      <c r="B204" s="151"/>
      <c r="C204" s="152" t="s">
        <v>309</v>
      </c>
      <c r="D204" s="152" t="s">
        <v>154</v>
      </c>
      <c r="E204" s="153" t="s">
        <v>1203</v>
      </c>
      <c r="F204" s="154" t="s">
        <v>1204</v>
      </c>
      <c r="G204" s="155" t="s">
        <v>169</v>
      </c>
      <c r="H204" s="156">
        <v>3.1480000000000001</v>
      </c>
      <c r="I204" s="157"/>
      <c r="J204" s="158">
        <f>ROUND(I204*H204,2)</f>
        <v>0</v>
      </c>
      <c r="K204" s="159"/>
      <c r="L204" s="34"/>
      <c r="M204" s="160" t="s">
        <v>1</v>
      </c>
      <c r="N204" s="161" t="s">
        <v>42</v>
      </c>
      <c r="O204" s="62"/>
      <c r="P204" s="162">
        <f>O204*H204</f>
        <v>0</v>
      </c>
      <c r="Q204" s="162">
        <v>2.1170900000000001</v>
      </c>
      <c r="R204" s="162">
        <f>Q204*H204</f>
        <v>6.6645993200000007</v>
      </c>
      <c r="S204" s="162">
        <v>0</v>
      </c>
      <c r="T204" s="163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158</v>
      </c>
      <c r="AT204" s="164" t="s">
        <v>154</v>
      </c>
      <c r="AU204" s="164" t="s">
        <v>152</v>
      </c>
      <c r="AY204" s="18" t="s">
        <v>151</v>
      </c>
      <c r="BE204" s="165">
        <f>IF(N204="základná",J204,0)</f>
        <v>0</v>
      </c>
      <c r="BF204" s="165">
        <f>IF(N204="znížená",J204,0)</f>
        <v>0</v>
      </c>
      <c r="BG204" s="165">
        <f>IF(N204="zákl. prenesená",J204,0)</f>
        <v>0</v>
      </c>
      <c r="BH204" s="165">
        <f>IF(N204="zníž. prenesená",J204,0)</f>
        <v>0</v>
      </c>
      <c r="BI204" s="165">
        <f>IF(N204="nulová",J204,0)</f>
        <v>0</v>
      </c>
      <c r="BJ204" s="18" t="s">
        <v>152</v>
      </c>
      <c r="BK204" s="165">
        <f>ROUND(I204*H204,2)</f>
        <v>0</v>
      </c>
      <c r="BL204" s="18" t="s">
        <v>158</v>
      </c>
      <c r="BM204" s="164" t="s">
        <v>1205</v>
      </c>
    </row>
    <row r="205" spans="1:65" s="13" customFormat="1" ht="11.25">
      <c r="B205" s="166"/>
      <c r="D205" s="167" t="s">
        <v>160</v>
      </c>
      <c r="E205" s="168" t="s">
        <v>1</v>
      </c>
      <c r="F205" s="169" t="s">
        <v>1206</v>
      </c>
      <c r="H205" s="168" t="s">
        <v>1</v>
      </c>
      <c r="I205" s="170"/>
      <c r="L205" s="166"/>
      <c r="M205" s="171"/>
      <c r="N205" s="172"/>
      <c r="O205" s="172"/>
      <c r="P205" s="172"/>
      <c r="Q205" s="172"/>
      <c r="R205" s="172"/>
      <c r="S205" s="172"/>
      <c r="T205" s="173"/>
      <c r="AT205" s="168" t="s">
        <v>160</v>
      </c>
      <c r="AU205" s="168" t="s">
        <v>152</v>
      </c>
      <c r="AV205" s="13" t="s">
        <v>84</v>
      </c>
      <c r="AW205" s="13" t="s">
        <v>31</v>
      </c>
      <c r="AX205" s="13" t="s">
        <v>76</v>
      </c>
      <c r="AY205" s="168" t="s">
        <v>151</v>
      </c>
    </row>
    <row r="206" spans="1:65" s="14" customFormat="1" ht="11.25">
      <c r="B206" s="174"/>
      <c r="D206" s="167" t="s">
        <v>160</v>
      </c>
      <c r="E206" s="175" t="s">
        <v>1</v>
      </c>
      <c r="F206" s="176" t="s">
        <v>1207</v>
      </c>
      <c r="H206" s="177">
        <v>1.778</v>
      </c>
      <c r="I206" s="178"/>
      <c r="L206" s="174"/>
      <c r="M206" s="179"/>
      <c r="N206" s="180"/>
      <c r="O206" s="180"/>
      <c r="P206" s="180"/>
      <c r="Q206" s="180"/>
      <c r="R206" s="180"/>
      <c r="S206" s="180"/>
      <c r="T206" s="181"/>
      <c r="AT206" s="175" t="s">
        <v>160</v>
      </c>
      <c r="AU206" s="175" t="s">
        <v>152</v>
      </c>
      <c r="AV206" s="14" t="s">
        <v>152</v>
      </c>
      <c r="AW206" s="14" t="s">
        <v>31</v>
      </c>
      <c r="AX206" s="14" t="s">
        <v>76</v>
      </c>
      <c r="AY206" s="175" t="s">
        <v>151</v>
      </c>
    </row>
    <row r="207" spans="1:65" s="13" customFormat="1" ht="11.25">
      <c r="B207" s="166"/>
      <c r="D207" s="167" t="s">
        <v>160</v>
      </c>
      <c r="E207" s="168" t="s">
        <v>1</v>
      </c>
      <c r="F207" s="169" t="s">
        <v>1208</v>
      </c>
      <c r="H207" s="168" t="s">
        <v>1</v>
      </c>
      <c r="I207" s="170"/>
      <c r="L207" s="166"/>
      <c r="M207" s="171"/>
      <c r="N207" s="172"/>
      <c r="O207" s="172"/>
      <c r="P207" s="172"/>
      <c r="Q207" s="172"/>
      <c r="R207" s="172"/>
      <c r="S207" s="172"/>
      <c r="T207" s="173"/>
      <c r="AT207" s="168" t="s">
        <v>160</v>
      </c>
      <c r="AU207" s="168" t="s">
        <v>152</v>
      </c>
      <c r="AV207" s="13" t="s">
        <v>84</v>
      </c>
      <c r="AW207" s="13" t="s">
        <v>31</v>
      </c>
      <c r="AX207" s="13" t="s">
        <v>76</v>
      </c>
      <c r="AY207" s="168" t="s">
        <v>151</v>
      </c>
    </row>
    <row r="208" spans="1:65" s="14" customFormat="1" ht="11.25">
      <c r="B208" s="174"/>
      <c r="D208" s="167" t="s">
        <v>160</v>
      </c>
      <c r="E208" s="175" t="s">
        <v>1</v>
      </c>
      <c r="F208" s="176" t="s">
        <v>1209</v>
      </c>
      <c r="H208" s="177">
        <v>1.37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160</v>
      </c>
      <c r="AU208" s="175" t="s">
        <v>152</v>
      </c>
      <c r="AV208" s="14" t="s">
        <v>152</v>
      </c>
      <c r="AW208" s="14" t="s">
        <v>31</v>
      </c>
      <c r="AX208" s="14" t="s">
        <v>76</v>
      </c>
      <c r="AY208" s="175" t="s">
        <v>151</v>
      </c>
    </row>
    <row r="209" spans="1:65" s="15" customFormat="1" ht="11.25">
      <c r="B209" s="182"/>
      <c r="D209" s="167" t="s">
        <v>160</v>
      </c>
      <c r="E209" s="183" t="s">
        <v>1</v>
      </c>
      <c r="F209" s="184" t="s">
        <v>164</v>
      </c>
      <c r="H209" s="185">
        <v>3.1480000000000001</v>
      </c>
      <c r="I209" s="186"/>
      <c r="L209" s="182"/>
      <c r="M209" s="187"/>
      <c r="N209" s="188"/>
      <c r="O209" s="188"/>
      <c r="P209" s="188"/>
      <c r="Q209" s="188"/>
      <c r="R209" s="188"/>
      <c r="S209" s="188"/>
      <c r="T209" s="189"/>
      <c r="AT209" s="183" t="s">
        <v>160</v>
      </c>
      <c r="AU209" s="183" t="s">
        <v>152</v>
      </c>
      <c r="AV209" s="15" t="s">
        <v>158</v>
      </c>
      <c r="AW209" s="15" t="s">
        <v>31</v>
      </c>
      <c r="AX209" s="15" t="s">
        <v>84</v>
      </c>
      <c r="AY209" s="183" t="s">
        <v>151</v>
      </c>
    </row>
    <row r="210" spans="1:65" s="2" customFormat="1" ht="24.2" customHeight="1">
      <c r="A210" s="33"/>
      <c r="B210" s="151"/>
      <c r="C210" s="152" t="s">
        <v>317</v>
      </c>
      <c r="D210" s="152" t="s">
        <v>154</v>
      </c>
      <c r="E210" s="153" t="s">
        <v>1210</v>
      </c>
      <c r="F210" s="154" t="s">
        <v>1211</v>
      </c>
      <c r="G210" s="155" t="s">
        <v>169</v>
      </c>
      <c r="H210" s="156">
        <v>7.4240000000000004</v>
      </c>
      <c r="I210" s="157"/>
      <c r="J210" s="158">
        <f>ROUND(I210*H210,2)</f>
        <v>0</v>
      </c>
      <c r="K210" s="159"/>
      <c r="L210" s="34"/>
      <c r="M210" s="160" t="s">
        <v>1</v>
      </c>
      <c r="N210" s="161" t="s">
        <v>42</v>
      </c>
      <c r="O210" s="62"/>
      <c r="P210" s="162">
        <f>O210*H210</f>
        <v>0</v>
      </c>
      <c r="Q210" s="162">
        <v>2.2151342000000001</v>
      </c>
      <c r="R210" s="162">
        <f>Q210*H210</f>
        <v>16.445156300800001</v>
      </c>
      <c r="S210" s="162">
        <v>0</v>
      </c>
      <c r="T210" s="16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158</v>
      </c>
      <c r="AT210" s="164" t="s">
        <v>154</v>
      </c>
      <c r="AU210" s="164" t="s">
        <v>152</v>
      </c>
      <c r="AY210" s="18" t="s">
        <v>151</v>
      </c>
      <c r="BE210" s="165">
        <f>IF(N210="základná",J210,0)</f>
        <v>0</v>
      </c>
      <c r="BF210" s="165">
        <f>IF(N210="znížená",J210,0)</f>
        <v>0</v>
      </c>
      <c r="BG210" s="165">
        <f>IF(N210="zákl. prenesená",J210,0)</f>
        <v>0</v>
      </c>
      <c r="BH210" s="165">
        <f>IF(N210="zníž. prenesená",J210,0)</f>
        <v>0</v>
      </c>
      <c r="BI210" s="165">
        <f>IF(N210="nulová",J210,0)</f>
        <v>0</v>
      </c>
      <c r="BJ210" s="18" t="s">
        <v>152</v>
      </c>
      <c r="BK210" s="165">
        <f>ROUND(I210*H210,2)</f>
        <v>0</v>
      </c>
      <c r="BL210" s="18" t="s">
        <v>158</v>
      </c>
      <c r="BM210" s="164" t="s">
        <v>1212</v>
      </c>
    </row>
    <row r="211" spans="1:65" s="13" customFormat="1" ht="11.25">
      <c r="B211" s="166"/>
      <c r="D211" s="167" t="s">
        <v>160</v>
      </c>
      <c r="E211" s="168" t="s">
        <v>1</v>
      </c>
      <c r="F211" s="169" t="s">
        <v>1177</v>
      </c>
      <c r="H211" s="168" t="s">
        <v>1</v>
      </c>
      <c r="I211" s="170"/>
      <c r="L211" s="166"/>
      <c r="M211" s="171"/>
      <c r="N211" s="172"/>
      <c r="O211" s="172"/>
      <c r="P211" s="172"/>
      <c r="Q211" s="172"/>
      <c r="R211" s="172"/>
      <c r="S211" s="172"/>
      <c r="T211" s="173"/>
      <c r="AT211" s="168" t="s">
        <v>160</v>
      </c>
      <c r="AU211" s="168" t="s">
        <v>152</v>
      </c>
      <c r="AV211" s="13" t="s">
        <v>84</v>
      </c>
      <c r="AW211" s="13" t="s">
        <v>31</v>
      </c>
      <c r="AX211" s="13" t="s">
        <v>76</v>
      </c>
      <c r="AY211" s="168" t="s">
        <v>151</v>
      </c>
    </row>
    <row r="212" spans="1:65" s="14" customFormat="1" ht="11.25">
      <c r="B212" s="174"/>
      <c r="D212" s="167" t="s">
        <v>160</v>
      </c>
      <c r="E212" s="175" t="s">
        <v>1</v>
      </c>
      <c r="F212" s="176" t="s">
        <v>1213</v>
      </c>
      <c r="H212" s="177">
        <v>4.32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160</v>
      </c>
      <c r="AU212" s="175" t="s">
        <v>152</v>
      </c>
      <c r="AV212" s="14" t="s">
        <v>152</v>
      </c>
      <c r="AW212" s="14" t="s">
        <v>31</v>
      </c>
      <c r="AX212" s="14" t="s">
        <v>76</v>
      </c>
      <c r="AY212" s="175" t="s">
        <v>151</v>
      </c>
    </row>
    <row r="213" spans="1:65" s="13" customFormat="1" ht="11.25">
      <c r="B213" s="166"/>
      <c r="D213" s="167" t="s">
        <v>160</v>
      </c>
      <c r="E213" s="168" t="s">
        <v>1</v>
      </c>
      <c r="F213" s="169" t="s">
        <v>1179</v>
      </c>
      <c r="H213" s="168" t="s">
        <v>1</v>
      </c>
      <c r="I213" s="170"/>
      <c r="L213" s="166"/>
      <c r="M213" s="171"/>
      <c r="N213" s="172"/>
      <c r="O213" s="172"/>
      <c r="P213" s="172"/>
      <c r="Q213" s="172"/>
      <c r="R213" s="172"/>
      <c r="S213" s="172"/>
      <c r="T213" s="173"/>
      <c r="AT213" s="168" t="s">
        <v>160</v>
      </c>
      <c r="AU213" s="168" t="s">
        <v>152</v>
      </c>
      <c r="AV213" s="13" t="s">
        <v>84</v>
      </c>
      <c r="AW213" s="13" t="s">
        <v>31</v>
      </c>
      <c r="AX213" s="13" t="s">
        <v>76</v>
      </c>
      <c r="AY213" s="168" t="s">
        <v>151</v>
      </c>
    </row>
    <row r="214" spans="1:65" s="14" customFormat="1" ht="11.25">
      <c r="B214" s="174"/>
      <c r="D214" s="167" t="s">
        <v>160</v>
      </c>
      <c r="E214" s="175" t="s">
        <v>1</v>
      </c>
      <c r="F214" s="176" t="s">
        <v>1214</v>
      </c>
      <c r="H214" s="177">
        <v>3.1040000000000001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160</v>
      </c>
      <c r="AU214" s="175" t="s">
        <v>152</v>
      </c>
      <c r="AV214" s="14" t="s">
        <v>152</v>
      </c>
      <c r="AW214" s="14" t="s">
        <v>31</v>
      </c>
      <c r="AX214" s="14" t="s">
        <v>76</v>
      </c>
      <c r="AY214" s="175" t="s">
        <v>151</v>
      </c>
    </row>
    <row r="215" spans="1:65" s="15" customFormat="1" ht="11.25">
      <c r="B215" s="182"/>
      <c r="D215" s="167" t="s">
        <v>160</v>
      </c>
      <c r="E215" s="183" t="s">
        <v>1</v>
      </c>
      <c r="F215" s="184" t="s">
        <v>164</v>
      </c>
      <c r="H215" s="185">
        <v>7.4240000000000004</v>
      </c>
      <c r="I215" s="186"/>
      <c r="L215" s="182"/>
      <c r="M215" s="187"/>
      <c r="N215" s="188"/>
      <c r="O215" s="188"/>
      <c r="P215" s="188"/>
      <c r="Q215" s="188"/>
      <c r="R215" s="188"/>
      <c r="S215" s="188"/>
      <c r="T215" s="189"/>
      <c r="AT215" s="183" t="s">
        <v>160</v>
      </c>
      <c r="AU215" s="183" t="s">
        <v>152</v>
      </c>
      <c r="AV215" s="15" t="s">
        <v>158</v>
      </c>
      <c r="AW215" s="15" t="s">
        <v>31</v>
      </c>
      <c r="AX215" s="15" t="s">
        <v>84</v>
      </c>
      <c r="AY215" s="183" t="s">
        <v>151</v>
      </c>
    </row>
    <row r="216" spans="1:65" s="12" customFormat="1" ht="22.9" customHeight="1">
      <c r="B216" s="138"/>
      <c r="D216" s="139" t="s">
        <v>75</v>
      </c>
      <c r="E216" s="149" t="s">
        <v>165</v>
      </c>
      <c r="F216" s="149" t="s">
        <v>166</v>
      </c>
      <c r="I216" s="141"/>
      <c r="J216" s="150">
        <f>BK216</f>
        <v>0</v>
      </c>
      <c r="L216" s="138"/>
      <c r="M216" s="143"/>
      <c r="N216" s="144"/>
      <c r="O216" s="144"/>
      <c r="P216" s="145">
        <f>SUM(P217:P413)</f>
        <v>0</v>
      </c>
      <c r="Q216" s="144"/>
      <c r="R216" s="145">
        <f>SUM(R217:R413)</f>
        <v>228.80286396</v>
      </c>
      <c r="S216" s="144"/>
      <c r="T216" s="146">
        <f>SUM(T217:T413)</f>
        <v>0</v>
      </c>
      <c r="AR216" s="139" t="s">
        <v>84</v>
      </c>
      <c r="AT216" s="147" t="s">
        <v>75</v>
      </c>
      <c r="AU216" s="147" t="s">
        <v>84</v>
      </c>
      <c r="AY216" s="139" t="s">
        <v>151</v>
      </c>
      <c r="BK216" s="148">
        <f>SUM(BK217:BK413)</f>
        <v>0</v>
      </c>
    </row>
    <row r="217" spans="1:65" s="2" customFormat="1" ht="37.9" customHeight="1">
      <c r="A217" s="33"/>
      <c r="B217" s="151"/>
      <c r="C217" s="152" t="s">
        <v>323</v>
      </c>
      <c r="D217" s="152" t="s">
        <v>154</v>
      </c>
      <c r="E217" s="153" t="s">
        <v>167</v>
      </c>
      <c r="F217" s="154" t="s">
        <v>168</v>
      </c>
      <c r="G217" s="155" t="s">
        <v>169</v>
      </c>
      <c r="H217" s="156">
        <v>2.778</v>
      </c>
      <c r="I217" s="157"/>
      <c r="J217" s="158">
        <f>ROUND(I217*H217,2)</f>
        <v>0</v>
      </c>
      <c r="K217" s="159"/>
      <c r="L217" s="34"/>
      <c r="M217" s="160" t="s">
        <v>1</v>
      </c>
      <c r="N217" s="161" t="s">
        <v>42</v>
      </c>
      <c r="O217" s="62"/>
      <c r="P217" s="162">
        <f>O217*H217</f>
        <v>0</v>
      </c>
      <c r="Q217" s="162">
        <v>1.92736</v>
      </c>
      <c r="R217" s="162">
        <f>Q217*H217</f>
        <v>5.35420608</v>
      </c>
      <c r="S217" s="162">
        <v>0</v>
      </c>
      <c r="T217" s="163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4" t="s">
        <v>158</v>
      </c>
      <c r="AT217" s="164" t="s">
        <v>154</v>
      </c>
      <c r="AU217" s="164" t="s">
        <v>152</v>
      </c>
      <c r="AY217" s="18" t="s">
        <v>151</v>
      </c>
      <c r="BE217" s="165">
        <f>IF(N217="základná",J217,0)</f>
        <v>0</v>
      </c>
      <c r="BF217" s="165">
        <f>IF(N217="znížená",J217,0)</f>
        <v>0</v>
      </c>
      <c r="BG217" s="165">
        <f>IF(N217="zákl. prenesená",J217,0)</f>
        <v>0</v>
      </c>
      <c r="BH217" s="165">
        <f>IF(N217="zníž. prenesená",J217,0)</f>
        <v>0</v>
      </c>
      <c r="BI217" s="165">
        <f>IF(N217="nulová",J217,0)</f>
        <v>0</v>
      </c>
      <c r="BJ217" s="18" t="s">
        <v>152</v>
      </c>
      <c r="BK217" s="165">
        <f>ROUND(I217*H217,2)</f>
        <v>0</v>
      </c>
      <c r="BL217" s="18" t="s">
        <v>158</v>
      </c>
      <c r="BM217" s="164" t="s">
        <v>1215</v>
      </c>
    </row>
    <row r="218" spans="1:65" s="13" customFormat="1" ht="11.25">
      <c r="B218" s="166"/>
      <c r="D218" s="167" t="s">
        <v>160</v>
      </c>
      <c r="E218" s="168" t="s">
        <v>1</v>
      </c>
      <c r="F218" s="169" t="s">
        <v>1216</v>
      </c>
      <c r="H218" s="168" t="s">
        <v>1</v>
      </c>
      <c r="I218" s="170"/>
      <c r="L218" s="166"/>
      <c r="M218" s="171"/>
      <c r="N218" s="172"/>
      <c r="O218" s="172"/>
      <c r="P218" s="172"/>
      <c r="Q218" s="172"/>
      <c r="R218" s="172"/>
      <c r="S218" s="172"/>
      <c r="T218" s="173"/>
      <c r="AT218" s="168" t="s">
        <v>160</v>
      </c>
      <c r="AU218" s="168" t="s">
        <v>152</v>
      </c>
      <c r="AV218" s="13" t="s">
        <v>84</v>
      </c>
      <c r="AW218" s="13" t="s">
        <v>31</v>
      </c>
      <c r="AX218" s="13" t="s">
        <v>76</v>
      </c>
      <c r="AY218" s="168" t="s">
        <v>151</v>
      </c>
    </row>
    <row r="219" spans="1:65" s="14" customFormat="1" ht="11.25">
      <c r="B219" s="174"/>
      <c r="D219" s="167" t="s">
        <v>160</v>
      </c>
      <c r="E219" s="175" t="s">
        <v>1</v>
      </c>
      <c r="F219" s="176" t="s">
        <v>1217</v>
      </c>
      <c r="H219" s="177">
        <v>2.778</v>
      </c>
      <c r="I219" s="178"/>
      <c r="L219" s="174"/>
      <c r="M219" s="179"/>
      <c r="N219" s="180"/>
      <c r="O219" s="180"/>
      <c r="P219" s="180"/>
      <c r="Q219" s="180"/>
      <c r="R219" s="180"/>
      <c r="S219" s="180"/>
      <c r="T219" s="181"/>
      <c r="AT219" s="175" t="s">
        <v>160</v>
      </c>
      <c r="AU219" s="175" t="s">
        <v>152</v>
      </c>
      <c r="AV219" s="14" t="s">
        <v>152</v>
      </c>
      <c r="AW219" s="14" t="s">
        <v>31</v>
      </c>
      <c r="AX219" s="14" t="s">
        <v>76</v>
      </c>
      <c r="AY219" s="175" t="s">
        <v>151</v>
      </c>
    </row>
    <row r="220" spans="1:65" s="15" customFormat="1" ht="11.25">
      <c r="B220" s="182"/>
      <c r="D220" s="167" t="s">
        <v>160</v>
      </c>
      <c r="E220" s="183" t="s">
        <v>1</v>
      </c>
      <c r="F220" s="184" t="s">
        <v>164</v>
      </c>
      <c r="H220" s="185">
        <v>2.778</v>
      </c>
      <c r="I220" s="186"/>
      <c r="L220" s="182"/>
      <c r="M220" s="187"/>
      <c r="N220" s="188"/>
      <c r="O220" s="188"/>
      <c r="P220" s="188"/>
      <c r="Q220" s="188"/>
      <c r="R220" s="188"/>
      <c r="S220" s="188"/>
      <c r="T220" s="189"/>
      <c r="AT220" s="183" t="s">
        <v>160</v>
      </c>
      <c r="AU220" s="183" t="s">
        <v>152</v>
      </c>
      <c r="AV220" s="15" t="s">
        <v>158</v>
      </c>
      <c r="AW220" s="15" t="s">
        <v>31</v>
      </c>
      <c r="AX220" s="15" t="s">
        <v>84</v>
      </c>
      <c r="AY220" s="183" t="s">
        <v>151</v>
      </c>
    </row>
    <row r="221" spans="1:65" s="2" customFormat="1" ht="33" customHeight="1">
      <c r="A221" s="33"/>
      <c r="B221" s="151"/>
      <c r="C221" s="152" t="s">
        <v>333</v>
      </c>
      <c r="D221" s="152" t="s">
        <v>154</v>
      </c>
      <c r="E221" s="153" t="s">
        <v>173</v>
      </c>
      <c r="F221" s="154" t="s">
        <v>174</v>
      </c>
      <c r="G221" s="155" t="s">
        <v>169</v>
      </c>
      <c r="H221" s="156">
        <v>5.2560000000000002</v>
      </c>
      <c r="I221" s="157"/>
      <c r="J221" s="158">
        <f>ROUND(I221*H221,2)</f>
        <v>0</v>
      </c>
      <c r="K221" s="159"/>
      <c r="L221" s="34"/>
      <c r="M221" s="160" t="s">
        <v>1</v>
      </c>
      <c r="N221" s="161" t="s">
        <v>42</v>
      </c>
      <c r="O221" s="62"/>
      <c r="P221" s="162">
        <f>O221*H221</f>
        <v>0</v>
      </c>
      <c r="Q221" s="162">
        <v>1.92736</v>
      </c>
      <c r="R221" s="162">
        <f>Q221*H221</f>
        <v>10.13020416</v>
      </c>
      <c r="S221" s="162">
        <v>0</v>
      </c>
      <c r="T221" s="163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4" t="s">
        <v>158</v>
      </c>
      <c r="AT221" s="164" t="s">
        <v>154</v>
      </c>
      <c r="AU221" s="164" t="s">
        <v>152</v>
      </c>
      <c r="AY221" s="18" t="s">
        <v>151</v>
      </c>
      <c r="BE221" s="165">
        <f>IF(N221="základná",J221,0)</f>
        <v>0</v>
      </c>
      <c r="BF221" s="165">
        <f>IF(N221="znížená",J221,0)</f>
        <v>0</v>
      </c>
      <c r="BG221" s="165">
        <f>IF(N221="zákl. prenesená",J221,0)</f>
        <v>0</v>
      </c>
      <c r="BH221" s="165">
        <f>IF(N221="zníž. prenesená",J221,0)</f>
        <v>0</v>
      </c>
      <c r="BI221" s="165">
        <f>IF(N221="nulová",J221,0)</f>
        <v>0</v>
      </c>
      <c r="BJ221" s="18" t="s">
        <v>152</v>
      </c>
      <c r="BK221" s="165">
        <f>ROUND(I221*H221,2)</f>
        <v>0</v>
      </c>
      <c r="BL221" s="18" t="s">
        <v>158</v>
      </c>
      <c r="BM221" s="164" t="s">
        <v>1218</v>
      </c>
    </row>
    <row r="222" spans="1:65" s="13" customFormat="1" ht="22.5">
      <c r="B222" s="166"/>
      <c r="D222" s="167" t="s">
        <v>160</v>
      </c>
      <c r="E222" s="168" t="s">
        <v>1</v>
      </c>
      <c r="F222" s="169" t="s">
        <v>1219</v>
      </c>
      <c r="H222" s="168" t="s">
        <v>1</v>
      </c>
      <c r="I222" s="170"/>
      <c r="L222" s="166"/>
      <c r="M222" s="171"/>
      <c r="N222" s="172"/>
      <c r="O222" s="172"/>
      <c r="P222" s="172"/>
      <c r="Q222" s="172"/>
      <c r="R222" s="172"/>
      <c r="S222" s="172"/>
      <c r="T222" s="173"/>
      <c r="AT222" s="168" t="s">
        <v>160</v>
      </c>
      <c r="AU222" s="168" t="s">
        <v>152</v>
      </c>
      <c r="AV222" s="13" t="s">
        <v>84</v>
      </c>
      <c r="AW222" s="13" t="s">
        <v>31</v>
      </c>
      <c r="AX222" s="13" t="s">
        <v>76</v>
      </c>
      <c r="AY222" s="168" t="s">
        <v>151</v>
      </c>
    </row>
    <row r="223" spans="1:65" s="14" customFormat="1" ht="11.25">
      <c r="B223" s="174"/>
      <c r="D223" s="167" t="s">
        <v>160</v>
      </c>
      <c r="E223" s="175" t="s">
        <v>1</v>
      </c>
      <c r="F223" s="176" t="s">
        <v>1220</v>
      </c>
      <c r="H223" s="177">
        <v>8.6449999999999996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160</v>
      </c>
      <c r="AU223" s="175" t="s">
        <v>152</v>
      </c>
      <c r="AV223" s="14" t="s">
        <v>152</v>
      </c>
      <c r="AW223" s="14" t="s">
        <v>31</v>
      </c>
      <c r="AX223" s="14" t="s">
        <v>76</v>
      </c>
      <c r="AY223" s="175" t="s">
        <v>151</v>
      </c>
    </row>
    <row r="224" spans="1:65" s="14" customFormat="1" ht="11.25">
      <c r="B224" s="174"/>
      <c r="D224" s="167" t="s">
        <v>160</v>
      </c>
      <c r="E224" s="175" t="s">
        <v>1</v>
      </c>
      <c r="F224" s="176" t="s">
        <v>1221</v>
      </c>
      <c r="H224" s="177">
        <v>-3.3889999999999998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160</v>
      </c>
      <c r="AU224" s="175" t="s">
        <v>152</v>
      </c>
      <c r="AV224" s="14" t="s">
        <v>152</v>
      </c>
      <c r="AW224" s="14" t="s">
        <v>31</v>
      </c>
      <c r="AX224" s="14" t="s">
        <v>76</v>
      </c>
      <c r="AY224" s="175" t="s">
        <v>151</v>
      </c>
    </row>
    <row r="225" spans="1:65" s="15" customFormat="1" ht="11.25">
      <c r="B225" s="182"/>
      <c r="D225" s="167" t="s">
        <v>160</v>
      </c>
      <c r="E225" s="183" t="s">
        <v>1</v>
      </c>
      <c r="F225" s="184" t="s">
        <v>164</v>
      </c>
      <c r="H225" s="185">
        <v>5.2560000000000002</v>
      </c>
      <c r="I225" s="186"/>
      <c r="L225" s="182"/>
      <c r="M225" s="187"/>
      <c r="N225" s="188"/>
      <c r="O225" s="188"/>
      <c r="P225" s="188"/>
      <c r="Q225" s="188"/>
      <c r="R225" s="188"/>
      <c r="S225" s="188"/>
      <c r="T225" s="189"/>
      <c r="AT225" s="183" t="s">
        <v>160</v>
      </c>
      <c r="AU225" s="183" t="s">
        <v>152</v>
      </c>
      <c r="AV225" s="15" t="s">
        <v>158</v>
      </c>
      <c r="AW225" s="15" t="s">
        <v>31</v>
      </c>
      <c r="AX225" s="15" t="s">
        <v>84</v>
      </c>
      <c r="AY225" s="183" t="s">
        <v>151</v>
      </c>
    </row>
    <row r="226" spans="1:65" s="2" customFormat="1" ht="37.9" customHeight="1">
      <c r="A226" s="33"/>
      <c r="B226" s="151"/>
      <c r="C226" s="152" t="s">
        <v>345</v>
      </c>
      <c r="D226" s="152" t="s">
        <v>154</v>
      </c>
      <c r="E226" s="153" t="s">
        <v>1222</v>
      </c>
      <c r="F226" s="154" t="s">
        <v>1223</v>
      </c>
      <c r="G226" s="155" t="s">
        <v>169</v>
      </c>
      <c r="H226" s="156">
        <v>3.0489999999999999</v>
      </c>
      <c r="I226" s="157"/>
      <c r="J226" s="158">
        <f>ROUND(I226*H226,2)</f>
        <v>0</v>
      </c>
      <c r="K226" s="159"/>
      <c r="L226" s="34"/>
      <c r="M226" s="160" t="s">
        <v>1</v>
      </c>
      <c r="N226" s="161" t="s">
        <v>42</v>
      </c>
      <c r="O226" s="62"/>
      <c r="P226" s="162">
        <f>O226*H226</f>
        <v>0</v>
      </c>
      <c r="Q226" s="162">
        <v>0.70111999999999997</v>
      </c>
      <c r="R226" s="162">
        <f>Q226*H226</f>
        <v>2.1377148799999999</v>
      </c>
      <c r="S226" s="162">
        <v>0</v>
      </c>
      <c r="T226" s="163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158</v>
      </c>
      <c r="AT226" s="164" t="s">
        <v>154</v>
      </c>
      <c r="AU226" s="164" t="s">
        <v>152</v>
      </c>
      <c r="AY226" s="18" t="s">
        <v>151</v>
      </c>
      <c r="BE226" s="165">
        <f>IF(N226="základná",J226,0)</f>
        <v>0</v>
      </c>
      <c r="BF226" s="165">
        <f>IF(N226="znížená",J226,0)</f>
        <v>0</v>
      </c>
      <c r="BG226" s="165">
        <f>IF(N226="zákl. prenesená",J226,0)</f>
        <v>0</v>
      </c>
      <c r="BH226" s="165">
        <f>IF(N226="zníž. prenesená",J226,0)</f>
        <v>0</v>
      </c>
      <c r="BI226" s="165">
        <f>IF(N226="nulová",J226,0)</f>
        <v>0</v>
      </c>
      <c r="BJ226" s="18" t="s">
        <v>152</v>
      </c>
      <c r="BK226" s="165">
        <f>ROUND(I226*H226,2)</f>
        <v>0</v>
      </c>
      <c r="BL226" s="18" t="s">
        <v>158</v>
      </c>
      <c r="BM226" s="164" t="s">
        <v>1224</v>
      </c>
    </row>
    <row r="227" spans="1:65" s="13" customFormat="1" ht="11.25">
      <c r="B227" s="166"/>
      <c r="D227" s="167" t="s">
        <v>160</v>
      </c>
      <c r="E227" s="168" t="s">
        <v>1</v>
      </c>
      <c r="F227" s="169" t="s">
        <v>795</v>
      </c>
      <c r="H227" s="168" t="s">
        <v>1</v>
      </c>
      <c r="I227" s="170"/>
      <c r="L227" s="166"/>
      <c r="M227" s="171"/>
      <c r="N227" s="172"/>
      <c r="O227" s="172"/>
      <c r="P227" s="172"/>
      <c r="Q227" s="172"/>
      <c r="R227" s="172"/>
      <c r="S227" s="172"/>
      <c r="T227" s="173"/>
      <c r="AT227" s="168" t="s">
        <v>160</v>
      </c>
      <c r="AU227" s="168" t="s">
        <v>152</v>
      </c>
      <c r="AV227" s="13" t="s">
        <v>84</v>
      </c>
      <c r="AW227" s="13" t="s">
        <v>31</v>
      </c>
      <c r="AX227" s="13" t="s">
        <v>76</v>
      </c>
      <c r="AY227" s="168" t="s">
        <v>151</v>
      </c>
    </row>
    <row r="228" spans="1:65" s="14" customFormat="1" ht="11.25">
      <c r="B228" s="174"/>
      <c r="D228" s="167" t="s">
        <v>160</v>
      </c>
      <c r="E228" s="175" t="s">
        <v>1</v>
      </c>
      <c r="F228" s="176" t="s">
        <v>1225</v>
      </c>
      <c r="H228" s="177">
        <v>3.0489999999999999</v>
      </c>
      <c r="I228" s="178"/>
      <c r="L228" s="174"/>
      <c r="M228" s="179"/>
      <c r="N228" s="180"/>
      <c r="O228" s="180"/>
      <c r="P228" s="180"/>
      <c r="Q228" s="180"/>
      <c r="R228" s="180"/>
      <c r="S228" s="180"/>
      <c r="T228" s="181"/>
      <c r="AT228" s="175" t="s">
        <v>160</v>
      </c>
      <c r="AU228" s="175" t="s">
        <v>152</v>
      </c>
      <c r="AV228" s="14" t="s">
        <v>152</v>
      </c>
      <c r="AW228" s="14" t="s">
        <v>31</v>
      </c>
      <c r="AX228" s="14" t="s">
        <v>76</v>
      </c>
      <c r="AY228" s="175" t="s">
        <v>151</v>
      </c>
    </row>
    <row r="229" spans="1:65" s="15" customFormat="1" ht="11.25">
      <c r="B229" s="182"/>
      <c r="D229" s="167" t="s">
        <v>160</v>
      </c>
      <c r="E229" s="183" t="s">
        <v>1</v>
      </c>
      <c r="F229" s="184" t="s">
        <v>164</v>
      </c>
      <c r="H229" s="185">
        <v>3.0489999999999999</v>
      </c>
      <c r="I229" s="186"/>
      <c r="L229" s="182"/>
      <c r="M229" s="187"/>
      <c r="N229" s="188"/>
      <c r="O229" s="188"/>
      <c r="P229" s="188"/>
      <c r="Q229" s="188"/>
      <c r="R229" s="188"/>
      <c r="S229" s="188"/>
      <c r="T229" s="189"/>
      <c r="AT229" s="183" t="s">
        <v>160</v>
      </c>
      <c r="AU229" s="183" t="s">
        <v>152</v>
      </c>
      <c r="AV229" s="15" t="s">
        <v>158</v>
      </c>
      <c r="AW229" s="15" t="s">
        <v>31</v>
      </c>
      <c r="AX229" s="15" t="s">
        <v>84</v>
      </c>
      <c r="AY229" s="183" t="s">
        <v>151</v>
      </c>
    </row>
    <row r="230" spans="1:65" s="2" customFormat="1" ht="37.9" customHeight="1">
      <c r="A230" s="33"/>
      <c r="B230" s="151"/>
      <c r="C230" s="152" t="s">
        <v>7</v>
      </c>
      <c r="D230" s="152" t="s">
        <v>154</v>
      </c>
      <c r="E230" s="153" t="s">
        <v>1226</v>
      </c>
      <c r="F230" s="154" t="s">
        <v>1227</v>
      </c>
      <c r="G230" s="155" t="s">
        <v>169</v>
      </c>
      <c r="H230" s="156">
        <v>72.210999999999999</v>
      </c>
      <c r="I230" s="157"/>
      <c r="J230" s="158">
        <f>ROUND(I230*H230,2)</f>
        <v>0</v>
      </c>
      <c r="K230" s="159"/>
      <c r="L230" s="34"/>
      <c r="M230" s="160" t="s">
        <v>1</v>
      </c>
      <c r="N230" s="161" t="s">
        <v>42</v>
      </c>
      <c r="O230" s="62"/>
      <c r="P230" s="162">
        <f>O230*H230</f>
        <v>0</v>
      </c>
      <c r="Q230" s="162">
        <v>0.70221</v>
      </c>
      <c r="R230" s="162">
        <f>Q230*H230</f>
        <v>50.707286310000001</v>
      </c>
      <c r="S230" s="162">
        <v>0</v>
      </c>
      <c r="T230" s="163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158</v>
      </c>
      <c r="AT230" s="164" t="s">
        <v>154</v>
      </c>
      <c r="AU230" s="164" t="s">
        <v>152</v>
      </c>
      <c r="AY230" s="18" t="s">
        <v>151</v>
      </c>
      <c r="BE230" s="165">
        <f>IF(N230="základná",J230,0)</f>
        <v>0</v>
      </c>
      <c r="BF230" s="165">
        <f>IF(N230="znížená",J230,0)</f>
        <v>0</v>
      </c>
      <c r="BG230" s="165">
        <f>IF(N230="zákl. prenesená",J230,0)</f>
        <v>0</v>
      </c>
      <c r="BH230" s="165">
        <f>IF(N230="zníž. prenesená",J230,0)</f>
        <v>0</v>
      </c>
      <c r="BI230" s="165">
        <f>IF(N230="nulová",J230,0)</f>
        <v>0</v>
      </c>
      <c r="BJ230" s="18" t="s">
        <v>152</v>
      </c>
      <c r="BK230" s="165">
        <f>ROUND(I230*H230,2)</f>
        <v>0</v>
      </c>
      <c r="BL230" s="18" t="s">
        <v>158</v>
      </c>
      <c r="BM230" s="164" t="s">
        <v>1228</v>
      </c>
    </row>
    <row r="231" spans="1:65" s="13" customFormat="1" ht="11.25">
      <c r="B231" s="166"/>
      <c r="D231" s="167" t="s">
        <v>160</v>
      </c>
      <c r="E231" s="168" t="s">
        <v>1</v>
      </c>
      <c r="F231" s="169" t="s">
        <v>787</v>
      </c>
      <c r="H231" s="168" t="s">
        <v>1</v>
      </c>
      <c r="I231" s="170"/>
      <c r="L231" s="166"/>
      <c r="M231" s="171"/>
      <c r="N231" s="172"/>
      <c r="O231" s="172"/>
      <c r="P231" s="172"/>
      <c r="Q231" s="172"/>
      <c r="R231" s="172"/>
      <c r="S231" s="172"/>
      <c r="T231" s="173"/>
      <c r="AT231" s="168" t="s">
        <v>160</v>
      </c>
      <c r="AU231" s="168" t="s">
        <v>152</v>
      </c>
      <c r="AV231" s="13" t="s">
        <v>84</v>
      </c>
      <c r="AW231" s="13" t="s">
        <v>31</v>
      </c>
      <c r="AX231" s="13" t="s">
        <v>76</v>
      </c>
      <c r="AY231" s="168" t="s">
        <v>151</v>
      </c>
    </row>
    <row r="232" spans="1:65" s="14" customFormat="1" ht="11.25">
      <c r="B232" s="174"/>
      <c r="D232" s="167" t="s">
        <v>160</v>
      </c>
      <c r="E232" s="175" t="s">
        <v>1</v>
      </c>
      <c r="F232" s="176" t="s">
        <v>1229</v>
      </c>
      <c r="H232" s="177">
        <v>1.2569999999999999</v>
      </c>
      <c r="I232" s="178"/>
      <c r="L232" s="174"/>
      <c r="M232" s="179"/>
      <c r="N232" s="180"/>
      <c r="O232" s="180"/>
      <c r="P232" s="180"/>
      <c r="Q232" s="180"/>
      <c r="R232" s="180"/>
      <c r="S232" s="180"/>
      <c r="T232" s="181"/>
      <c r="AT232" s="175" t="s">
        <v>160</v>
      </c>
      <c r="AU232" s="175" t="s">
        <v>152</v>
      </c>
      <c r="AV232" s="14" t="s">
        <v>152</v>
      </c>
      <c r="AW232" s="14" t="s">
        <v>31</v>
      </c>
      <c r="AX232" s="14" t="s">
        <v>76</v>
      </c>
      <c r="AY232" s="175" t="s">
        <v>151</v>
      </c>
    </row>
    <row r="233" spans="1:65" s="14" customFormat="1" ht="11.25">
      <c r="B233" s="174"/>
      <c r="D233" s="167" t="s">
        <v>160</v>
      </c>
      <c r="E233" s="175" t="s">
        <v>1</v>
      </c>
      <c r="F233" s="176" t="s">
        <v>1230</v>
      </c>
      <c r="H233" s="177">
        <v>9.4420000000000002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160</v>
      </c>
      <c r="AU233" s="175" t="s">
        <v>152</v>
      </c>
      <c r="AV233" s="14" t="s">
        <v>152</v>
      </c>
      <c r="AW233" s="14" t="s">
        <v>31</v>
      </c>
      <c r="AX233" s="14" t="s">
        <v>76</v>
      </c>
      <c r="AY233" s="175" t="s">
        <v>151</v>
      </c>
    </row>
    <row r="234" spans="1:65" s="14" customFormat="1" ht="11.25">
      <c r="B234" s="174"/>
      <c r="D234" s="167" t="s">
        <v>160</v>
      </c>
      <c r="E234" s="175" t="s">
        <v>1</v>
      </c>
      <c r="F234" s="176" t="s">
        <v>1231</v>
      </c>
      <c r="H234" s="177">
        <v>1.1100000000000001</v>
      </c>
      <c r="I234" s="178"/>
      <c r="L234" s="174"/>
      <c r="M234" s="179"/>
      <c r="N234" s="180"/>
      <c r="O234" s="180"/>
      <c r="P234" s="180"/>
      <c r="Q234" s="180"/>
      <c r="R234" s="180"/>
      <c r="S234" s="180"/>
      <c r="T234" s="181"/>
      <c r="AT234" s="175" t="s">
        <v>160</v>
      </c>
      <c r="AU234" s="175" t="s">
        <v>152</v>
      </c>
      <c r="AV234" s="14" t="s">
        <v>152</v>
      </c>
      <c r="AW234" s="14" t="s">
        <v>31</v>
      </c>
      <c r="AX234" s="14" t="s">
        <v>76</v>
      </c>
      <c r="AY234" s="175" t="s">
        <v>151</v>
      </c>
    </row>
    <row r="235" spans="1:65" s="14" customFormat="1" ht="11.25">
      <c r="B235" s="174"/>
      <c r="D235" s="167" t="s">
        <v>160</v>
      </c>
      <c r="E235" s="175" t="s">
        <v>1</v>
      </c>
      <c r="F235" s="176" t="s">
        <v>1232</v>
      </c>
      <c r="H235" s="177">
        <v>0.08</v>
      </c>
      <c r="I235" s="178"/>
      <c r="L235" s="174"/>
      <c r="M235" s="179"/>
      <c r="N235" s="180"/>
      <c r="O235" s="180"/>
      <c r="P235" s="180"/>
      <c r="Q235" s="180"/>
      <c r="R235" s="180"/>
      <c r="S235" s="180"/>
      <c r="T235" s="181"/>
      <c r="AT235" s="175" t="s">
        <v>160</v>
      </c>
      <c r="AU235" s="175" t="s">
        <v>152</v>
      </c>
      <c r="AV235" s="14" t="s">
        <v>152</v>
      </c>
      <c r="AW235" s="14" t="s">
        <v>31</v>
      </c>
      <c r="AX235" s="14" t="s">
        <v>76</v>
      </c>
      <c r="AY235" s="175" t="s">
        <v>151</v>
      </c>
    </row>
    <row r="236" spans="1:65" s="13" customFormat="1" ht="11.25">
      <c r="B236" s="166"/>
      <c r="D236" s="167" t="s">
        <v>160</v>
      </c>
      <c r="E236" s="168" t="s">
        <v>1</v>
      </c>
      <c r="F236" s="169" t="s">
        <v>795</v>
      </c>
      <c r="H236" s="168" t="s">
        <v>1</v>
      </c>
      <c r="I236" s="170"/>
      <c r="L236" s="166"/>
      <c r="M236" s="171"/>
      <c r="N236" s="172"/>
      <c r="O236" s="172"/>
      <c r="P236" s="172"/>
      <c r="Q236" s="172"/>
      <c r="R236" s="172"/>
      <c r="S236" s="172"/>
      <c r="T236" s="173"/>
      <c r="AT236" s="168" t="s">
        <v>160</v>
      </c>
      <c r="AU236" s="168" t="s">
        <v>152</v>
      </c>
      <c r="AV236" s="13" t="s">
        <v>84</v>
      </c>
      <c r="AW236" s="13" t="s">
        <v>31</v>
      </c>
      <c r="AX236" s="13" t="s">
        <v>76</v>
      </c>
      <c r="AY236" s="168" t="s">
        <v>151</v>
      </c>
    </row>
    <row r="237" spans="1:65" s="14" customFormat="1" ht="11.25">
      <c r="B237" s="174"/>
      <c r="D237" s="167" t="s">
        <v>160</v>
      </c>
      <c r="E237" s="175" t="s">
        <v>1</v>
      </c>
      <c r="F237" s="176" t="s">
        <v>1233</v>
      </c>
      <c r="H237" s="177">
        <v>28.693000000000001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160</v>
      </c>
      <c r="AU237" s="175" t="s">
        <v>152</v>
      </c>
      <c r="AV237" s="14" t="s">
        <v>152</v>
      </c>
      <c r="AW237" s="14" t="s">
        <v>31</v>
      </c>
      <c r="AX237" s="14" t="s">
        <v>76</v>
      </c>
      <c r="AY237" s="175" t="s">
        <v>151</v>
      </c>
    </row>
    <row r="238" spans="1:65" s="14" customFormat="1" ht="11.25">
      <c r="B238" s="174"/>
      <c r="D238" s="167" t="s">
        <v>160</v>
      </c>
      <c r="E238" s="175" t="s">
        <v>1</v>
      </c>
      <c r="F238" s="176" t="s">
        <v>1234</v>
      </c>
      <c r="H238" s="177">
        <v>7.8360000000000003</v>
      </c>
      <c r="I238" s="178"/>
      <c r="L238" s="174"/>
      <c r="M238" s="179"/>
      <c r="N238" s="180"/>
      <c r="O238" s="180"/>
      <c r="P238" s="180"/>
      <c r="Q238" s="180"/>
      <c r="R238" s="180"/>
      <c r="S238" s="180"/>
      <c r="T238" s="181"/>
      <c r="AT238" s="175" t="s">
        <v>160</v>
      </c>
      <c r="AU238" s="175" t="s">
        <v>152</v>
      </c>
      <c r="AV238" s="14" t="s">
        <v>152</v>
      </c>
      <c r="AW238" s="14" t="s">
        <v>31</v>
      </c>
      <c r="AX238" s="14" t="s">
        <v>76</v>
      </c>
      <c r="AY238" s="175" t="s">
        <v>151</v>
      </c>
    </row>
    <row r="239" spans="1:65" s="14" customFormat="1" ht="11.25">
      <c r="B239" s="174"/>
      <c r="D239" s="167" t="s">
        <v>160</v>
      </c>
      <c r="E239" s="175" t="s">
        <v>1</v>
      </c>
      <c r="F239" s="176" t="s">
        <v>1235</v>
      </c>
      <c r="H239" s="177">
        <v>5.1020000000000003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160</v>
      </c>
      <c r="AU239" s="175" t="s">
        <v>152</v>
      </c>
      <c r="AV239" s="14" t="s">
        <v>152</v>
      </c>
      <c r="AW239" s="14" t="s">
        <v>31</v>
      </c>
      <c r="AX239" s="14" t="s">
        <v>76</v>
      </c>
      <c r="AY239" s="175" t="s">
        <v>151</v>
      </c>
    </row>
    <row r="240" spans="1:65" s="13" customFormat="1" ht="11.25">
      <c r="B240" s="166"/>
      <c r="D240" s="167" t="s">
        <v>160</v>
      </c>
      <c r="E240" s="168" t="s">
        <v>1</v>
      </c>
      <c r="F240" s="169" t="s">
        <v>1236</v>
      </c>
      <c r="H240" s="168" t="s">
        <v>1</v>
      </c>
      <c r="I240" s="170"/>
      <c r="L240" s="166"/>
      <c r="M240" s="171"/>
      <c r="N240" s="172"/>
      <c r="O240" s="172"/>
      <c r="P240" s="172"/>
      <c r="Q240" s="172"/>
      <c r="R240" s="172"/>
      <c r="S240" s="172"/>
      <c r="T240" s="173"/>
      <c r="AT240" s="168" t="s">
        <v>160</v>
      </c>
      <c r="AU240" s="168" t="s">
        <v>152</v>
      </c>
      <c r="AV240" s="13" t="s">
        <v>84</v>
      </c>
      <c r="AW240" s="13" t="s">
        <v>31</v>
      </c>
      <c r="AX240" s="13" t="s">
        <v>76</v>
      </c>
      <c r="AY240" s="168" t="s">
        <v>151</v>
      </c>
    </row>
    <row r="241" spans="2:51" s="14" customFormat="1" ht="11.25">
      <c r="B241" s="174"/>
      <c r="D241" s="167" t="s">
        <v>160</v>
      </c>
      <c r="E241" s="175" t="s">
        <v>1</v>
      </c>
      <c r="F241" s="176" t="s">
        <v>1237</v>
      </c>
      <c r="H241" s="177">
        <v>-0.98699999999999999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160</v>
      </c>
      <c r="AU241" s="175" t="s">
        <v>152</v>
      </c>
      <c r="AV241" s="14" t="s">
        <v>152</v>
      </c>
      <c r="AW241" s="14" t="s">
        <v>31</v>
      </c>
      <c r="AX241" s="14" t="s">
        <v>76</v>
      </c>
      <c r="AY241" s="175" t="s">
        <v>151</v>
      </c>
    </row>
    <row r="242" spans="2:51" s="14" customFormat="1" ht="11.25">
      <c r="B242" s="174"/>
      <c r="D242" s="167" t="s">
        <v>160</v>
      </c>
      <c r="E242" s="175" t="s">
        <v>1</v>
      </c>
      <c r="F242" s="176" t="s">
        <v>1238</v>
      </c>
      <c r="H242" s="177">
        <v>-0.7</v>
      </c>
      <c r="I242" s="178"/>
      <c r="L242" s="174"/>
      <c r="M242" s="179"/>
      <c r="N242" s="180"/>
      <c r="O242" s="180"/>
      <c r="P242" s="180"/>
      <c r="Q242" s="180"/>
      <c r="R242" s="180"/>
      <c r="S242" s="180"/>
      <c r="T242" s="181"/>
      <c r="AT242" s="175" t="s">
        <v>160</v>
      </c>
      <c r="AU242" s="175" t="s">
        <v>152</v>
      </c>
      <c r="AV242" s="14" t="s">
        <v>152</v>
      </c>
      <c r="AW242" s="14" t="s">
        <v>31</v>
      </c>
      <c r="AX242" s="14" t="s">
        <v>76</v>
      </c>
      <c r="AY242" s="175" t="s">
        <v>151</v>
      </c>
    </row>
    <row r="243" spans="2:51" s="14" customFormat="1" ht="11.25">
      <c r="B243" s="174"/>
      <c r="D243" s="167" t="s">
        <v>160</v>
      </c>
      <c r="E243" s="175" t="s">
        <v>1</v>
      </c>
      <c r="F243" s="176" t="s">
        <v>1239</v>
      </c>
      <c r="H243" s="177">
        <v>-0.89300000000000002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160</v>
      </c>
      <c r="AU243" s="175" t="s">
        <v>152</v>
      </c>
      <c r="AV243" s="14" t="s">
        <v>152</v>
      </c>
      <c r="AW243" s="14" t="s">
        <v>31</v>
      </c>
      <c r="AX243" s="14" t="s">
        <v>76</v>
      </c>
      <c r="AY243" s="175" t="s">
        <v>151</v>
      </c>
    </row>
    <row r="244" spans="2:51" s="13" customFormat="1" ht="11.25">
      <c r="B244" s="166"/>
      <c r="D244" s="167" t="s">
        <v>160</v>
      </c>
      <c r="E244" s="168" t="s">
        <v>1</v>
      </c>
      <c r="F244" s="169" t="s">
        <v>1240</v>
      </c>
      <c r="H244" s="168" t="s">
        <v>1</v>
      </c>
      <c r="I244" s="170"/>
      <c r="L244" s="166"/>
      <c r="M244" s="171"/>
      <c r="N244" s="172"/>
      <c r="O244" s="172"/>
      <c r="P244" s="172"/>
      <c r="Q244" s="172"/>
      <c r="R244" s="172"/>
      <c r="S244" s="172"/>
      <c r="T244" s="173"/>
      <c r="AT244" s="168" t="s">
        <v>160</v>
      </c>
      <c r="AU244" s="168" t="s">
        <v>152</v>
      </c>
      <c r="AV244" s="13" t="s">
        <v>84</v>
      </c>
      <c r="AW244" s="13" t="s">
        <v>31</v>
      </c>
      <c r="AX244" s="13" t="s">
        <v>76</v>
      </c>
      <c r="AY244" s="168" t="s">
        <v>151</v>
      </c>
    </row>
    <row r="245" spans="2:51" s="14" customFormat="1" ht="11.25">
      <c r="B245" s="174"/>
      <c r="D245" s="167" t="s">
        <v>160</v>
      </c>
      <c r="E245" s="175" t="s">
        <v>1</v>
      </c>
      <c r="F245" s="176" t="s">
        <v>1241</v>
      </c>
      <c r="H245" s="177">
        <v>-3.9329999999999998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160</v>
      </c>
      <c r="AU245" s="175" t="s">
        <v>152</v>
      </c>
      <c r="AV245" s="14" t="s">
        <v>152</v>
      </c>
      <c r="AW245" s="14" t="s">
        <v>31</v>
      </c>
      <c r="AX245" s="14" t="s">
        <v>76</v>
      </c>
      <c r="AY245" s="175" t="s">
        <v>151</v>
      </c>
    </row>
    <row r="246" spans="2:51" s="14" customFormat="1" ht="11.25">
      <c r="B246" s="174"/>
      <c r="D246" s="167" t="s">
        <v>160</v>
      </c>
      <c r="E246" s="175" t="s">
        <v>1</v>
      </c>
      <c r="F246" s="176" t="s">
        <v>1242</v>
      </c>
      <c r="H246" s="177">
        <v>-3.3119999999999998</v>
      </c>
      <c r="I246" s="178"/>
      <c r="L246" s="174"/>
      <c r="M246" s="179"/>
      <c r="N246" s="180"/>
      <c r="O246" s="180"/>
      <c r="P246" s="180"/>
      <c r="Q246" s="180"/>
      <c r="R246" s="180"/>
      <c r="S246" s="180"/>
      <c r="T246" s="181"/>
      <c r="AT246" s="175" t="s">
        <v>160</v>
      </c>
      <c r="AU246" s="175" t="s">
        <v>152</v>
      </c>
      <c r="AV246" s="14" t="s">
        <v>152</v>
      </c>
      <c r="AW246" s="14" t="s">
        <v>31</v>
      </c>
      <c r="AX246" s="14" t="s">
        <v>76</v>
      </c>
      <c r="AY246" s="175" t="s">
        <v>151</v>
      </c>
    </row>
    <row r="247" spans="2:51" s="14" customFormat="1" ht="11.25">
      <c r="B247" s="174"/>
      <c r="D247" s="167" t="s">
        <v>160</v>
      </c>
      <c r="E247" s="175" t="s">
        <v>1</v>
      </c>
      <c r="F247" s="176" t="s">
        <v>1243</v>
      </c>
      <c r="H247" s="177">
        <v>-4.1189999999999998</v>
      </c>
      <c r="I247" s="178"/>
      <c r="L247" s="174"/>
      <c r="M247" s="179"/>
      <c r="N247" s="180"/>
      <c r="O247" s="180"/>
      <c r="P247" s="180"/>
      <c r="Q247" s="180"/>
      <c r="R247" s="180"/>
      <c r="S247" s="180"/>
      <c r="T247" s="181"/>
      <c r="AT247" s="175" t="s">
        <v>160</v>
      </c>
      <c r="AU247" s="175" t="s">
        <v>152</v>
      </c>
      <c r="AV247" s="14" t="s">
        <v>152</v>
      </c>
      <c r="AW247" s="14" t="s">
        <v>31</v>
      </c>
      <c r="AX247" s="14" t="s">
        <v>76</v>
      </c>
      <c r="AY247" s="175" t="s">
        <v>151</v>
      </c>
    </row>
    <row r="248" spans="2:51" s="14" customFormat="1" ht="11.25">
      <c r="B248" s="174"/>
      <c r="D248" s="167" t="s">
        <v>160</v>
      </c>
      <c r="E248" s="175" t="s">
        <v>1</v>
      </c>
      <c r="F248" s="176" t="s">
        <v>1244</v>
      </c>
      <c r="H248" s="177">
        <v>1.214</v>
      </c>
      <c r="I248" s="178"/>
      <c r="L248" s="174"/>
      <c r="M248" s="179"/>
      <c r="N248" s="180"/>
      <c r="O248" s="180"/>
      <c r="P248" s="180"/>
      <c r="Q248" s="180"/>
      <c r="R248" s="180"/>
      <c r="S248" s="180"/>
      <c r="T248" s="181"/>
      <c r="AT248" s="175" t="s">
        <v>160</v>
      </c>
      <c r="AU248" s="175" t="s">
        <v>152</v>
      </c>
      <c r="AV248" s="14" t="s">
        <v>152</v>
      </c>
      <c r="AW248" s="14" t="s">
        <v>31</v>
      </c>
      <c r="AX248" s="14" t="s">
        <v>76</v>
      </c>
      <c r="AY248" s="175" t="s">
        <v>151</v>
      </c>
    </row>
    <row r="249" spans="2:51" s="14" customFormat="1" ht="11.25">
      <c r="B249" s="174"/>
      <c r="D249" s="167" t="s">
        <v>160</v>
      </c>
      <c r="E249" s="175" t="s">
        <v>1</v>
      </c>
      <c r="F249" s="176" t="s">
        <v>1245</v>
      </c>
      <c r="H249" s="177">
        <v>0.222</v>
      </c>
      <c r="I249" s="178"/>
      <c r="L249" s="174"/>
      <c r="M249" s="179"/>
      <c r="N249" s="180"/>
      <c r="O249" s="180"/>
      <c r="P249" s="180"/>
      <c r="Q249" s="180"/>
      <c r="R249" s="180"/>
      <c r="S249" s="180"/>
      <c r="T249" s="181"/>
      <c r="AT249" s="175" t="s">
        <v>160</v>
      </c>
      <c r="AU249" s="175" t="s">
        <v>152</v>
      </c>
      <c r="AV249" s="14" t="s">
        <v>152</v>
      </c>
      <c r="AW249" s="14" t="s">
        <v>31</v>
      </c>
      <c r="AX249" s="14" t="s">
        <v>76</v>
      </c>
      <c r="AY249" s="175" t="s">
        <v>151</v>
      </c>
    </row>
    <row r="250" spans="2:51" s="14" customFormat="1" ht="22.5">
      <c r="B250" s="174"/>
      <c r="D250" s="167" t="s">
        <v>160</v>
      </c>
      <c r="E250" s="175" t="s">
        <v>1</v>
      </c>
      <c r="F250" s="176" t="s">
        <v>1246</v>
      </c>
      <c r="H250" s="177">
        <v>10.4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160</v>
      </c>
      <c r="AU250" s="175" t="s">
        <v>152</v>
      </c>
      <c r="AV250" s="14" t="s">
        <v>152</v>
      </c>
      <c r="AW250" s="14" t="s">
        <v>31</v>
      </c>
      <c r="AX250" s="14" t="s">
        <v>76</v>
      </c>
      <c r="AY250" s="175" t="s">
        <v>151</v>
      </c>
    </row>
    <row r="251" spans="2:51" s="14" customFormat="1" ht="11.25">
      <c r="B251" s="174"/>
      <c r="D251" s="167" t="s">
        <v>160</v>
      </c>
      <c r="E251" s="175" t="s">
        <v>1</v>
      </c>
      <c r="F251" s="176" t="s">
        <v>1247</v>
      </c>
      <c r="H251" s="177">
        <v>1.7589999999999999</v>
      </c>
      <c r="I251" s="178"/>
      <c r="L251" s="174"/>
      <c r="M251" s="179"/>
      <c r="N251" s="180"/>
      <c r="O251" s="180"/>
      <c r="P251" s="180"/>
      <c r="Q251" s="180"/>
      <c r="R251" s="180"/>
      <c r="S251" s="180"/>
      <c r="T251" s="181"/>
      <c r="AT251" s="175" t="s">
        <v>160</v>
      </c>
      <c r="AU251" s="175" t="s">
        <v>152</v>
      </c>
      <c r="AV251" s="14" t="s">
        <v>152</v>
      </c>
      <c r="AW251" s="14" t="s">
        <v>31</v>
      </c>
      <c r="AX251" s="14" t="s">
        <v>76</v>
      </c>
      <c r="AY251" s="175" t="s">
        <v>151</v>
      </c>
    </row>
    <row r="252" spans="2:51" s="14" customFormat="1" ht="11.25">
      <c r="B252" s="174"/>
      <c r="D252" s="167" t="s">
        <v>160</v>
      </c>
      <c r="E252" s="175" t="s">
        <v>1</v>
      </c>
      <c r="F252" s="176" t="s">
        <v>1248</v>
      </c>
      <c r="H252" s="177">
        <v>9.4090000000000007</v>
      </c>
      <c r="I252" s="178"/>
      <c r="L252" s="174"/>
      <c r="M252" s="179"/>
      <c r="N252" s="180"/>
      <c r="O252" s="180"/>
      <c r="P252" s="180"/>
      <c r="Q252" s="180"/>
      <c r="R252" s="180"/>
      <c r="S252" s="180"/>
      <c r="T252" s="181"/>
      <c r="AT252" s="175" t="s">
        <v>160</v>
      </c>
      <c r="AU252" s="175" t="s">
        <v>152</v>
      </c>
      <c r="AV252" s="14" t="s">
        <v>152</v>
      </c>
      <c r="AW252" s="14" t="s">
        <v>31</v>
      </c>
      <c r="AX252" s="14" t="s">
        <v>76</v>
      </c>
      <c r="AY252" s="175" t="s">
        <v>151</v>
      </c>
    </row>
    <row r="253" spans="2:51" s="14" customFormat="1" ht="11.25">
      <c r="B253" s="174"/>
      <c r="D253" s="167" t="s">
        <v>160</v>
      </c>
      <c r="E253" s="175" t="s">
        <v>1</v>
      </c>
      <c r="F253" s="176" t="s">
        <v>1249</v>
      </c>
      <c r="H253" s="177">
        <v>0.79200000000000004</v>
      </c>
      <c r="I253" s="178"/>
      <c r="L253" s="174"/>
      <c r="M253" s="179"/>
      <c r="N253" s="180"/>
      <c r="O253" s="180"/>
      <c r="P253" s="180"/>
      <c r="Q253" s="180"/>
      <c r="R253" s="180"/>
      <c r="S253" s="180"/>
      <c r="T253" s="181"/>
      <c r="AT253" s="175" t="s">
        <v>160</v>
      </c>
      <c r="AU253" s="175" t="s">
        <v>152</v>
      </c>
      <c r="AV253" s="14" t="s">
        <v>152</v>
      </c>
      <c r="AW253" s="14" t="s">
        <v>31</v>
      </c>
      <c r="AX253" s="14" t="s">
        <v>76</v>
      </c>
      <c r="AY253" s="175" t="s">
        <v>151</v>
      </c>
    </row>
    <row r="254" spans="2:51" s="14" customFormat="1" ht="11.25">
      <c r="B254" s="174"/>
      <c r="D254" s="167" t="s">
        <v>160</v>
      </c>
      <c r="E254" s="175" t="s">
        <v>1</v>
      </c>
      <c r="F254" s="176" t="s">
        <v>1241</v>
      </c>
      <c r="H254" s="177">
        <v>-3.9329999999999998</v>
      </c>
      <c r="I254" s="178"/>
      <c r="L254" s="174"/>
      <c r="M254" s="179"/>
      <c r="N254" s="180"/>
      <c r="O254" s="180"/>
      <c r="P254" s="180"/>
      <c r="Q254" s="180"/>
      <c r="R254" s="180"/>
      <c r="S254" s="180"/>
      <c r="T254" s="181"/>
      <c r="AT254" s="175" t="s">
        <v>160</v>
      </c>
      <c r="AU254" s="175" t="s">
        <v>152</v>
      </c>
      <c r="AV254" s="14" t="s">
        <v>152</v>
      </c>
      <c r="AW254" s="14" t="s">
        <v>31</v>
      </c>
      <c r="AX254" s="14" t="s">
        <v>76</v>
      </c>
      <c r="AY254" s="175" t="s">
        <v>151</v>
      </c>
    </row>
    <row r="255" spans="2:51" s="14" customFormat="1" ht="11.25">
      <c r="B255" s="174"/>
      <c r="D255" s="167" t="s">
        <v>160</v>
      </c>
      <c r="E255" s="175" t="s">
        <v>1</v>
      </c>
      <c r="F255" s="176" t="s">
        <v>1250</v>
      </c>
      <c r="H255" s="177">
        <v>6.5229999999999997</v>
      </c>
      <c r="I255" s="178"/>
      <c r="L255" s="174"/>
      <c r="M255" s="179"/>
      <c r="N255" s="180"/>
      <c r="O255" s="180"/>
      <c r="P255" s="180"/>
      <c r="Q255" s="180"/>
      <c r="R255" s="180"/>
      <c r="S255" s="180"/>
      <c r="T255" s="181"/>
      <c r="AT255" s="175" t="s">
        <v>160</v>
      </c>
      <c r="AU255" s="175" t="s">
        <v>152</v>
      </c>
      <c r="AV255" s="14" t="s">
        <v>152</v>
      </c>
      <c r="AW255" s="14" t="s">
        <v>31</v>
      </c>
      <c r="AX255" s="14" t="s">
        <v>76</v>
      </c>
      <c r="AY255" s="175" t="s">
        <v>151</v>
      </c>
    </row>
    <row r="256" spans="2:51" s="14" customFormat="1" ht="11.25">
      <c r="B256" s="174"/>
      <c r="D256" s="167" t="s">
        <v>160</v>
      </c>
      <c r="E256" s="175" t="s">
        <v>1</v>
      </c>
      <c r="F256" s="176" t="s">
        <v>1251</v>
      </c>
      <c r="H256" s="177">
        <v>3.2490000000000001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160</v>
      </c>
      <c r="AU256" s="175" t="s">
        <v>152</v>
      </c>
      <c r="AV256" s="14" t="s">
        <v>152</v>
      </c>
      <c r="AW256" s="14" t="s">
        <v>31</v>
      </c>
      <c r="AX256" s="14" t="s">
        <v>76</v>
      </c>
      <c r="AY256" s="175" t="s">
        <v>151</v>
      </c>
    </row>
    <row r="257" spans="1:65" s="14" customFormat="1" ht="11.25">
      <c r="B257" s="174"/>
      <c r="D257" s="167" t="s">
        <v>160</v>
      </c>
      <c r="E257" s="175" t="s">
        <v>1</v>
      </c>
      <c r="F257" s="176" t="s">
        <v>1252</v>
      </c>
      <c r="H257" s="177">
        <v>3</v>
      </c>
      <c r="I257" s="178"/>
      <c r="L257" s="174"/>
      <c r="M257" s="179"/>
      <c r="N257" s="180"/>
      <c r="O257" s="180"/>
      <c r="P257" s="180"/>
      <c r="Q257" s="180"/>
      <c r="R257" s="180"/>
      <c r="S257" s="180"/>
      <c r="T257" s="181"/>
      <c r="AT257" s="175" t="s">
        <v>160</v>
      </c>
      <c r="AU257" s="175" t="s">
        <v>152</v>
      </c>
      <c r="AV257" s="14" t="s">
        <v>152</v>
      </c>
      <c r="AW257" s="14" t="s">
        <v>31</v>
      </c>
      <c r="AX257" s="14" t="s">
        <v>76</v>
      </c>
      <c r="AY257" s="175" t="s">
        <v>151</v>
      </c>
    </row>
    <row r="258" spans="1:65" s="15" customFormat="1" ht="11.25">
      <c r="B258" s="182"/>
      <c r="D258" s="167" t="s">
        <v>160</v>
      </c>
      <c r="E258" s="183" t="s">
        <v>1</v>
      </c>
      <c r="F258" s="184" t="s">
        <v>164</v>
      </c>
      <c r="H258" s="185">
        <v>72.210999999999999</v>
      </c>
      <c r="I258" s="186"/>
      <c r="L258" s="182"/>
      <c r="M258" s="187"/>
      <c r="N258" s="188"/>
      <c r="O258" s="188"/>
      <c r="P258" s="188"/>
      <c r="Q258" s="188"/>
      <c r="R258" s="188"/>
      <c r="S258" s="188"/>
      <c r="T258" s="189"/>
      <c r="AT258" s="183" t="s">
        <v>160</v>
      </c>
      <c r="AU258" s="183" t="s">
        <v>152</v>
      </c>
      <c r="AV258" s="15" t="s">
        <v>158</v>
      </c>
      <c r="AW258" s="15" t="s">
        <v>31</v>
      </c>
      <c r="AX258" s="15" t="s">
        <v>84</v>
      </c>
      <c r="AY258" s="183" t="s">
        <v>151</v>
      </c>
    </row>
    <row r="259" spans="1:65" s="2" customFormat="1" ht="37.9" customHeight="1">
      <c r="A259" s="33"/>
      <c r="B259" s="151"/>
      <c r="C259" s="152" t="s">
        <v>371</v>
      </c>
      <c r="D259" s="152" t="s">
        <v>154</v>
      </c>
      <c r="E259" s="153" t="s">
        <v>1253</v>
      </c>
      <c r="F259" s="154" t="s">
        <v>1254</v>
      </c>
      <c r="G259" s="155" t="s">
        <v>169</v>
      </c>
      <c r="H259" s="156">
        <v>74.825999999999993</v>
      </c>
      <c r="I259" s="157"/>
      <c r="J259" s="158">
        <f>ROUND(I259*H259,2)</f>
        <v>0</v>
      </c>
      <c r="K259" s="159"/>
      <c r="L259" s="34"/>
      <c r="M259" s="160" t="s">
        <v>1</v>
      </c>
      <c r="N259" s="161" t="s">
        <v>42</v>
      </c>
      <c r="O259" s="62"/>
      <c r="P259" s="162">
        <f>O259*H259</f>
        <v>0</v>
      </c>
      <c r="Q259" s="162">
        <v>0.70221</v>
      </c>
      <c r="R259" s="162">
        <f>Q259*H259</f>
        <v>52.543565459999996</v>
      </c>
      <c r="S259" s="162">
        <v>0</v>
      </c>
      <c r="T259" s="163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4" t="s">
        <v>158</v>
      </c>
      <c r="AT259" s="164" t="s">
        <v>154</v>
      </c>
      <c r="AU259" s="164" t="s">
        <v>152</v>
      </c>
      <c r="AY259" s="18" t="s">
        <v>151</v>
      </c>
      <c r="BE259" s="165">
        <f>IF(N259="základná",J259,0)</f>
        <v>0</v>
      </c>
      <c r="BF259" s="165">
        <f>IF(N259="znížená",J259,0)</f>
        <v>0</v>
      </c>
      <c r="BG259" s="165">
        <f>IF(N259="zákl. prenesená",J259,0)</f>
        <v>0</v>
      </c>
      <c r="BH259" s="165">
        <f>IF(N259="zníž. prenesená",J259,0)</f>
        <v>0</v>
      </c>
      <c r="BI259" s="165">
        <f>IF(N259="nulová",J259,0)</f>
        <v>0</v>
      </c>
      <c r="BJ259" s="18" t="s">
        <v>152</v>
      </c>
      <c r="BK259" s="165">
        <f>ROUND(I259*H259,2)</f>
        <v>0</v>
      </c>
      <c r="BL259" s="18" t="s">
        <v>158</v>
      </c>
      <c r="BM259" s="164" t="s">
        <v>1255</v>
      </c>
    </row>
    <row r="260" spans="1:65" s="13" customFormat="1" ht="11.25">
      <c r="B260" s="166"/>
      <c r="D260" s="167" t="s">
        <v>160</v>
      </c>
      <c r="E260" s="168" t="s">
        <v>1</v>
      </c>
      <c r="F260" s="169" t="s">
        <v>795</v>
      </c>
      <c r="H260" s="168" t="s">
        <v>1</v>
      </c>
      <c r="I260" s="170"/>
      <c r="L260" s="166"/>
      <c r="M260" s="171"/>
      <c r="N260" s="172"/>
      <c r="O260" s="172"/>
      <c r="P260" s="172"/>
      <c r="Q260" s="172"/>
      <c r="R260" s="172"/>
      <c r="S260" s="172"/>
      <c r="T260" s="173"/>
      <c r="AT260" s="168" t="s">
        <v>160</v>
      </c>
      <c r="AU260" s="168" t="s">
        <v>152</v>
      </c>
      <c r="AV260" s="13" t="s">
        <v>84</v>
      </c>
      <c r="AW260" s="13" t="s">
        <v>31</v>
      </c>
      <c r="AX260" s="13" t="s">
        <v>76</v>
      </c>
      <c r="AY260" s="168" t="s">
        <v>151</v>
      </c>
    </row>
    <row r="261" spans="1:65" s="14" customFormat="1" ht="11.25">
      <c r="B261" s="174"/>
      <c r="D261" s="167" t="s">
        <v>160</v>
      </c>
      <c r="E261" s="175" t="s">
        <v>1</v>
      </c>
      <c r="F261" s="176" t="s">
        <v>1256</v>
      </c>
      <c r="H261" s="177">
        <v>3.8919999999999999</v>
      </c>
      <c r="I261" s="178"/>
      <c r="L261" s="174"/>
      <c r="M261" s="179"/>
      <c r="N261" s="180"/>
      <c r="O261" s="180"/>
      <c r="P261" s="180"/>
      <c r="Q261" s="180"/>
      <c r="R261" s="180"/>
      <c r="S261" s="180"/>
      <c r="T261" s="181"/>
      <c r="AT261" s="175" t="s">
        <v>160</v>
      </c>
      <c r="AU261" s="175" t="s">
        <v>152</v>
      </c>
      <c r="AV261" s="14" t="s">
        <v>152</v>
      </c>
      <c r="AW261" s="14" t="s">
        <v>31</v>
      </c>
      <c r="AX261" s="14" t="s">
        <v>76</v>
      </c>
      <c r="AY261" s="175" t="s">
        <v>151</v>
      </c>
    </row>
    <row r="262" spans="1:65" s="14" customFormat="1" ht="11.25">
      <c r="B262" s="174"/>
      <c r="D262" s="167" t="s">
        <v>160</v>
      </c>
      <c r="E262" s="175" t="s">
        <v>1</v>
      </c>
      <c r="F262" s="176" t="s">
        <v>1257</v>
      </c>
      <c r="H262" s="177">
        <v>9.1180000000000003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160</v>
      </c>
      <c r="AU262" s="175" t="s">
        <v>152</v>
      </c>
      <c r="AV262" s="14" t="s">
        <v>152</v>
      </c>
      <c r="AW262" s="14" t="s">
        <v>31</v>
      </c>
      <c r="AX262" s="14" t="s">
        <v>76</v>
      </c>
      <c r="AY262" s="175" t="s">
        <v>151</v>
      </c>
    </row>
    <row r="263" spans="1:65" s="14" customFormat="1" ht="11.25">
      <c r="B263" s="174"/>
      <c r="D263" s="167" t="s">
        <v>160</v>
      </c>
      <c r="E263" s="175" t="s">
        <v>1</v>
      </c>
      <c r="F263" s="176" t="s">
        <v>1258</v>
      </c>
      <c r="H263" s="177">
        <v>50.198</v>
      </c>
      <c r="I263" s="178"/>
      <c r="L263" s="174"/>
      <c r="M263" s="179"/>
      <c r="N263" s="180"/>
      <c r="O263" s="180"/>
      <c r="P263" s="180"/>
      <c r="Q263" s="180"/>
      <c r="R263" s="180"/>
      <c r="S263" s="180"/>
      <c r="T263" s="181"/>
      <c r="AT263" s="175" t="s">
        <v>160</v>
      </c>
      <c r="AU263" s="175" t="s">
        <v>152</v>
      </c>
      <c r="AV263" s="14" t="s">
        <v>152</v>
      </c>
      <c r="AW263" s="14" t="s">
        <v>31</v>
      </c>
      <c r="AX263" s="14" t="s">
        <v>76</v>
      </c>
      <c r="AY263" s="175" t="s">
        <v>151</v>
      </c>
    </row>
    <row r="264" spans="1:65" s="14" customFormat="1" ht="11.25">
      <c r="B264" s="174"/>
      <c r="D264" s="167" t="s">
        <v>160</v>
      </c>
      <c r="E264" s="175" t="s">
        <v>1</v>
      </c>
      <c r="F264" s="176" t="s">
        <v>1259</v>
      </c>
      <c r="H264" s="177">
        <v>8.6180000000000003</v>
      </c>
      <c r="I264" s="178"/>
      <c r="L264" s="174"/>
      <c r="M264" s="179"/>
      <c r="N264" s="180"/>
      <c r="O264" s="180"/>
      <c r="P264" s="180"/>
      <c r="Q264" s="180"/>
      <c r="R264" s="180"/>
      <c r="S264" s="180"/>
      <c r="T264" s="181"/>
      <c r="AT264" s="175" t="s">
        <v>160</v>
      </c>
      <c r="AU264" s="175" t="s">
        <v>152</v>
      </c>
      <c r="AV264" s="14" t="s">
        <v>152</v>
      </c>
      <c r="AW264" s="14" t="s">
        <v>31</v>
      </c>
      <c r="AX264" s="14" t="s">
        <v>76</v>
      </c>
      <c r="AY264" s="175" t="s">
        <v>151</v>
      </c>
    </row>
    <row r="265" spans="1:65" s="14" customFormat="1" ht="11.25">
      <c r="B265" s="174"/>
      <c r="D265" s="167" t="s">
        <v>160</v>
      </c>
      <c r="E265" s="175" t="s">
        <v>1</v>
      </c>
      <c r="F265" s="176" t="s">
        <v>1252</v>
      </c>
      <c r="H265" s="177">
        <v>3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160</v>
      </c>
      <c r="AU265" s="175" t="s">
        <v>152</v>
      </c>
      <c r="AV265" s="14" t="s">
        <v>152</v>
      </c>
      <c r="AW265" s="14" t="s">
        <v>31</v>
      </c>
      <c r="AX265" s="14" t="s">
        <v>76</v>
      </c>
      <c r="AY265" s="175" t="s">
        <v>151</v>
      </c>
    </row>
    <row r="266" spans="1:65" s="15" customFormat="1" ht="11.25">
      <c r="B266" s="182"/>
      <c r="D266" s="167" t="s">
        <v>160</v>
      </c>
      <c r="E266" s="183" t="s">
        <v>1</v>
      </c>
      <c r="F266" s="184" t="s">
        <v>164</v>
      </c>
      <c r="H266" s="185">
        <v>74.825999999999993</v>
      </c>
      <c r="I266" s="186"/>
      <c r="L266" s="182"/>
      <c r="M266" s="187"/>
      <c r="N266" s="188"/>
      <c r="O266" s="188"/>
      <c r="P266" s="188"/>
      <c r="Q266" s="188"/>
      <c r="R266" s="188"/>
      <c r="S266" s="188"/>
      <c r="T266" s="189"/>
      <c r="AT266" s="183" t="s">
        <v>160</v>
      </c>
      <c r="AU266" s="183" t="s">
        <v>152</v>
      </c>
      <c r="AV266" s="15" t="s">
        <v>158</v>
      </c>
      <c r="AW266" s="15" t="s">
        <v>31</v>
      </c>
      <c r="AX266" s="15" t="s">
        <v>84</v>
      </c>
      <c r="AY266" s="183" t="s">
        <v>151</v>
      </c>
    </row>
    <row r="267" spans="1:65" s="2" customFormat="1" ht="24.2" customHeight="1">
      <c r="A267" s="33"/>
      <c r="B267" s="151"/>
      <c r="C267" s="152" t="s">
        <v>375</v>
      </c>
      <c r="D267" s="152" t="s">
        <v>154</v>
      </c>
      <c r="E267" s="153" t="s">
        <v>1260</v>
      </c>
      <c r="F267" s="154" t="s">
        <v>1261</v>
      </c>
      <c r="G267" s="155" t="s">
        <v>179</v>
      </c>
      <c r="H267" s="156">
        <v>3</v>
      </c>
      <c r="I267" s="157"/>
      <c r="J267" s="158">
        <f>ROUND(I267*H267,2)</f>
        <v>0</v>
      </c>
      <c r="K267" s="159"/>
      <c r="L267" s="34"/>
      <c r="M267" s="160" t="s">
        <v>1</v>
      </c>
      <c r="N267" s="161" t="s">
        <v>42</v>
      </c>
      <c r="O267" s="62"/>
      <c r="P267" s="162">
        <f>O267*H267</f>
        <v>0</v>
      </c>
      <c r="Q267" s="162">
        <v>2.3970000000000002E-2</v>
      </c>
      <c r="R267" s="162">
        <f>Q267*H267</f>
        <v>7.1910000000000002E-2</v>
      </c>
      <c r="S267" s="162">
        <v>0</v>
      </c>
      <c r="T267" s="163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4" t="s">
        <v>158</v>
      </c>
      <c r="AT267" s="164" t="s">
        <v>154</v>
      </c>
      <c r="AU267" s="164" t="s">
        <v>152</v>
      </c>
      <c r="AY267" s="18" t="s">
        <v>151</v>
      </c>
      <c r="BE267" s="165">
        <f>IF(N267="základná",J267,0)</f>
        <v>0</v>
      </c>
      <c r="BF267" s="165">
        <f>IF(N267="znížená",J267,0)</f>
        <v>0</v>
      </c>
      <c r="BG267" s="165">
        <f>IF(N267="zákl. prenesená",J267,0)</f>
        <v>0</v>
      </c>
      <c r="BH267" s="165">
        <f>IF(N267="zníž. prenesená",J267,0)</f>
        <v>0</v>
      </c>
      <c r="BI267" s="165">
        <f>IF(N267="nulová",J267,0)</f>
        <v>0</v>
      </c>
      <c r="BJ267" s="18" t="s">
        <v>152</v>
      </c>
      <c r="BK267" s="165">
        <f>ROUND(I267*H267,2)</f>
        <v>0</v>
      </c>
      <c r="BL267" s="18" t="s">
        <v>158</v>
      </c>
      <c r="BM267" s="164" t="s">
        <v>1262</v>
      </c>
    </row>
    <row r="268" spans="1:65" s="14" customFormat="1" ht="11.25">
      <c r="B268" s="174"/>
      <c r="D268" s="167" t="s">
        <v>160</v>
      </c>
      <c r="E268" s="175" t="s">
        <v>1</v>
      </c>
      <c r="F268" s="176" t="s">
        <v>1263</v>
      </c>
      <c r="H268" s="177">
        <v>1</v>
      </c>
      <c r="I268" s="178"/>
      <c r="L268" s="174"/>
      <c r="M268" s="179"/>
      <c r="N268" s="180"/>
      <c r="O268" s="180"/>
      <c r="P268" s="180"/>
      <c r="Q268" s="180"/>
      <c r="R268" s="180"/>
      <c r="S268" s="180"/>
      <c r="T268" s="181"/>
      <c r="AT268" s="175" t="s">
        <v>160</v>
      </c>
      <c r="AU268" s="175" t="s">
        <v>152</v>
      </c>
      <c r="AV268" s="14" t="s">
        <v>152</v>
      </c>
      <c r="AW268" s="14" t="s">
        <v>31</v>
      </c>
      <c r="AX268" s="14" t="s">
        <v>76</v>
      </c>
      <c r="AY268" s="175" t="s">
        <v>151</v>
      </c>
    </row>
    <row r="269" spans="1:65" s="14" customFormat="1" ht="11.25">
      <c r="B269" s="174"/>
      <c r="D269" s="167" t="s">
        <v>160</v>
      </c>
      <c r="E269" s="175" t="s">
        <v>1</v>
      </c>
      <c r="F269" s="176" t="s">
        <v>1264</v>
      </c>
      <c r="H269" s="177">
        <v>2</v>
      </c>
      <c r="I269" s="178"/>
      <c r="L269" s="174"/>
      <c r="M269" s="179"/>
      <c r="N269" s="180"/>
      <c r="O269" s="180"/>
      <c r="P269" s="180"/>
      <c r="Q269" s="180"/>
      <c r="R269" s="180"/>
      <c r="S269" s="180"/>
      <c r="T269" s="181"/>
      <c r="AT269" s="175" t="s">
        <v>160</v>
      </c>
      <c r="AU269" s="175" t="s">
        <v>152</v>
      </c>
      <c r="AV269" s="14" t="s">
        <v>152</v>
      </c>
      <c r="AW269" s="14" t="s">
        <v>31</v>
      </c>
      <c r="AX269" s="14" t="s">
        <v>76</v>
      </c>
      <c r="AY269" s="175" t="s">
        <v>151</v>
      </c>
    </row>
    <row r="270" spans="1:65" s="15" customFormat="1" ht="11.25">
      <c r="B270" s="182"/>
      <c r="D270" s="167" t="s">
        <v>160</v>
      </c>
      <c r="E270" s="183" t="s">
        <v>1</v>
      </c>
      <c r="F270" s="184" t="s">
        <v>164</v>
      </c>
      <c r="H270" s="185">
        <v>3</v>
      </c>
      <c r="I270" s="186"/>
      <c r="L270" s="182"/>
      <c r="M270" s="187"/>
      <c r="N270" s="188"/>
      <c r="O270" s="188"/>
      <c r="P270" s="188"/>
      <c r="Q270" s="188"/>
      <c r="R270" s="188"/>
      <c r="S270" s="188"/>
      <c r="T270" s="189"/>
      <c r="AT270" s="183" t="s">
        <v>160</v>
      </c>
      <c r="AU270" s="183" t="s">
        <v>152</v>
      </c>
      <c r="AV270" s="15" t="s">
        <v>158</v>
      </c>
      <c r="AW270" s="15" t="s">
        <v>31</v>
      </c>
      <c r="AX270" s="15" t="s">
        <v>84</v>
      </c>
      <c r="AY270" s="183" t="s">
        <v>151</v>
      </c>
    </row>
    <row r="271" spans="1:65" s="2" customFormat="1" ht="24.2" customHeight="1">
      <c r="A271" s="33"/>
      <c r="B271" s="151"/>
      <c r="C271" s="152" t="s">
        <v>381</v>
      </c>
      <c r="D271" s="152" t="s">
        <v>154</v>
      </c>
      <c r="E271" s="153" t="s">
        <v>1265</v>
      </c>
      <c r="F271" s="154" t="s">
        <v>1266</v>
      </c>
      <c r="G271" s="155" t="s">
        <v>179</v>
      </c>
      <c r="H271" s="156">
        <v>12</v>
      </c>
      <c r="I271" s="157"/>
      <c r="J271" s="158">
        <f>ROUND(I271*H271,2)</f>
        <v>0</v>
      </c>
      <c r="K271" s="159"/>
      <c r="L271" s="34"/>
      <c r="M271" s="160" t="s">
        <v>1</v>
      </c>
      <c r="N271" s="161" t="s">
        <v>42</v>
      </c>
      <c r="O271" s="62"/>
      <c r="P271" s="162">
        <f>O271*H271</f>
        <v>0</v>
      </c>
      <c r="Q271" s="162">
        <v>4.3040000000000002E-2</v>
      </c>
      <c r="R271" s="162">
        <f>Q271*H271</f>
        <v>0.51648000000000005</v>
      </c>
      <c r="S271" s="162">
        <v>0</v>
      </c>
      <c r="T271" s="163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158</v>
      </c>
      <c r="AT271" s="164" t="s">
        <v>154</v>
      </c>
      <c r="AU271" s="164" t="s">
        <v>152</v>
      </c>
      <c r="AY271" s="18" t="s">
        <v>151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8" t="s">
        <v>152</v>
      </c>
      <c r="BK271" s="165">
        <f>ROUND(I271*H271,2)</f>
        <v>0</v>
      </c>
      <c r="BL271" s="18" t="s">
        <v>158</v>
      </c>
      <c r="BM271" s="164" t="s">
        <v>1267</v>
      </c>
    </row>
    <row r="272" spans="1:65" s="14" customFormat="1" ht="11.25">
      <c r="B272" s="174"/>
      <c r="D272" s="167" t="s">
        <v>160</v>
      </c>
      <c r="E272" s="175" t="s">
        <v>1</v>
      </c>
      <c r="F272" s="176" t="s">
        <v>1268</v>
      </c>
      <c r="H272" s="177">
        <v>4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160</v>
      </c>
      <c r="AU272" s="175" t="s">
        <v>152</v>
      </c>
      <c r="AV272" s="14" t="s">
        <v>152</v>
      </c>
      <c r="AW272" s="14" t="s">
        <v>31</v>
      </c>
      <c r="AX272" s="14" t="s">
        <v>76</v>
      </c>
      <c r="AY272" s="175" t="s">
        <v>151</v>
      </c>
    </row>
    <row r="273" spans="1:65" s="14" customFormat="1" ht="11.25">
      <c r="B273" s="174"/>
      <c r="D273" s="167" t="s">
        <v>160</v>
      </c>
      <c r="E273" s="175" t="s">
        <v>1</v>
      </c>
      <c r="F273" s="176" t="s">
        <v>1269</v>
      </c>
      <c r="H273" s="177">
        <v>8</v>
      </c>
      <c r="I273" s="178"/>
      <c r="L273" s="174"/>
      <c r="M273" s="179"/>
      <c r="N273" s="180"/>
      <c r="O273" s="180"/>
      <c r="P273" s="180"/>
      <c r="Q273" s="180"/>
      <c r="R273" s="180"/>
      <c r="S273" s="180"/>
      <c r="T273" s="181"/>
      <c r="AT273" s="175" t="s">
        <v>160</v>
      </c>
      <c r="AU273" s="175" t="s">
        <v>152</v>
      </c>
      <c r="AV273" s="14" t="s">
        <v>152</v>
      </c>
      <c r="AW273" s="14" t="s">
        <v>31</v>
      </c>
      <c r="AX273" s="14" t="s">
        <v>76</v>
      </c>
      <c r="AY273" s="175" t="s">
        <v>151</v>
      </c>
    </row>
    <row r="274" spans="1:65" s="15" customFormat="1" ht="11.25">
      <c r="B274" s="182"/>
      <c r="D274" s="167" t="s">
        <v>160</v>
      </c>
      <c r="E274" s="183" t="s">
        <v>1</v>
      </c>
      <c r="F274" s="184" t="s">
        <v>164</v>
      </c>
      <c r="H274" s="185">
        <v>12</v>
      </c>
      <c r="I274" s="186"/>
      <c r="L274" s="182"/>
      <c r="M274" s="187"/>
      <c r="N274" s="188"/>
      <c r="O274" s="188"/>
      <c r="P274" s="188"/>
      <c r="Q274" s="188"/>
      <c r="R274" s="188"/>
      <c r="S274" s="188"/>
      <c r="T274" s="189"/>
      <c r="AT274" s="183" t="s">
        <v>160</v>
      </c>
      <c r="AU274" s="183" t="s">
        <v>152</v>
      </c>
      <c r="AV274" s="15" t="s">
        <v>158</v>
      </c>
      <c r="AW274" s="15" t="s">
        <v>31</v>
      </c>
      <c r="AX274" s="15" t="s">
        <v>84</v>
      </c>
      <c r="AY274" s="183" t="s">
        <v>151</v>
      </c>
    </row>
    <row r="275" spans="1:65" s="2" customFormat="1" ht="24.2" customHeight="1">
      <c r="A275" s="33"/>
      <c r="B275" s="151"/>
      <c r="C275" s="152" t="s">
        <v>385</v>
      </c>
      <c r="D275" s="152" t="s">
        <v>154</v>
      </c>
      <c r="E275" s="153" t="s">
        <v>1270</v>
      </c>
      <c r="F275" s="154" t="s">
        <v>1271</v>
      </c>
      <c r="G275" s="155" t="s">
        <v>179</v>
      </c>
      <c r="H275" s="156">
        <v>1</v>
      </c>
      <c r="I275" s="157"/>
      <c r="J275" s="158">
        <f>ROUND(I275*H275,2)</f>
        <v>0</v>
      </c>
      <c r="K275" s="159"/>
      <c r="L275" s="34"/>
      <c r="M275" s="160" t="s">
        <v>1</v>
      </c>
      <c r="N275" s="161" t="s">
        <v>42</v>
      </c>
      <c r="O275" s="62"/>
      <c r="P275" s="162">
        <f>O275*H275</f>
        <v>0</v>
      </c>
      <c r="Q275" s="162">
        <v>6.3450000000000006E-2</v>
      </c>
      <c r="R275" s="162">
        <f>Q275*H275</f>
        <v>6.3450000000000006E-2</v>
      </c>
      <c r="S275" s="162">
        <v>0</v>
      </c>
      <c r="T275" s="163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4" t="s">
        <v>158</v>
      </c>
      <c r="AT275" s="164" t="s">
        <v>154</v>
      </c>
      <c r="AU275" s="164" t="s">
        <v>152</v>
      </c>
      <c r="AY275" s="18" t="s">
        <v>151</v>
      </c>
      <c r="BE275" s="165">
        <f>IF(N275="základná",J275,0)</f>
        <v>0</v>
      </c>
      <c r="BF275" s="165">
        <f>IF(N275="znížená",J275,0)</f>
        <v>0</v>
      </c>
      <c r="BG275" s="165">
        <f>IF(N275="zákl. prenesená",J275,0)</f>
        <v>0</v>
      </c>
      <c r="BH275" s="165">
        <f>IF(N275="zníž. prenesená",J275,0)</f>
        <v>0</v>
      </c>
      <c r="BI275" s="165">
        <f>IF(N275="nulová",J275,0)</f>
        <v>0</v>
      </c>
      <c r="BJ275" s="18" t="s">
        <v>152</v>
      </c>
      <c r="BK275" s="165">
        <f>ROUND(I275*H275,2)</f>
        <v>0</v>
      </c>
      <c r="BL275" s="18" t="s">
        <v>158</v>
      </c>
      <c r="BM275" s="164" t="s">
        <v>1272</v>
      </c>
    </row>
    <row r="276" spans="1:65" s="14" customFormat="1" ht="11.25">
      <c r="B276" s="174"/>
      <c r="D276" s="167" t="s">
        <v>160</v>
      </c>
      <c r="E276" s="175" t="s">
        <v>1</v>
      </c>
      <c r="F276" s="176" t="s">
        <v>926</v>
      </c>
      <c r="H276" s="177">
        <v>1</v>
      </c>
      <c r="I276" s="178"/>
      <c r="L276" s="174"/>
      <c r="M276" s="179"/>
      <c r="N276" s="180"/>
      <c r="O276" s="180"/>
      <c r="P276" s="180"/>
      <c r="Q276" s="180"/>
      <c r="R276" s="180"/>
      <c r="S276" s="180"/>
      <c r="T276" s="181"/>
      <c r="AT276" s="175" t="s">
        <v>160</v>
      </c>
      <c r="AU276" s="175" t="s">
        <v>152</v>
      </c>
      <c r="AV276" s="14" t="s">
        <v>152</v>
      </c>
      <c r="AW276" s="14" t="s">
        <v>31</v>
      </c>
      <c r="AX276" s="14" t="s">
        <v>84</v>
      </c>
      <c r="AY276" s="175" t="s">
        <v>151</v>
      </c>
    </row>
    <row r="277" spans="1:65" s="2" customFormat="1" ht="24.2" customHeight="1">
      <c r="A277" s="33"/>
      <c r="B277" s="151"/>
      <c r="C277" s="152" t="s">
        <v>393</v>
      </c>
      <c r="D277" s="152" t="s">
        <v>154</v>
      </c>
      <c r="E277" s="153" t="s">
        <v>1273</v>
      </c>
      <c r="F277" s="154" t="s">
        <v>1274</v>
      </c>
      <c r="G277" s="155" t="s">
        <v>179</v>
      </c>
      <c r="H277" s="156">
        <v>1</v>
      </c>
      <c r="I277" s="157"/>
      <c r="J277" s="158">
        <f>ROUND(I277*H277,2)</f>
        <v>0</v>
      </c>
      <c r="K277" s="159"/>
      <c r="L277" s="34"/>
      <c r="M277" s="160" t="s">
        <v>1</v>
      </c>
      <c r="N277" s="161" t="s">
        <v>42</v>
      </c>
      <c r="O277" s="62"/>
      <c r="P277" s="162">
        <f>O277*H277</f>
        <v>0</v>
      </c>
      <c r="Q277" s="162">
        <v>0.14421</v>
      </c>
      <c r="R277" s="162">
        <f>Q277*H277</f>
        <v>0.14421</v>
      </c>
      <c r="S277" s="162">
        <v>0</v>
      </c>
      <c r="T277" s="163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158</v>
      </c>
      <c r="AT277" s="164" t="s">
        <v>154</v>
      </c>
      <c r="AU277" s="164" t="s">
        <v>152</v>
      </c>
      <c r="AY277" s="18" t="s">
        <v>151</v>
      </c>
      <c r="BE277" s="165">
        <f>IF(N277="základná",J277,0)</f>
        <v>0</v>
      </c>
      <c r="BF277" s="165">
        <f>IF(N277="znížená",J277,0)</f>
        <v>0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8" t="s">
        <v>152</v>
      </c>
      <c r="BK277" s="165">
        <f>ROUND(I277*H277,2)</f>
        <v>0</v>
      </c>
      <c r="BL277" s="18" t="s">
        <v>158</v>
      </c>
      <c r="BM277" s="164" t="s">
        <v>1275</v>
      </c>
    </row>
    <row r="278" spans="1:65" s="14" customFormat="1" ht="11.25">
      <c r="B278" s="174"/>
      <c r="D278" s="167" t="s">
        <v>160</v>
      </c>
      <c r="E278" s="175" t="s">
        <v>1</v>
      </c>
      <c r="F278" s="176" t="s">
        <v>1276</v>
      </c>
      <c r="H278" s="177">
        <v>1</v>
      </c>
      <c r="I278" s="178"/>
      <c r="L278" s="174"/>
      <c r="M278" s="179"/>
      <c r="N278" s="180"/>
      <c r="O278" s="180"/>
      <c r="P278" s="180"/>
      <c r="Q278" s="180"/>
      <c r="R278" s="180"/>
      <c r="S278" s="180"/>
      <c r="T278" s="181"/>
      <c r="AT278" s="175" t="s">
        <v>160</v>
      </c>
      <c r="AU278" s="175" t="s">
        <v>152</v>
      </c>
      <c r="AV278" s="14" t="s">
        <v>152</v>
      </c>
      <c r="AW278" s="14" t="s">
        <v>31</v>
      </c>
      <c r="AX278" s="14" t="s">
        <v>84</v>
      </c>
      <c r="AY278" s="175" t="s">
        <v>151</v>
      </c>
    </row>
    <row r="279" spans="1:65" s="2" customFormat="1" ht="24.2" customHeight="1">
      <c r="A279" s="33"/>
      <c r="B279" s="151"/>
      <c r="C279" s="152" t="s">
        <v>398</v>
      </c>
      <c r="D279" s="152" t="s">
        <v>154</v>
      </c>
      <c r="E279" s="153" t="s">
        <v>1277</v>
      </c>
      <c r="F279" s="154" t="s">
        <v>1278</v>
      </c>
      <c r="G279" s="155" t="s">
        <v>179</v>
      </c>
      <c r="H279" s="156">
        <v>1</v>
      </c>
      <c r="I279" s="157"/>
      <c r="J279" s="158">
        <f>ROUND(I279*H279,2)</f>
        <v>0</v>
      </c>
      <c r="K279" s="159"/>
      <c r="L279" s="34"/>
      <c r="M279" s="160" t="s">
        <v>1</v>
      </c>
      <c r="N279" s="161" t="s">
        <v>42</v>
      </c>
      <c r="O279" s="62"/>
      <c r="P279" s="162">
        <f>O279*H279</f>
        <v>0</v>
      </c>
      <c r="Q279" s="162">
        <v>0.17899000000000001</v>
      </c>
      <c r="R279" s="162">
        <f>Q279*H279</f>
        <v>0.17899000000000001</v>
      </c>
      <c r="S279" s="162">
        <v>0</v>
      </c>
      <c r="T279" s="16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158</v>
      </c>
      <c r="AT279" s="164" t="s">
        <v>154</v>
      </c>
      <c r="AU279" s="164" t="s">
        <v>152</v>
      </c>
      <c r="AY279" s="18" t="s">
        <v>151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8" t="s">
        <v>152</v>
      </c>
      <c r="BK279" s="165">
        <f>ROUND(I279*H279,2)</f>
        <v>0</v>
      </c>
      <c r="BL279" s="18" t="s">
        <v>158</v>
      </c>
      <c r="BM279" s="164" t="s">
        <v>1279</v>
      </c>
    </row>
    <row r="280" spans="1:65" s="14" customFormat="1" ht="11.25">
      <c r="B280" s="174"/>
      <c r="D280" s="167" t="s">
        <v>160</v>
      </c>
      <c r="E280" s="175" t="s">
        <v>1</v>
      </c>
      <c r="F280" s="176" t="s">
        <v>1280</v>
      </c>
      <c r="H280" s="177">
        <v>1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160</v>
      </c>
      <c r="AU280" s="175" t="s">
        <v>152</v>
      </c>
      <c r="AV280" s="14" t="s">
        <v>152</v>
      </c>
      <c r="AW280" s="14" t="s">
        <v>31</v>
      </c>
      <c r="AX280" s="14" t="s">
        <v>84</v>
      </c>
      <c r="AY280" s="175" t="s">
        <v>151</v>
      </c>
    </row>
    <row r="281" spans="1:65" s="2" customFormat="1" ht="21.75" customHeight="1">
      <c r="A281" s="33"/>
      <c r="B281" s="151"/>
      <c r="C281" s="152" t="s">
        <v>404</v>
      </c>
      <c r="D281" s="152" t="s">
        <v>154</v>
      </c>
      <c r="E281" s="153" t="s">
        <v>1281</v>
      </c>
      <c r="F281" s="154" t="s">
        <v>1282</v>
      </c>
      <c r="G281" s="155" t="s">
        <v>169</v>
      </c>
      <c r="H281" s="156">
        <v>23.457000000000001</v>
      </c>
      <c r="I281" s="157"/>
      <c r="J281" s="158">
        <f>ROUND(I281*H281,2)</f>
        <v>0</v>
      </c>
      <c r="K281" s="159"/>
      <c r="L281" s="34"/>
      <c r="M281" s="160" t="s">
        <v>1</v>
      </c>
      <c r="N281" s="161" t="s">
        <v>42</v>
      </c>
      <c r="O281" s="62"/>
      <c r="P281" s="162">
        <f>O281*H281</f>
        <v>0</v>
      </c>
      <c r="Q281" s="162">
        <v>2.4160300000000001</v>
      </c>
      <c r="R281" s="162">
        <f>Q281*H281</f>
        <v>56.672815710000002</v>
      </c>
      <c r="S281" s="162">
        <v>0</v>
      </c>
      <c r="T281" s="163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4" t="s">
        <v>158</v>
      </c>
      <c r="AT281" s="164" t="s">
        <v>154</v>
      </c>
      <c r="AU281" s="164" t="s">
        <v>152</v>
      </c>
      <c r="AY281" s="18" t="s">
        <v>151</v>
      </c>
      <c r="BE281" s="165">
        <f>IF(N281="základná",J281,0)</f>
        <v>0</v>
      </c>
      <c r="BF281" s="165">
        <f>IF(N281="znížená",J281,0)</f>
        <v>0</v>
      </c>
      <c r="BG281" s="165">
        <f>IF(N281="zákl. prenesená",J281,0)</f>
        <v>0</v>
      </c>
      <c r="BH281" s="165">
        <f>IF(N281="zníž. prenesená",J281,0)</f>
        <v>0</v>
      </c>
      <c r="BI281" s="165">
        <f>IF(N281="nulová",J281,0)</f>
        <v>0</v>
      </c>
      <c r="BJ281" s="18" t="s">
        <v>152</v>
      </c>
      <c r="BK281" s="165">
        <f>ROUND(I281*H281,2)</f>
        <v>0</v>
      </c>
      <c r="BL281" s="18" t="s">
        <v>158</v>
      </c>
      <c r="BM281" s="164" t="s">
        <v>1283</v>
      </c>
    </row>
    <row r="282" spans="1:65" s="13" customFormat="1" ht="11.25">
      <c r="B282" s="166"/>
      <c r="D282" s="167" t="s">
        <v>160</v>
      </c>
      <c r="E282" s="168" t="s">
        <v>1</v>
      </c>
      <c r="F282" s="169" t="s">
        <v>795</v>
      </c>
      <c r="H282" s="168" t="s">
        <v>1</v>
      </c>
      <c r="I282" s="170"/>
      <c r="L282" s="166"/>
      <c r="M282" s="171"/>
      <c r="N282" s="172"/>
      <c r="O282" s="172"/>
      <c r="P282" s="172"/>
      <c r="Q282" s="172"/>
      <c r="R282" s="172"/>
      <c r="S282" s="172"/>
      <c r="T282" s="173"/>
      <c r="AT282" s="168" t="s">
        <v>160</v>
      </c>
      <c r="AU282" s="168" t="s">
        <v>152</v>
      </c>
      <c r="AV282" s="13" t="s">
        <v>84</v>
      </c>
      <c r="AW282" s="13" t="s">
        <v>31</v>
      </c>
      <c r="AX282" s="13" t="s">
        <v>76</v>
      </c>
      <c r="AY282" s="168" t="s">
        <v>151</v>
      </c>
    </row>
    <row r="283" spans="1:65" s="13" customFormat="1" ht="11.25">
      <c r="B283" s="166"/>
      <c r="D283" s="167" t="s">
        <v>160</v>
      </c>
      <c r="E283" s="168" t="s">
        <v>1</v>
      </c>
      <c r="F283" s="169" t="s">
        <v>1284</v>
      </c>
      <c r="H283" s="168" t="s">
        <v>1</v>
      </c>
      <c r="I283" s="170"/>
      <c r="L283" s="166"/>
      <c r="M283" s="171"/>
      <c r="N283" s="172"/>
      <c r="O283" s="172"/>
      <c r="P283" s="172"/>
      <c r="Q283" s="172"/>
      <c r="R283" s="172"/>
      <c r="S283" s="172"/>
      <c r="T283" s="173"/>
      <c r="AT283" s="168" t="s">
        <v>160</v>
      </c>
      <c r="AU283" s="168" t="s">
        <v>152</v>
      </c>
      <c r="AV283" s="13" t="s">
        <v>84</v>
      </c>
      <c r="AW283" s="13" t="s">
        <v>31</v>
      </c>
      <c r="AX283" s="13" t="s">
        <v>76</v>
      </c>
      <c r="AY283" s="168" t="s">
        <v>151</v>
      </c>
    </row>
    <row r="284" spans="1:65" s="14" customFormat="1" ht="11.25">
      <c r="B284" s="174"/>
      <c r="D284" s="167" t="s">
        <v>160</v>
      </c>
      <c r="E284" s="175" t="s">
        <v>1</v>
      </c>
      <c r="F284" s="176" t="s">
        <v>1285</v>
      </c>
      <c r="H284" s="177">
        <v>4.13</v>
      </c>
      <c r="I284" s="178"/>
      <c r="L284" s="174"/>
      <c r="M284" s="179"/>
      <c r="N284" s="180"/>
      <c r="O284" s="180"/>
      <c r="P284" s="180"/>
      <c r="Q284" s="180"/>
      <c r="R284" s="180"/>
      <c r="S284" s="180"/>
      <c r="T284" s="181"/>
      <c r="AT284" s="175" t="s">
        <v>160</v>
      </c>
      <c r="AU284" s="175" t="s">
        <v>152</v>
      </c>
      <c r="AV284" s="14" t="s">
        <v>152</v>
      </c>
      <c r="AW284" s="14" t="s">
        <v>31</v>
      </c>
      <c r="AX284" s="14" t="s">
        <v>76</v>
      </c>
      <c r="AY284" s="175" t="s">
        <v>151</v>
      </c>
    </row>
    <row r="285" spans="1:65" s="14" customFormat="1" ht="11.25">
      <c r="B285" s="174"/>
      <c r="D285" s="167" t="s">
        <v>160</v>
      </c>
      <c r="E285" s="175" t="s">
        <v>1</v>
      </c>
      <c r="F285" s="176" t="s">
        <v>1286</v>
      </c>
      <c r="H285" s="177">
        <v>0.60199999999999998</v>
      </c>
      <c r="I285" s="178"/>
      <c r="L285" s="174"/>
      <c r="M285" s="179"/>
      <c r="N285" s="180"/>
      <c r="O285" s="180"/>
      <c r="P285" s="180"/>
      <c r="Q285" s="180"/>
      <c r="R285" s="180"/>
      <c r="S285" s="180"/>
      <c r="T285" s="181"/>
      <c r="AT285" s="175" t="s">
        <v>160</v>
      </c>
      <c r="AU285" s="175" t="s">
        <v>152</v>
      </c>
      <c r="AV285" s="14" t="s">
        <v>152</v>
      </c>
      <c r="AW285" s="14" t="s">
        <v>31</v>
      </c>
      <c r="AX285" s="14" t="s">
        <v>76</v>
      </c>
      <c r="AY285" s="175" t="s">
        <v>151</v>
      </c>
    </row>
    <row r="286" spans="1:65" s="14" customFormat="1" ht="11.25">
      <c r="B286" s="174"/>
      <c r="D286" s="167" t="s">
        <v>160</v>
      </c>
      <c r="E286" s="175" t="s">
        <v>1</v>
      </c>
      <c r="F286" s="176" t="s">
        <v>1287</v>
      </c>
      <c r="H286" s="177">
        <v>1.1439999999999999</v>
      </c>
      <c r="I286" s="178"/>
      <c r="L286" s="174"/>
      <c r="M286" s="179"/>
      <c r="N286" s="180"/>
      <c r="O286" s="180"/>
      <c r="P286" s="180"/>
      <c r="Q286" s="180"/>
      <c r="R286" s="180"/>
      <c r="S286" s="180"/>
      <c r="T286" s="181"/>
      <c r="AT286" s="175" t="s">
        <v>160</v>
      </c>
      <c r="AU286" s="175" t="s">
        <v>152</v>
      </c>
      <c r="AV286" s="14" t="s">
        <v>152</v>
      </c>
      <c r="AW286" s="14" t="s">
        <v>31</v>
      </c>
      <c r="AX286" s="14" t="s">
        <v>76</v>
      </c>
      <c r="AY286" s="175" t="s">
        <v>151</v>
      </c>
    </row>
    <row r="287" spans="1:65" s="14" customFormat="1" ht="11.25">
      <c r="B287" s="174"/>
      <c r="D287" s="167" t="s">
        <v>160</v>
      </c>
      <c r="E287" s="175" t="s">
        <v>1</v>
      </c>
      <c r="F287" s="176" t="s">
        <v>1288</v>
      </c>
      <c r="H287" s="177">
        <v>0.502</v>
      </c>
      <c r="I287" s="178"/>
      <c r="L287" s="174"/>
      <c r="M287" s="179"/>
      <c r="N287" s="180"/>
      <c r="O287" s="180"/>
      <c r="P287" s="180"/>
      <c r="Q287" s="180"/>
      <c r="R287" s="180"/>
      <c r="S287" s="180"/>
      <c r="T287" s="181"/>
      <c r="AT287" s="175" t="s">
        <v>160</v>
      </c>
      <c r="AU287" s="175" t="s">
        <v>152</v>
      </c>
      <c r="AV287" s="14" t="s">
        <v>152</v>
      </c>
      <c r="AW287" s="14" t="s">
        <v>31</v>
      </c>
      <c r="AX287" s="14" t="s">
        <v>76</v>
      </c>
      <c r="AY287" s="175" t="s">
        <v>151</v>
      </c>
    </row>
    <row r="288" spans="1:65" s="13" customFormat="1" ht="11.25">
      <c r="B288" s="166"/>
      <c r="D288" s="167" t="s">
        <v>160</v>
      </c>
      <c r="E288" s="168" t="s">
        <v>1</v>
      </c>
      <c r="F288" s="169" t="s">
        <v>1289</v>
      </c>
      <c r="H288" s="168" t="s">
        <v>1</v>
      </c>
      <c r="I288" s="170"/>
      <c r="L288" s="166"/>
      <c r="M288" s="171"/>
      <c r="N288" s="172"/>
      <c r="O288" s="172"/>
      <c r="P288" s="172"/>
      <c r="Q288" s="172"/>
      <c r="R288" s="172"/>
      <c r="S288" s="172"/>
      <c r="T288" s="173"/>
      <c r="AT288" s="168" t="s">
        <v>160</v>
      </c>
      <c r="AU288" s="168" t="s">
        <v>152</v>
      </c>
      <c r="AV288" s="13" t="s">
        <v>84</v>
      </c>
      <c r="AW288" s="13" t="s">
        <v>31</v>
      </c>
      <c r="AX288" s="13" t="s">
        <v>76</v>
      </c>
      <c r="AY288" s="168" t="s">
        <v>151</v>
      </c>
    </row>
    <row r="289" spans="2:51" s="14" customFormat="1" ht="11.25">
      <c r="B289" s="174"/>
      <c r="D289" s="167" t="s">
        <v>160</v>
      </c>
      <c r="E289" s="175" t="s">
        <v>1</v>
      </c>
      <c r="F289" s="176" t="s">
        <v>1290</v>
      </c>
      <c r="H289" s="177">
        <v>0.98699999999999999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160</v>
      </c>
      <c r="AU289" s="175" t="s">
        <v>152</v>
      </c>
      <c r="AV289" s="14" t="s">
        <v>152</v>
      </c>
      <c r="AW289" s="14" t="s">
        <v>31</v>
      </c>
      <c r="AX289" s="14" t="s">
        <v>76</v>
      </c>
      <c r="AY289" s="175" t="s">
        <v>151</v>
      </c>
    </row>
    <row r="290" spans="2:51" s="14" customFormat="1" ht="11.25">
      <c r="B290" s="174"/>
      <c r="D290" s="167" t="s">
        <v>160</v>
      </c>
      <c r="E290" s="175" t="s">
        <v>1</v>
      </c>
      <c r="F290" s="176" t="s">
        <v>1291</v>
      </c>
      <c r="H290" s="177">
        <v>0.7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160</v>
      </c>
      <c r="AU290" s="175" t="s">
        <v>152</v>
      </c>
      <c r="AV290" s="14" t="s">
        <v>152</v>
      </c>
      <c r="AW290" s="14" t="s">
        <v>31</v>
      </c>
      <c r="AX290" s="14" t="s">
        <v>76</v>
      </c>
      <c r="AY290" s="175" t="s">
        <v>151</v>
      </c>
    </row>
    <row r="291" spans="2:51" s="14" customFormat="1" ht="11.25">
      <c r="B291" s="174"/>
      <c r="D291" s="167" t="s">
        <v>160</v>
      </c>
      <c r="E291" s="175" t="s">
        <v>1</v>
      </c>
      <c r="F291" s="176" t="s">
        <v>1292</v>
      </c>
      <c r="H291" s="177">
        <v>0.89300000000000002</v>
      </c>
      <c r="I291" s="178"/>
      <c r="L291" s="174"/>
      <c r="M291" s="179"/>
      <c r="N291" s="180"/>
      <c r="O291" s="180"/>
      <c r="P291" s="180"/>
      <c r="Q291" s="180"/>
      <c r="R291" s="180"/>
      <c r="S291" s="180"/>
      <c r="T291" s="181"/>
      <c r="AT291" s="175" t="s">
        <v>160</v>
      </c>
      <c r="AU291" s="175" t="s">
        <v>152</v>
      </c>
      <c r="AV291" s="14" t="s">
        <v>152</v>
      </c>
      <c r="AW291" s="14" t="s">
        <v>31</v>
      </c>
      <c r="AX291" s="14" t="s">
        <v>76</v>
      </c>
      <c r="AY291" s="175" t="s">
        <v>151</v>
      </c>
    </row>
    <row r="292" spans="2:51" s="14" customFormat="1" ht="11.25">
      <c r="B292" s="174"/>
      <c r="D292" s="167" t="s">
        <v>160</v>
      </c>
      <c r="E292" s="175" t="s">
        <v>1</v>
      </c>
      <c r="F292" s="176" t="s">
        <v>1293</v>
      </c>
      <c r="H292" s="177">
        <v>0.53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160</v>
      </c>
      <c r="AU292" s="175" t="s">
        <v>152</v>
      </c>
      <c r="AV292" s="14" t="s">
        <v>152</v>
      </c>
      <c r="AW292" s="14" t="s">
        <v>31</v>
      </c>
      <c r="AX292" s="14" t="s">
        <v>76</v>
      </c>
      <c r="AY292" s="175" t="s">
        <v>151</v>
      </c>
    </row>
    <row r="293" spans="2:51" s="14" customFormat="1" ht="11.25">
      <c r="B293" s="174"/>
      <c r="D293" s="167" t="s">
        <v>160</v>
      </c>
      <c r="E293" s="175" t="s">
        <v>1</v>
      </c>
      <c r="F293" s="176" t="s">
        <v>1294</v>
      </c>
      <c r="H293" s="177">
        <v>1.411</v>
      </c>
      <c r="I293" s="178"/>
      <c r="L293" s="174"/>
      <c r="M293" s="179"/>
      <c r="N293" s="180"/>
      <c r="O293" s="180"/>
      <c r="P293" s="180"/>
      <c r="Q293" s="180"/>
      <c r="R293" s="180"/>
      <c r="S293" s="180"/>
      <c r="T293" s="181"/>
      <c r="AT293" s="175" t="s">
        <v>160</v>
      </c>
      <c r="AU293" s="175" t="s">
        <v>152</v>
      </c>
      <c r="AV293" s="14" t="s">
        <v>152</v>
      </c>
      <c r="AW293" s="14" t="s">
        <v>31</v>
      </c>
      <c r="AX293" s="14" t="s">
        <v>76</v>
      </c>
      <c r="AY293" s="175" t="s">
        <v>151</v>
      </c>
    </row>
    <row r="294" spans="2:51" s="13" customFormat="1" ht="11.25">
      <c r="B294" s="166"/>
      <c r="D294" s="167" t="s">
        <v>160</v>
      </c>
      <c r="E294" s="168" t="s">
        <v>1</v>
      </c>
      <c r="F294" s="169" t="s">
        <v>1289</v>
      </c>
      <c r="H294" s="168" t="s">
        <v>1</v>
      </c>
      <c r="I294" s="170"/>
      <c r="L294" s="166"/>
      <c r="M294" s="171"/>
      <c r="N294" s="172"/>
      <c r="O294" s="172"/>
      <c r="P294" s="172"/>
      <c r="Q294" s="172"/>
      <c r="R294" s="172"/>
      <c r="S294" s="172"/>
      <c r="T294" s="173"/>
      <c r="AT294" s="168" t="s">
        <v>160</v>
      </c>
      <c r="AU294" s="168" t="s">
        <v>152</v>
      </c>
      <c r="AV294" s="13" t="s">
        <v>84</v>
      </c>
      <c r="AW294" s="13" t="s">
        <v>31</v>
      </c>
      <c r="AX294" s="13" t="s">
        <v>76</v>
      </c>
      <c r="AY294" s="168" t="s">
        <v>151</v>
      </c>
    </row>
    <row r="295" spans="2:51" s="14" customFormat="1" ht="11.25">
      <c r="B295" s="174"/>
      <c r="D295" s="167" t="s">
        <v>160</v>
      </c>
      <c r="E295" s="175" t="s">
        <v>1</v>
      </c>
      <c r="F295" s="176" t="s">
        <v>1295</v>
      </c>
      <c r="H295" s="177">
        <v>0.45100000000000001</v>
      </c>
      <c r="I295" s="178"/>
      <c r="L295" s="174"/>
      <c r="M295" s="179"/>
      <c r="N295" s="180"/>
      <c r="O295" s="180"/>
      <c r="P295" s="180"/>
      <c r="Q295" s="180"/>
      <c r="R295" s="180"/>
      <c r="S295" s="180"/>
      <c r="T295" s="181"/>
      <c r="AT295" s="175" t="s">
        <v>160</v>
      </c>
      <c r="AU295" s="175" t="s">
        <v>152</v>
      </c>
      <c r="AV295" s="14" t="s">
        <v>152</v>
      </c>
      <c r="AW295" s="14" t="s">
        <v>31</v>
      </c>
      <c r="AX295" s="14" t="s">
        <v>76</v>
      </c>
      <c r="AY295" s="175" t="s">
        <v>151</v>
      </c>
    </row>
    <row r="296" spans="2:51" s="13" customFormat="1" ht="11.25">
      <c r="B296" s="166"/>
      <c r="D296" s="167" t="s">
        <v>160</v>
      </c>
      <c r="E296" s="168" t="s">
        <v>1</v>
      </c>
      <c r="F296" s="169" t="s">
        <v>1296</v>
      </c>
      <c r="H296" s="168" t="s">
        <v>1</v>
      </c>
      <c r="I296" s="170"/>
      <c r="L296" s="166"/>
      <c r="M296" s="171"/>
      <c r="N296" s="172"/>
      <c r="O296" s="172"/>
      <c r="P296" s="172"/>
      <c r="Q296" s="172"/>
      <c r="R296" s="172"/>
      <c r="S296" s="172"/>
      <c r="T296" s="173"/>
      <c r="AT296" s="168" t="s">
        <v>160</v>
      </c>
      <c r="AU296" s="168" t="s">
        <v>152</v>
      </c>
      <c r="AV296" s="13" t="s">
        <v>84</v>
      </c>
      <c r="AW296" s="13" t="s">
        <v>31</v>
      </c>
      <c r="AX296" s="13" t="s">
        <v>76</v>
      </c>
      <c r="AY296" s="168" t="s">
        <v>151</v>
      </c>
    </row>
    <row r="297" spans="2:51" s="14" customFormat="1" ht="11.25">
      <c r="B297" s="174"/>
      <c r="D297" s="167" t="s">
        <v>160</v>
      </c>
      <c r="E297" s="175" t="s">
        <v>1</v>
      </c>
      <c r="F297" s="176" t="s">
        <v>1297</v>
      </c>
      <c r="H297" s="177">
        <v>1.4850000000000001</v>
      </c>
      <c r="I297" s="178"/>
      <c r="L297" s="174"/>
      <c r="M297" s="179"/>
      <c r="N297" s="180"/>
      <c r="O297" s="180"/>
      <c r="P297" s="180"/>
      <c r="Q297" s="180"/>
      <c r="R297" s="180"/>
      <c r="S297" s="180"/>
      <c r="T297" s="181"/>
      <c r="AT297" s="175" t="s">
        <v>160</v>
      </c>
      <c r="AU297" s="175" t="s">
        <v>152</v>
      </c>
      <c r="AV297" s="14" t="s">
        <v>152</v>
      </c>
      <c r="AW297" s="14" t="s">
        <v>31</v>
      </c>
      <c r="AX297" s="14" t="s">
        <v>76</v>
      </c>
      <c r="AY297" s="175" t="s">
        <v>151</v>
      </c>
    </row>
    <row r="298" spans="2:51" s="14" customFormat="1" ht="11.25">
      <c r="B298" s="174"/>
      <c r="D298" s="167" t="s">
        <v>160</v>
      </c>
      <c r="E298" s="175" t="s">
        <v>1</v>
      </c>
      <c r="F298" s="176" t="s">
        <v>1298</v>
      </c>
      <c r="H298" s="177">
        <v>0.45800000000000002</v>
      </c>
      <c r="I298" s="178"/>
      <c r="L298" s="174"/>
      <c r="M298" s="179"/>
      <c r="N298" s="180"/>
      <c r="O298" s="180"/>
      <c r="P298" s="180"/>
      <c r="Q298" s="180"/>
      <c r="R298" s="180"/>
      <c r="S298" s="180"/>
      <c r="T298" s="181"/>
      <c r="AT298" s="175" t="s">
        <v>160</v>
      </c>
      <c r="AU298" s="175" t="s">
        <v>152</v>
      </c>
      <c r="AV298" s="14" t="s">
        <v>152</v>
      </c>
      <c r="AW298" s="14" t="s">
        <v>31</v>
      </c>
      <c r="AX298" s="14" t="s">
        <v>76</v>
      </c>
      <c r="AY298" s="175" t="s">
        <v>151</v>
      </c>
    </row>
    <row r="299" spans="2:51" s="14" customFormat="1" ht="11.25">
      <c r="B299" s="174"/>
      <c r="D299" s="167" t="s">
        <v>160</v>
      </c>
      <c r="E299" s="175" t="s">
        <v>1</v>
      </c>
      <c r="F299" s="176" t="s">
        <v>1299</v>
      </c>
      <c r="H299" s="177">
        <v>0.44</v>
      </c>
      <c r="I299" s="178"/>
      <c r="L299" s="174"/>
      <c r="M299" s="179"/>
      <c r="N299" s="180"/>
      <c r="O299" s="180"/>
      <c r="P299" s="180"/>
      <c r="Q299" s="180"/>
      <c r="R299" s="180"/>
      <c r="S299" s="180"/>
      <c r="T299" s="181"/>
      <c r="AT299" s="175" t="s">
        <v>160</v>
      </c>
      <c r="AU299" s="175" t="s">
        <v>152</v>
      </c>
      <c r="AV299" s="14" t="s">
        <v>152</v>
      </c>
      <c r="AW299" s="14" t="s">
        <v>31</v>
      </c>
      <c r="AX299" s="14" t="s">
        <v>76</v>
      </c>
      <c r="AY299" s="175" t="s">
        <v>151</v>
      </c>
    </row>
    <row r="300" spans="2:51" s="13" customFormat="1" ht="11.25">
      <c r="B300" s="166"/>
      <c r="D300" s="167" t="s">
        <v>160</v>
      </c>
      <c r="E300" s="168" t="s">
        <v>1</v>
      </c>
      <c r="F300" s="169" t="s">
        <v>1300</v>
      </c>
      <c r="H300" s="168" t="s">
        <v>1</v>
      </c>
      <c r="I300" s="170"/>
      <c r="L300" s="166"/>
      <c r="M300" s="171"/>
      <c r="N300" s="172"/>
      <c r="O300" s="172"/>
      <c r="P300" s="172"/>
      <c r="Q300" s="172"/>
      <c r="R300" s="172"/>
      <c r="S300" s="172"/>
      <c r="T300" s="173"/>
      <c r="AT300" s="168" t="s">
        <v>160</v>
      </c>
      <c r="AU300" s="168" t="s">
        <v>152</v>
      </c>
      <c r="AV300" s="13" t="s">
        <v>84</v>
      </c>
      <c r="AW300" s="13" t="s">
        <v>31</v>
      </c>
      <c r="AX300" s="13" t="s">
        <v>76</v>
      </c>
      <c r="AY300" s="168" t="s">
        <v>151</v>
      </c>
    </row>
    <row r="301" spans="2:51" s="14" customFormat="1" ht="11.25">
      <c r="B301" s="174"/>
      <c r="D301" s="167" t="s">
        <v>160</v>
      </c>
      <c r="E301" s="175" t="s">
        <v>1</v>
      </c>
      <c r="F301" s="176" t="s">
        <v>1301</v>
      </c>
      <c r="H301" s="177">
        <v>0.79200000000000004</v>
      </c>
      <c r="I301" s="178"/>
      <c r="L301" s="174"/>
      <c r="M301" s="179"/>
      <c r="N301" s="180"/>
      <c r="O301" s="180"/>
      <c r="P301" s="180"/>
      <c r="Q301" s="180"/>
      <c r="R301" s="180"/>
      <c r="S301" s="180"/>
      <c r="T301" s="181"/>
      <c r="AT301" s="175" t="s">
        <v>160</v>
      </c>
      <c r="AU301" s="175" t="s">
        <v>152</v>
      </c>
      <c r="AV301" s="14" t="s">
        <v>152</v>
      </c>
      <c r="AW301" s="14" t="s">
        <v>31</v>
      </c>
      <c r="AX301" s="14" t="s">
        <v>76</v>
      </c>
      <c r="AY301" s="175" t="s">
        <v>151</v>
      </c>
    </row>
    <row r="302" spans="2:51" s="13" customFormat="1" ht="11.25">
      <c r="B302" s="166"/>
      <c r="D302" s="167" t="s">
        <v>160</v>
      </c>
      <c r="E302" s="168" t="s">
        <v>1</v>
      </c>
      <c r="F302" s="169" t="s">
        <v>1302</v>
      </c>
      <c r="H302" s="168" t="s">
        <v>1</v>
      </c>
      <c r="I302" s="170"/>
      <c r="L302" s="166"/>
      <c r="M302" s="171"/>
      <c r="N302" s="172"/>
      <c r="O302" s="172"/>
      <c r="P302" s="172"/>
      <c r="Q302" s="172"/>
      <c r="R302" s="172"/>
      <c r="S302" s="172"/>
      <c r="T302" s="173"/>
      <c r="AT302" s="168" t="s">
        <v>160</v>
      </c>
      <c r="AU302" s="168" t="s">
        <v>152</v>
      </c>
      <c r="AV302" s="13" t="s">
        <v>84</v>
      </c>
      <c r="AW302" s="13" t="s">
        <v>31</v>
      </c>
      <c r="AX302" s="13" t="s">
        <v>76</v>
      </c>
      <c r="AY302" s="168" t="s">
        <v>151</v>
      </c>
    </row>
    <row r="303" spans="2:51" s="14" customFormat="1" ht="11.25">
      <c r="B303" s="174"/>
      <c r="D303" s="167" t="s">
        <v>160</v>
      </c>
      <c r="E303" s="175" t="s">
        <v>1</v>
      </c>
      <c r="F303" s="176" t="s">
        <v>1303</v>
      </c>
      <c r="H303" s="177">
        <v>1.488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160</v>
      </c>
      <c r="AU303" s="175" t="s">
        <v>152</v>
      </c>
      <c r="AV303" s="14" t="s">
        <v>152</v>
      </c>
      <c r="AW303" s="14" t="s">
        <v>31</v>
      </c>
      <c r="AX303" s="14" t="s">
        <v>76</v>
      </c>
      <c r="AY303" s="175" t="s">
        <v>151</v>
      </c>
    </row>
    <row r="304" spans="2:51" s="14" customFormat="1" ht="11.25">
      <c r="B304" s="174"/>
      <c r="D304" s="167" t="s">
        <v>160</v>
      </c>
      <c r="E304" s="175" t="s">
        <v>1</v>
      </c>
      <c r="F304" s="176" t="s">
        <v>1304</v>
      </c>
      <c r="H304" s="177">
        <v>1.1479999999999999</v>
      </c>
      <c r="I304" s="178"/>
      <c r="L304" s="174"/>
      <c r="M304" s="179"/>
      <c r="N304" s="180"/>
      <c r="O304" s="180"/>
      <c r="P304" s="180"/>
      <c r="Q304" s="180"/>
      <c r="R304" s="180"/>
      <c r="S304" s="180"/>
      <c r="T304" s="181"/>
      <c r="AT304" s="175" t="s">
        <v>160</v>
      </c>
      <c r="AU304" s="175" t="s">
        <v>152</v>
      </c>
      <c r="AV304" s="14" t="s">
        <v>152</v>
      </c>
      <c r="AW304" s="14" t="s">
        <v>31</v>
      </c>
      <c r="AX304" s="14" t="s">
        <v>76</v>
      </c>
      <c r="AY304" s="175" t="s">
        <v>151</v>
      </c>
    </row>
    <row r="305" spans="1:65" s="14" customFormat="1" ht="11.25">
      <c r="B305" s="174"/>
      <c r="D305" s="167" t="s">
        <v>160</v>
      </c>
      <c r="E305" s="175" t="s">
        <v>1</v>
      </c>
      <c r="F305" s="176" t="s">
        <v>1305</v>
      </c>
      <c r="H305" s="177">
        <v>0.439</v>
      </c>
      <c r="I305" s="178"/>
      <c r="L305" s="174"/>
      <c r="M305" s="179"/>
      <c r="N305" s="180"/>
      <c r="O305" s="180"/>
      <c r="P305" s="180"/>
      <c r="Q305" s="180"/>
      <c r="R305" s="180"/>
      <c r="S305" s="180"/>
      <c r="T305" s="181"/>
      <c r="AT305" s="175" t="s">
        <v>160</v>
      </c>
      <c r="AU305" s="175" t="s">
        <v>152</v>
      </c>
      <c r="AV305" s="14" t="s">
        <v>152</v>
      </c>
      <c r="AW305" s="14" t="s">
        <v>31</v>
      </c>
      <c r="AX305" s="14" t="s">
        <v>76</v>
      </c>
      <c r="AY305" s="175" t="s">
        <v>151</v>
      </c>
    </row>
    <row r="306" spans="1:65" s="14" customFormat="1" ht="11.25">
      <c r="B306" s="174"/>
      <c r="D306" s="167" t="s">
        <v>160</v>
      </c>
      <c r="E306" s="175" t="s">
        <v>1</v>
      </c>
      <c r="F306" s="176" t="s">
        <v>1306</v>
      </c>
      <c r="H306" s="177">
        <v>0.32200000000000001</v>
      </c>
      <c r="I306" s="178"/>
      <c r="L306" s="174"/>
      <c r="M306" s="179"/>
      <c r="N306" s="180"/>
      <c r="O306" s="180"/>
      <c r="P306" s="180"/>
      <c r="Q306" s="180"/>
      <c r="R306" s="180"/>
      <c r="S306" s="180"/>
      <c r="T306" s="181"/>
      <c r="AT306" s="175" t="s">
        <v>160</v>
      </c>
      <c r="AU306" s="175" t="s">
        <v>152</v>
      </c>
      <c r="AV306" s="14" t="s">
        <v>152</v>
      </c>
      <c r="AW306" s="14" t="s">
        <v>31</v>
      </c>
      <c r="AX306" s="14" t="s">
        <v>76</v>
      </c>
      <c r="AY306" s="175" t="s">
        <v>151</v>
      </c>
    </row>
    <row r="307" spans="1:65" s="14" customFormat="1" ht="11.25">
      <c r="B307" s="174"/>
      <c r="D307" s="167" t="s">
        <v>160</v>
      </c>
      <c r="E307" s="175" t="s">
        <v>1</v>
      </c>
      <c r="F307" s="176" t="s">
        <v>1307</v>
      </c>
      <c r="H307" s="177">
        <v>0.90200000000000002</v>
      </c>
      <c r="I307" s="178"/>
      <c r="L307" s="174"/>
      <c r="M307" s="179"/>
      <c r="N307" s="180"/>
      <c r="O307" s="180"/>
      <c r="P307" s="180"/>
      <c r="Q307" s="180"/>
      <c r="R307" s="180"/>
      <c r="S307" s="180"/>
      <c r="T307" s="181"/>
      <c r="AT307" s="175" t="s">
        <v>160</v>
      </c>
      <c r="AU307" s="175" t="s">
        <v>152</v>
      </c>
      <c r="AV307" s="14" t="s">
        <v>152</v>
      </c>
      <c r="AW307" s="14" t="s">
        <v>31</v>
      </c>
      <c r="AX307" s="14" t="s">
        <v>76</v>
      </c>
      <c r="AY307" s="175" t="s">
        <v>151</v>
      </c>
    </row>
    <row r="308" spans="1:65" s="14" customFormat="1" ht="11.25">
      <c r="B308" s="174"/>
      <c r="D308" s="167" t="s">
        <v>160</v>
      </c>
      <c r="E308" s="175" t="s">
        <v>1</v>
      </c>
      <c r="F308" s="176" t="s">
        <v>1308</v>
      </c>
      <c r="H308" s="177">
        <v>0.95599999999999996</v>
      </c>
      <c r="I308" s="178"/>
      <c r="L308" s="174"/>
      <c r="M308" s="179"/>
      <c r="N308" s="180"/>
      <c r="O308" s="180"/>
      <c r="P308" s="180"/>
      <c r="Q308" s="180"/>
      <c r="R308" s="180"/>
      <c r="S308" s="180"/>
      <c r="T308" s="181"/>
      <c r="AT308" s="175" t="s">
        <v>160</v>
      </c>
      <c r="AU308" s="175" t="s">
        <v>152</v>
      </c>
      <c r="AV308" s="14" t="s">
        <v>152</v>
      </c>
      <c r="AW308" s="14" t="s">
        <v>31</v>
      </c>
      <c r="AX308" s="14" t="s">
        <v>76</v>
      </c>
      <c r="AY308" s="175" t="s">
        <v>151</v>
      </c>
    </row>
    <row r="309" spans="1:65" s="13" customFormat="1" ht="11.25">
      <c r="B309" s="166"/>
      <c r="D309" s="167" t="s">
        <v>160</v>
      </c>
      <c r="E309" s="168" t="s">
        <v>1</v>
      </c>
      <c r="F309" s="169" t="s">
        <v>1309</v>
      </c>
      <c r="H309" s="168" t="s">
        <v>1</v>
      </c>
      <c r="I309" s="170"/>
      <c r="L309" s="166"/>
      <c r="M309" s="171"/>
      <c r="N309" s="172"/>
      <c r="O309" s="172"/>
      <c r="P309" s="172"/>
      <c r="Q309" s="172"/>
      <c r="R309" s="172"/>
      <c r="S309" s="172"/>
      <c r="T309" s="173"/>
      <c r="AT309" s="168" t="s">
        <v>160</v>
      </c>
      <c r="AU309" s="168" t="s">
        <v>152</v>
      </c>
      <c r="AV309" s="13" t="s">
        <v>84</v>
      </c>
      <c r="AW309" s="13" t="s">
        <v>31</v>
      </c>
      <c r="AX309" s="13" t="s">
        <v>76</v>
      </c>
      <c r="AY309" s="168" t="s">
        <v>151</v>
      </c>
    </row>
    <row r="310" spans="1:65" s="14" customFormat="1" ht="11.25">
      <c r="B310" s="174"/>
      <c r="D310" s="167" t="s">
        <v>160</v>
      </c>
      <c r="E310" s="175" t="s">
        <v>1</v>
      </c>
      <c r="F310" s="176" t="s">
        <v>1310</v>
      </c>
      <c r="H310" s="177">
        <v>0.67700000000000005</v>
      </c>
      <c r="I310" s="178"/>
      <c r="L310" s="174"/>
      <c r="M310" s="179"/>
      <c r="N310" s="180"/>
      <c r="O310" s="180"/>
      <c r="P310" s="180"/>
      <c r="Q310" s="180"/>
      <c r="R310" s="180"/>
      <c r="S310" s="180"/>
      <c r="T310" s="181"/>
      <c r="AT310" s="175" t="s">
        <v>160</v>
      </c>
      <c r="AU310" s="175" t="s">
        <v>152</v>
      </c>
      <c r="AV310" s="14" t="s">
        <v>152</v>
      </c>
      <c r="AW310" s="14" t="s">
        <v>31</v>
      </c>
      <c r="AX310" s="14" t="s">
        <v>76</v>
      </c>
      <c r="AY310" s="175" t="s">
        <v>151</v>
      </c>
    </row>
    <row r="311" spans="1:65" s="14" customFormat="1" ht="11.25">
      <c r="B311" s="174"/>
      <c r="D311" s="167" t="s">
        <v>160</v>
      </c>
      <c r="E311" s="175" t="s">
        <v>1</v>
      </c>
      <c r="F311" s="176" t="s">
        <v>1252</v>
      </c>
      <c r="H311" s="177">
        <v>3</v>
      </c>
      <c r="I311" s="178"/>
      <c r="L311" s="174"/>
      <c r="M311" s="179"/>
      <c r="N311" s="180"/>
      <c r="O311" s="180"/>
      <c r="P311" s="180"/>
      <c r="Q311" s="180"/>
      <c r="R311" s="180"/>
      <c r="S311" s="180"/>
      <c r="T311" s="181"/>
      <c r="AT311" s="175" t="s">
        <v>160</v>
      </c>
      <c r="AU311" s="175" t="s">
        <v>152</v>
      </c>
      <c r="AV311" s="14" t="s">
        <v>152</v>
      </c>
      <c r="AW311" s="14" t="s">
        <v>31</v>
      </c>
      <c r="AX311" s="14" t="s">
        <v>76</v>
      </c>
      <c r="AY311" s="175" t="s">
        <v>151</v>
      </c>
    </row>
    <row r="312" spans="1:65" s="15" customFormat="1" ht="11.25">
      <c r="B312" s="182"/>
      <c r="D312" s="167" t="s">
        <v>160</v>
      </c>
      <c r="E312" s="183" t="s">
        <v>1</v>
      </c>
      <c r="F312" s="184" t="s">
        <v>164</v>
      </c>
      <c r="H312" s="185">
        <v>23.457000000000001</v>
      </c>
      <c r="I312" s="186"/>
      <c r="L312" s="182"/>
      <c r="M312" s="187"/>
      <c r="N312" s="188"/>
      <c r="O312" s="188"/>
      <c r="P312" s="188"/>
      <c r="Q312" s="188"/>
      <c r="R312" s="188"/>
      <c r="S312" s="188"/>
      <c r="T312" s="189"/>
      <c r="AT312" s="183" t="s">
        <v>160</v>
      </c>
      <c r="AU312" s="183" t="s">
        <v>152</v>
      </c>
      <c r="AV312" s="15" t="s">
        <v>158</v>
      </c>
      <c r="AW312" s="15" t="s">
        <v>31</v>
      </c>
      <c r="AX312" s="15" t="s">
        <v>84</v>
      </c>
      <c r="AY312" s="183" t="s">
        <v>151</v>
      </c>
    </row>
    <row r="313" spans="1:65" s="2" customFormat="1" ht="24.2" customHeight="1">
      <c r="A313" s="33"/>
      <c r="B313" s="151"/>
      <c r="C313" s="152" t="s">
        <v>410</v>
      </c>
      <c r="D313" s="152" t="s">
        <v>154</v>
      </c>
      <c r="E313" s="153" t="s">
        <v>1311</v>
      </c>
      <c r="F313" s="154" t="s">
        <v>1312</v>
      </c>
      <c r="G313" s="155" t="s">
        <v>157</v>
      </c>
      <c r="H313" s="156">
        <v>177.96799999999999</v>
      </c>
      <c r="I313" s="157"/>
      <c r="J313" s="158">
        <f>ROUND(I313*H313,2)</f>
        <v>0</v>
      </c>
      <c r="K313" s="159"/>
      <c r="L313" s="34"/>
      <c r="M313" s="160" t="s">
        <v>1</v>
      </c>
      <c r="N313" s="161" t="s">
        <v>42</v>
      </c>
      <c r="O313" s="62"/>
      <c r="P313" s="162">
        <f>O313*H313</f>
        <v>0</v>
      </c>
      <c r="Q313" s="162">
        <v>6.8100000000000001E-3</v>
      </c>
      <c r="R313" s="162">
        <f>Q313*H313</f>
        <v>1.2119620799999999</v>
      </c>
      <c r="S313" s="162">
        <v>0</v>
      </c>
      <c r="T313" s="163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4" t="s">
        <v>158</v>
      </c>
      <c r="AT313" s="164" t="s">
        <v>154</v>
      </c>
      <c r="AU313" s="164" t="s">
        <v>152</v>
      </c>
      <c r="AY313" s="18" t="s">
        <v>151</v>
      </c>
      <c r="BE313" s="165">
        <f>IF(N313="základná",J313,0)</f>
        <v>0</v>
      </c>
      <c r="BF313" s="165">
        <f>IF(N313="znížená",J313,0)</f>
        <v>0</v>
      </c>
      <c r="BG313" s="165">
        <f>IF(N313="zákl. prenesená",J313,0)</f>
        <v>0</v>
      </c>
      <c r="BH313" s="165">
        <f>IF(N313="zníž. prenesená",J313,0)</f>
        <v>0</v>
      </c>
      <c r="BI313" s="165">
        <f>IF(N313="nulová",J313,0)</f>
        <v>0</v>
      </c>
      <c r="BJ313" s="18" t="s">
        <v>152</v>
      </c>
      <c r="BK313" s="165">
        <f>ROUND(I313*H313,2)</f>
        <v>0</v>
      </c>
      <c r="BL313" s="18" t="s">
        <v>158</v>
      </c>
      <c r="BM313" s="164" t="s">
        <v>1313</v>
      </c>
    </row>
    <row r="314" spans="1:65" s="13" customFormat="1" ht="11.25">
      <c r="B314" s="166"/>
      <c r="D314" s="167" t="s">
        <v>160</v>
      </c>
      <c r="E314" s="168" t="s">
        <v>1</v>
      </c>
      <c r="F314" s="169" t="s">
        <v>1314</v>
      </c>
      <c r="H314" s="168" t="s">
        <v>1</v>
      </c>
      <c r="I314" s="170"/>
      <c r="L314" s="166"/>
      <c r="M314" s="171"/>
      <c r="N314" s="172"/>
      <c r="O314" s="172"/>
      <c r="P314" s="172"/>
      <c r="Q314" s="172"/>
      <c r="R314" s="172"/>
      <c r="S314" s="172"/>
      <c r="T314" s="173"/>
      <c r="AT314" s="168" t="s">
        <v>160</v>
      </c>
      <c r="AU314" s="168" t="s">
        <v>152</v>
      </c>
      <c r="AV314" s="13" t="s">
        <v>84</v>
      </c>
      <c r="AW314" s="13" t="s">
        <v>31</v>
      </c>
      <c r="AX314" s="13" t="s">
        <v>76</v>
      </c>
      <c r="AY314" s="168" t="s">
        <v>151</v>
      </c>
    </row>
    <row r="315" spans="1:65" s="13" customFormat="1" ht="11.25">
      <c r="B315" s="166"/>
      <c r="D315" s="167" t="s">
        <v>160</v>
      </c>
      <c r="E315" s="168" t="s">
        <v>1</v>
      </c>
      <c r="F315" s="169" t="s">
        <v>795</v>
      </c>
      <c r="H315" s="168" t="s">
        <v>1</v>
      </c>
      <c r="I315" s="170"/>
      <c r="L315" s="166"/>
      <c r="M315" s="171"/>
      <c r="N315" s="172"/>
      <c r="O315" s="172"/>
      <c r="P315" s="172"/>
      <c r="Q315" s="172"/>
      <c r="R315" s="172"/>
      <c r="S315" s="172"/>
      <c r="T315" s="173"/>
      <c r="AT315" s="168" t="s">
        <v>160</v>
      </c>
      <c r="AU315" s="168" t="s">
        <v>152</v>
      </c>
      <c r="AV315" s="13" t="s">
        <v>84</v>
      </c>
      <c r="AW315" s="13" t="s">
        <v>31</v>
      </c>
      <c r="AX315" s="13" t="s">
        <v>76</v>
      </c>
      <c r="AY315" s="168" t="s">
        <v>151</v>
      </c>
    </row>
    <row r="316" spans="1:65" s="13" customFormat="1" ht="11.25">
      <c r="B316" s="166"/>
      <c r="D316" s="167" t="s">
        <v>160</v>
      </c>
      <c r="E316" s="168" t="s">
        <v>1</v>
      </c>
      <c r="F316" s="169" t="s">
        <v>1284</v>
      </c>
      <c r="H316" s="168" t="s">
        <v>1</v>
      </c>
      <c r="I316" s="170"/>
      <c r="L316" s="166"/>
      <c r="M316" s="171"/>
      <c r="N316" s="172"/>
      <c r="O316" s="172"/>
      <c r="P316" s="172"/>
      <c r="Q316" s="172"/>
      <c r="R316" s="172"/>
      <c r="S316" s="172"/>
      <c r="T316" s="173"/>
      <c r="AT316" s="168" t="s">
        <v>160</v>
      </c>
      <c r="AU316" s="168" t="s">
        <v>152</v>
      </c>
      <c r="AV316" s="13" t="s">
        <v>84</v>
      </c>
      <c r="AW316" s="13" t="s">
        <v>31</v>
      </c>
      <c r="AX316" s="13" t="s">
        <v>76</v>
      </c>
      <c r="AY316" s="168" t="s">
        <v>151</v>
      </c>
    </row>
    <row r="317" spans="1:65" s="14" customFormat="1" ht="11.25">
      <c r="B317" s="174"/>
      <c r="D317" s="167" t="s">
        <v>160</v>
      </c>
      <c r="E317" s="175" t="s">
        <v>1</v>
      </c>
      <c r="F317" s="176" t="s">
        <v>1315</v>
      </c>
      <c r="H317" s="177">
        <v>27.533000000000001</v>
      </c>
      <c r="I317" s="178"/>
      <c r="L317" s="174"/>
      <c r="M317" s="179"/>
      <c r="N317" s="180"/>
      <c r="O317" s="180"/>
      <c r="P317" s="180"/>
      <c r="Q317" s="180"/>
      <c r="R317" s="180"/>
      <c r="S317" s="180"/>
      <c r="T317" s="181"/>
      <c r="AT317" s="175" t="s">
        <v>160</v>
      </c>
      <c r="AU317" s="175" t="s">
        <v>152</v>
      </c>
      <c r="AV317" s="14" t="s">
        <v>152</v>
      </c>
      <c r="AW317" s="14" t="s">
        <v>31</v>
      </c>
      <c r="AX317" s="14" t="s">
        <v>76</v>
      </c>
      <c r="AY317" s="175" t="s">
        <v>151</v>
      </c>
    </row>
    <row r="318" spans="1:65" s="14" customFormat="1" ht="11.25">
      <c r="B318" s="174"/>
      <c r="D318" s="167" t="s">
        <v>160</v>
      </c>
      <c r="E318" s="175" t="s">
        <v>1</v>
      </c>
      <c r="F318" s="176" t="s">
        <v>1316</v>
      </c>
      <c r="H318" s="177">
        <v>4.0149999999999997</v>
      </c>
      <c r="I318" s="178"/>
      <c r="L318" s="174"/>
      <c r="M318" s="179"/>
      <c r="N318" s="180"/>
      <c r="O318" s="180"/>
      <c r="P318" s="180"/>
      <c r="Q318" s="180"/>
      <c r="R318" s="180"/>
      <c r="S318" s="180"/>
      <c r="T318" s="181"/>
      <c r="AT318" s="175" t="s">
        <v>160</v>
      </c>
      <c r="AU318" s="175" t="s">
        <v>152</v>
      </c>
      <c r="AV318" s="14" t="s">
        <v>152</v>
      </c>
      <c r="AW318" s="14" t="s">
        <v>31</v>
      </c>
      <c r="AX318" s="14" t="s">
        <v>76</v>
      </c>
      <c r="AY318" s="175" t="s">
        <v>151</v>
      </c>
    </row>
    <row r="319" spans="1:65" s="14" customFormat="1" ht="11.25">
      <c r="B319" s="174"/>
      <c r="D319" s="167" t="s">
        <v>160</v>
      </c>
      <c r="E319" s="175" t="s">
        <v>1</v>
      </c>
      <c r="F319" s="176" t="s">
        <v>1317</v>
      </c>
      <c r="H319" s="177">
        <v>7.6239999999999997</v>
      </c>
      <c r="I319" s="178"/>
      <c r="L319" s="174"/>
      <c r="M319" s="179"/>
      <c r="N319" s="180"/>
      <c r="O319" s="180"/>
      <c r="P319" s="180"/>
      <c r="Q319" s="180"/>
      <c r="R319" s="180"/>
      <c r="S319" s="180"/>
      <c r="T319" s="181"/>
      <c r="AT319" s="175" t="s">
        <v>160</v>
      </c>
      <c r="AU319" s="175" t="s">
        <v>152</v>
      </c>
      <c r="AV319" s="14" t="s">
        <v>152</v>
      </c>
      <c r="AW319" s="14" t="s">
        <v>31</v>
      </c>
      <c r="AX319" s="14" t="s">
        <v>76</v>
      </c>
      <c r="AY319" s="175" t="s">
        <v>151</v>
      </c>
    </row>
    <row r="320" spans="1:65" s="14" customFormat="1" ht="11.25">
      <c r="B320" s="174"/>
      <c r="D320" s="167" t="s">
        <v>160</v>
      </c>
      <c r="E320" s="175" t="s">
        <v>1</v>
      </c>
      <c r="F320" s="176" t="s">
        <v>1318</v>
      </c>
      <c r="H320" s="177">
        <v>3.3439999999999999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160</v>
      </c>
      <c r="AU320" s="175" t="s">
        <v>152</v>
      </c>
      <c r="AV320" s="14" t="s">
        <v>152</v>
      </c>
      <c r="AW320" s="14" t="s">
        <v>31</v>
      </c>
      <c r="AX320" s="14" t="s">
        <v>76</v>
      </c>
      <c r="AY320" s="175" t="s">
        <v>151</v>
      </c>
    </row>
    <row r="321" spans="2:51" s="13" customFormat="1" ht="11.25">
      <c r="B321" s="166"/>
      <c r="D321" s="167" t="s">
        <v>160</v>
      </c>
      <c r="E321" s="168" t="s">
        <v>1</v>
      </c>
      <c r="F321" s="169" t="s">
        <v>1289</v>
      </c>
      <c r="H321" s="168" t="s">
        <v>1</v>
      </c>
      <c r="I321" s="170"/>
      <c r="L321" s="166"/>
      <c r="M321" s="171"/>
      <c r="N321" s="172"/>
      <c r="O321" s="172"/>
      <c r="P321" s="172"/>
      <c r="Q321" s="172"/>
      <c r="R321" s="172"/>
      <c r="S321" s="172"/>
      <c r="T321" s="173"/>
      <c r="AT321" s="168" t="s">
        <v>160</v>
      </c>
      <c r="AU321" s="168" t="s">
        <v>152</v>
      </c>
      <c r="AV321" s="13" t="s">
        <v>84</v>
      </c>
      <c r="AW321" s="13" t="s">
        <v>31</v>
      </c>
      <c r="AX321" s="13" t="s">
        <v>76</v>
      </c>
      <c r="AY321" s="168" t="s">
        <v>151</v>
      </c>
    </row>
    <row r="322" spans="2:51" s="14" customFormat="1" ht="11.25">
      <c r="B322" s="174"/>
      <c r="D322" s="167" t="s">
        <v>160</v>
      </c>
      <c r="E322" s="175" t="s">
        <v>1</v>
      </c>
      <c r="F322" s="176" t="s">
        <v>1319</v>
      </c>
      <c r="H322" s="177">
        <v>6.5780000000000003</v>
      </c>
      <c r="I322" s="178"/>
      <c r="L322" s="174"/>
      <c r="M322" s="179"/>
      <c r="N322" s="180"/>
      <c r="O322" s="180"/>
      <c r="P322" s="180"/>
      <c r="Q322" s="180"/>
      <c r="R322" s="180"/>
      <c r="S322" s="180"/>
      <c r="T322" s="181"/>
      <c r="AT322" s="175" t="s">
        <v>160</v>
      </c>
      <c r="AU322" s="175" t="s">
        <v>152</v>
      </c>
      <c r="AV322" s="14" t="s">
        <v>152</v>
      </c>
      <c r="AW322" s="14" t="s">
        <v>31</v>
      </c>
      <c r="AX322" s="14" t="s">
        <v>76</v>
      </c>
      <c r="AY322" s="175" t="s">
        <v>151</v>
      </c>
    </row>
    <row r="323" spans="2:51" s="14" customFormat="1" ht="11.25">
      <c r="B323" s="174"/>
      <c r="D323" s="167" t="s">
        <v>160</v>
      </c>
      <c r="E323" s="175" t="s">
        <v>1</v>
      </c>
      <c r="F323" s="176" t="s">
        <v>1320</v>
      </c>
      <c r="H323" s="177">
        <v>4.6639999999999997</v>
      </c>
      <c r="I323" s="178"/>
      <c r="L323" s="174"/>
      <c r="M323" s="179"/>
      <c r="N323" s="180"/>
      <c r="O323" s="180"/>
      <c r="P323" s="180"/>
      <c r="Q323" s="180"/>
      <c r="R323" s="180"/>
      <c r="S323" s="180"/>
      <c r="T323" s="181"/>
      <c r="AT323" s="175" t="s">
        <v>160</v>
      </c>
      <c r="AU323" s="175" t="s">
        <v>152</v>
      </c>
      <c r="AV323" s="14" t="s">
        <v>152</v>
      </c>
      <c r="AW323" s="14" t="s">
        <v>31</v>
      </c>
      <c r="AX323" s="14" t="s">
        <v>76</v>
      </c>
      <c r="AY323" s="175" t="s">
        <v>151</v>
      </c>
    </row>
    <row r="324" spans="2:51" s="14" customFormat="1" ht="11.25">
      <c r="B324" s="174"/>
      <c r="D324" s="167" t="s">
        <v>160</v>
      </c>
      <c r="E324" s="175" t="s">
        <v>1</v>
      </c>
      <c r="F324" s="176" t="s">
        <v>1321</v>
      </c>
      <c r="H324" s="177">
        <v>5.952</v>
      </c>
      <c r="I324" s="178"/>
      <c r="L324" s="174"/>
      <c r="M324" s="179"/>
      <c r="N324" s="180"/>
      <c r="O324" s="180"/>
      <c r="P324" s="180"/>
      <c r="Q324" s="180"/>
      <c r="R324" s="180"/>
      <c r="S324" s="180"/>
      <c r="T324" s="181"/>
      <c r="AT324" s="175" t="s">
        <v>160</v>
      </c>
      <c r="AU324" s="175" t="s">
        <v>152</v>
      </c>
      <c r="AV324" s="14" t="s">
        <v>152</v>
      </c>
      <c r="AW324" s="14" t="s">
        <v>31</v>
      </c>
      <c r="AX324" s="14" t="s">
        <v>76</v>
      </c>
      <c r="AY324" s="175" t="s">
        <v>151</v>
      </c>
    </row>
    <row r="325" spans="2:51" s="14" customFormat="1" ht="11.25">
      <c r="B325" s="174"/>
      <c r="D325" s="167" t="s">
        <v>160</v>
      </c>
      <c r="E325" s="175" t="s">
        <v>1</v>
      </c>
      <c r="F325" s="176" t="s">
        <v>1322</v>
      </c>
      <c r="H325" s="177">
        <v>2.8239999999999998</v>
      </c>
      <c r="I325" s="178"/>
      <c r="L325" s="174"/>
      <c r="M325" s="179"/>
      <c r="N325" s="180"/>
      <c r="O325" s="180"/>
      <c r="P325" s="180"/>
      <c r="Q325" s="180"/>
      <c r="R325" s="180"/>
      <c r="S325" s="180"/>
      <c r="T325" s="181"/>
      <c r="AT325" s="175" t="s">
        <v>160</v>
      </c>
      <c r="AU325" s="175" t="s">
        <v>152</v>
      </c>
      <c r="AV325" s="14" t="s">
        <v>152</v>
      </c>
      <c r="AW325" s="14" t="s">
        <v>31</v>
      </c>
      <c r="AX325" s="14" t="s">
        <v>76</v>
      </c>
      <c r="AY325" s="175" t="s">
        <v>151</v>
      </c>
    </row>
    <row r="326" spans="2:51" s="14" customFormat="1" ht="11.25">
      <c r="B326" s="174"/>
      <c r="D326" s="167" t="s">
        <v>160</v>
      </c>
      <c r="E326" s="175" t="s">
        <v>1</v>
      </c>
      <c r="F326" s="176" t="s">
        <v>1323</v>
      </c>
      <c r="H326" s="177">
        <v>7.5279999999999996</v>
      </c>
      <c r="I326" s="178"/>
      <c r="L326" s="174"/>
      <c r="M326" s="179"/>
      <c r="N326" s="180"/>
      <c r="O326" s="180"/>
      <c r="P326" s="180"/>
      <c r="Q326" s="180"/>
      <c r="R326" s="180"/>
      <c r="S326" s="180"/>
      <c r="T326" s="181"/>
      <c r="AT326" s="175" t="s">
        <v>160</v>
      </c>
      <c r="AU326" s="175" t="s">
        <v>152</v>
      </c>
      <c r="AV326" s="14" t="s">
        <v>152</v>
      </c>
      <c r="AW326" s="14" t="s">
        <v>31</v>
      </c>
      <c r="AX326" s="14" t="s">
        <v>76</v>
      </c>
      <c r="AY326" s="175" t="s">
        <v>151</v>
      </c>
    </row>
    <row r="327" spans="2:51" s="13" customFormat="1" ht="11.25">
      <c r="B327" s="166"/>
      <c r="D327" s="167" t="s">
        <v>160</v>
      </c>
      <c r="E327" s="168" t="s">
        <v>1</v>
      </c>
      <c r="F327" s="169" t="s">
        <v>1289</v>
      </c>
      <c r="H327" s="168" t="s">
        <v>1</v>
      </c>
      <c r="I327" s="170"/>
      <c r="L327" s="166"/>
      <c r="M327" s="171"/>
      <c r="N327" s="172"/>
      <c r="O327" s="172"/>
      <c r="P327" s="172"/>
      <c r="Q327" s="172"/>
      <c r="R327" s="172"/>
      <c r="S327" s="172"/>
      <c r="T327" s="173"/>
      <c r="AT327" s="168" t="s">
        <v>160</v>
      </c>
      <c r="AU327" s="168" t="s">
        <v>152</v>
      </c>
      <c r="AV327" s="13" t="s">
        <v>84</v>
      </c>
      <c r="AW327" s="13" t="s">
        <v>31</v>
      </c>
      <c r="AX327" s="13" t="s">
        <v>76</v>
      </c>
      <c r="AY327" s="168" t="s">
        <v>151</v>
      </c>
    </row>
    <row r="328" spans="2:51" s="14" customFormat="1" ht="11.25">
      <c r="B328" s="174"/>
      <c r="D328" s="167" t="s">
        <v>160</v>
      </c>
      <c r="E328" s="175" t="s">
        <v>1</v>
      </c>
      <c r="F328" s="176" t="s">
        <v>1324</v>
      </c>
      <c r="H328" s="177">
        <v>2.4060000000000001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160</v>
      </c>
      <c r="AU328" s="175" t="s">
        <v>152</v>
      </c>
      <c r="AV328" s="14" t="s">
        <v>152</v>
      </c>
      <c r="AW328" s="14" t="s">
        <v>31</v>
      </c>
      <c r="AX328" s="14" t="s">
        <v>76</v>
      </c>
      <c r="AY328" s="175" t="s">
        <v>151</v>
      </c>
    </row>
    <row r="329" spans="2:51" s="13" customFormat="1" ht="11.25">
      <c r="B329" s="166"/>
      <c r="D329" s="167" t="s">
        <v>160</v>
      </c>
      <c r="E329" s="168" t="s">
        <v>1</v>
      </c>
      <c r="F329" s="169" t="s">
        <v>1296</v>
      </c>
      <c r="H329" s="168" t="s">
        <v>1</v>
      </c>
      <c r="I329" s="170"/>
      <c r="L329" s="166"/>
      <c r="M329" s="171"/>
      <c r="N329" s="172"/>
      <c r="O329" s="172"/>
      <c r="P329" s="172"/>
      <c r="Q329" s="172"/>
      <c r="R329" s="172"/>
      <c r="S329" s="172"/>
      <c r="T329" s="173"/>
      <c r="AT329" s="168" t="s">
        <v>160</v>
      </c>
      <c r="AU329" s="168" t="s">
        <v>152</v>
      </c>
      <c r="AV329" s="13" t="s">
        <v>84</v>
      </c>
      <c r="AW329" s="13" t="s">
        <v>31</v>
      </c>
      <c r="AX329" s="13" t="s">
        <v>76</v>
      </c>
      <c r="AY329" s="168" t="s">
        <v>151</v>
      </c>
    </row>
    <row r="330" spans="2:51" s="14" customFormat="1" ht="11.25">
      <c r="B330" s="174"/>
      <c r="D330" s="167" t="s">
        <v>160</v>
      </c>
      <c r="E330" s="175" t="s">
        <v>1</v>
      </c>
      <c r="F330" s="176" t="s">
        <v>1325</v>
      </c>
      <c r="H330" s="177">
        <v>9.9030000000000005</v>
      </c>
      <c r="I330" s="178"/>
      <c r="L330" s="174"/>
      <c r="M330" s="179"/>
      <c r="N330" s="180"/>
      <c r="O330" s="180"/>
      <c r="P330" s="180"/>
      <c r="Q330" s="180"/>
      <c r="R330" s="180"/>
      <c r="S330" s="180"/>
      <c r="T330" s="181"/>
      <c r="AT330" s="175" t="s">
        <v>160</v>
      </c>
      <c r="AU330" s="175" t="s">
        <v>152</v>
      </c>
      <c r="AV330" s="14" t="s">
        <v>152</v>
      </c>
      <c r="AW330" s="14" t="s">
        <v>31</v>
      </c>
      <c r="AX330" s="14" t="s">
        <v>76</v>
      </c>
      <c r="AY330" s="175" t="s">
        <v>151</v>
      </c>
    </row>
    <row r="331" spans="2:51" s="14" customFormat="1" ht="11.25">
      <c r="B331" s="174"/>
      <c r="D331" s="167" t="s">
        <v>160</v>
      </c>
      <c r="E331" s="175" t="s">
        <v>1</v>
      </c>
      <c r="F331" s="176" t="s">
        <v>1326</v>
      </c>
      <c r="H331" s="177">
        <v>3.0539999999999998</v>
      </c>
      <c r="I331" s="178"/>
      <c r="L331" s="174"/>
      <c r="M331" s="179"/>
      <c r="N331" s="180"/>
      <c r="O331" s="180"/>
      <c r="P331" s="180"/>
      <c r="Q331" s="180"/>
      <c r="R331" s="180"/>
      <c r="S331" s="180"/>
      <c r="T331" s="181"/>
      <c r="AT331" s="175" t="s">
        <v>160</v>
      </c>
      <c r="AU331" s="175" t="s">
        <v>152</v>
      </c>
      <c r="AV331" s="14" t="s">
        <v>152</v>
      </c>
      <c r="AW331" s="14" t="s">
        <v>31</v>
      </c>
      <c r="AX331" s="14" t="s">
        <v>76</v>
      </c>
      <c r="AY331" s="175" t="s">
        <v>151</v>
      </c>
    </row>
    <row r="332" spans="2:51" s="14" customFormat="1" ht="11.25">
      <c r="B332" s="174"/>
      <c r="D332" s="167" t="s">
        <v>160</v>
      </c>
      <c r="E332" s="175" t="s">
        <v>1</v>
      </c>
      <c r="F332" s="176" t="s">
        <v>1299</v>
      </c>
      <c r="H332" s="177">
        <v>0.44</v>
      </c>
      <c r="I332" s="178"/>
      <c r="L332" s="174"/>
      <c r="M332" s="179"/>
      <c r="N332" s="180"/>
      <c r="O332" s="180"/>
      <c r="P332" s="180"/>
      <c r="Q332" s="180"/>
      <c r="R332" s="180"/>
      <c r="S332" s="180"/>
      <c r="T332" s="181"/>
      <c r="AT332" s="175" t="s">
        <v>160</v>
      </c>
      <c r="AU332" s="175" t="s">
        <v>152</v>
      </c>
      <c r="AV332" s="14" t="s">
        <v>152</v>
      </c>
      <c r="AW332" s="14" t="s">
        <v>31</v>
      </c>
      <c r="AX332" s="14" t="s">
        <v>76</v>
      </c>
      <c r="AY332" s="175" t="s">
        <v>151</v>
      </c>
    </row>
    <row r="333" spans="2:51" s="13" customFormat="1" ht="11.25">
      <c r="B333" s="166"/>
      <c r="D333" s="167" t="s">
        <v>160</v>
      </c>
      <c r="E333" s="168" t="s">
        <v>1</v>
      </c>
      <c r="F333" s="169" t="s">
        <v>1300</v>
      </c>
      <c r="H333" s="168" t="s">
        <v>1</v>
      </c>
      <c r="I333" s="170"/>
      <c r="L333" s="166"/>
      <c r="M333" s="171"/>
      <c r="N333" s="172"/>
      <c r="O333" s="172"/>
      <c r="P333" s="172"/>
      <c r="Q333" s="172"/>
      <c r="R333" s="172"/>
      <c r="S333" s="172"/>
      <c r="T333" s="173"/>
      <c r="AT333" s="168" t="s">
        <v>160</v>
      </c>
      <c r="AU333" s="168" t="s">
        <v>152</v>
      </c>
      <c r="AV333" s="13" t="s">
        <v>84</v>
      </c>
      <c r="AW333" s="13" t="s">
        <v>31</v>
      </c>
      <c r="AX333" s="13" t="s">
        <v>76</v>
      </c>
      <c r="AY333" s="168" t="s">
        <v>151</v>
      </c>
    </row>
    <row r="334" spans="2:51" s="14" customFormat="1" ht="11.25">
      <c r="B334" s="174"/>
      <c r="D334" s="167" t="s">
        <v>160</v>
      </c>
      <c r="E334" s="175" t="s">
        <v>1</v>
      </c>
      <c r="F334" s="176" t="s">
        <v>1327</v>
      </c>
      <c r="H334" s="177">
        <v>5.2770000000000001</v>
      </c>
      <c r="I334" s="178"/>
      <c r="L334" s="174"/>
      <c r="M334" s="179"/>
      <c r="N334" s="180"/>
      <c r="O334" s="180"/>
      <c r="P334" s="180"/>
      <c r="Q334" s="180"/>
      <c r="R334" s="180"/>
      <c r="S334" s="180"/>
      <c r="T334" s="181"/>
      <c r="AT334" s="175" t="s">
        <v>160</v>
      </c>
      <c r="AU334" s="175" t="s">
        <v>152</v>
      </c>
      <c r="AV334" s="14" t="s">
        <v>152</v>
      </c>
      <c r="AW334" s="14" t="s">
        <v>31</v>
      </c>
      <c r="AX334" s="14" t="s">
        <v>76</v>
      </c>
      <c r="AY334" s="175" t="s">
        <v>151</v>
      </c>
    </row>
    <row r="335" spans="2:51" s="13" customFormat="1" ht="11.25">
      <c r="B335" s="166"/>
      <c r="D335" s="167" t="s">
        <v>160</v>
      </c>
      <c r="E335" s="168" t="s">
        <v>1</v>
      </c>
      <c r="F335" s="169" t="s">
        <v>1302</v>
      </c>
      <c r="H335" s="168" t="s">
        <v>1</v>
      </c>
      <c r="I335" s="170"/>
      <c r="L335" s="166"/>
      <c r="M335" s="171"/>
      <c r="N335" s="172"/>
      <c r="O335" s="172"/>
      <c r="P335" s="172"/>
      <c r="Q335" s="172"/>
      <c r="R335" s="172"/>
      <c r="S335" s="172"/>
      <c r="T335" s="173"/>
      <c r="AT335" s="168" t="s">
        <v>160</v>
      </c>
      <c r="AU335" s="168" t="s">
        <v>152</v>
      </c>
      <c r="AV335" s="13" t="s">
        <v>84</v>
      </c>
      <c r="AW335" s="13" t="s">
        <v>31</v>
      </c>
      <c r="AX335" s="13" t="s">
        <v>76</v>
      </c>
      <c r="AY335" s="168" t="s">
        <v>151</v>
      </c>
    </row>
    <row r="336" spans="2:51" s="14" customFormat="1" ht="11.25">
      <c r="B336" s="174"/>
      <c r="D336" s="167" t="s">
        <v>160</v>
      </c>
      <c r="E336" s="175" t="s">
        <v>1</v>
      </c>
      <c r="F336" s="176" t="s">
        <v>1328</v>
      </c>
      <c r="H336" s="177">
        <v>9.9179999999999993</v>
      </c>
      <c r="I336" s="178"/>
      <c r="L336" s="174"/>
      <c r="M336" s="179"/>
      <c r="N336" s="180"/>
      <c r="O336" s="180"/>
      <c r="P336" s="180"/>
      <c r="Q336" s="180"/>
      <c r="R336" s="180"/>
      <c r="S336" s="180"/>
      <c r="T336" s="181"/>
      <c r="AT336" s="175" t="s">
        <v>160</v>
      </c>
      <c r="AU336" s="175" t="s">
        <v>152</v>
      </c>
      <c r="AV336" s="14" t="s">
        <v>152</v>
      </c>
      <c r="AW336" s="14" t="s">
        <v>31</v>
      </c>
      <c r="AX336" s="14" t="s">
        <v>76</v>
      </c>
      <c r="AY336" s="175" t="s">
        <v>151</v>
      </c>
    </row>
    <row r="337" spans="2:51" s="14" customFormat="1" ht="11.25">
      <c r="B337" s="174"/>
      <c r="D337" s="167" t="s">
        <v>160</v>
      </c>
      <c r="E337" s="175" t="s">
        <v>1</v>
      </c>
      <c r="F337" s="176" t="s">
        <v>1329</v>
      </c>
      <c r="H337" s="177">
        <v>7.6539999999999999</v>
      </c>
      <c r="I337" s="178"/>
      <c r="L337" s="174"/>
      <c r="M337" s="179"/>
      <c r="N337" s="180"/>
      <c r="O337" s="180"/>
      <c r="P337" s="180"/>
      <c r="Q337" s="180"/>
      <c r="R337" s="180"/>
      <c r="S337" s="180"/>
      <c r="T337" s="181"/>
      <c r="AT337" s="175" t="s">
        <v>160</v>
      </c>
      <c r="AU337" s="175" t="s">
        <v>152</v>
      </c>
      <c r="AV337" s="14" t="s">
        <v>152</v>
      </c>
      <c r="AW337" s="14" t="s">
        <v>31</v>
      </c>
      <c r="AX337" s="14" t="s">
        <v>76</v>
      </c>
      <c r="AY337" s="175" t="s">
        <v>151</v>
      </c>
    </row>
    <row r="338" spans="2:51" s="14" customFormat="1" ht="11.25">
      <c r="B338" s="174"/>
      <c r="D338" s="167" t="s">
        <v>160</v>
      </c>
      <c r="E338" s="175" t="s">
        <v>1</v>
      </c>
      <c r="F338" s="176" t="s">
        <v>1330</v>
      </c>
      <c r="H338" s="177">
        <v>4.3899999999999997</v>
      </c>
      <c r="I338" s="178"/>
      <c r="L338" s="174"/>
      <c r="M338" s="179"/>
      <c r="N338" s="180"/>
      <c r="O338" s="180"/>
      <c r="P338" s="180"/>
      <c r="Q338" s="180"/>
      <c r="R338" s="180"/>
      <c r="S338" s="180"/>
      <c r="T338" s="181"/>
      <c r="AT338" s="175" t="s">
        <v>160</v>
      </c>
      <c r="AU338" s="175" t="s">
        <v>152</v>
      </c>
      <c r="AV338" s="14" t="s">
        <v>152</v>
      </c>
      <c r="AW338" s="14" t="s">
        <v>31</v>
      </c>
      <c r="AX338" s="14" t="s">
        <v>76</v>
      </c>
      <c r="AY338" s="175" t="s">
        <v>151</v>
      </c>
    </row>
    <row r="339" spans="2:51" s="14" customFormat="1" ht="11.25">
      <c r="B339" s="174"/>
      <c r="D339" s="167" t="s">
        <v>160</v>
      </c>
      <c r="E339" s="175" t="s">
        <v>1</v>
      </c>
      <c r="F339" s="176" t="s">
        <v>1331</v>
      </c>
      <c r="H339" s="177">
        <v>2.573</v>
      </c>
      <c r="I339" s="178"/>
      <c r="L339" s="174"/>
      <c r="M339" s="179"/>
      <c r="N339" s="180"/>
      <c r="O339" s="180"/>
      <c r="P339" s="180"/>
      <c r="Q339" s="180"/>
      <c r="R339" s="180"/>
      <c r="S339" s="180"/>
      <c r="T339" s="181"/>
      <c r="AT339" s="175" t="s">
        <v>160</v>
      </c>
      <c r="AU339" s="175" t="s">
        <v>152</v>
      </c>
      <c r="AV339" s="14" t="s">
        <v>152</v>
      </c>
      <c r="AW339" s="14" t="s">
        <v>31</v>
      </c>
      <c r="AX339" s="14" t="s">
        <v>76</v>
      </c>
      <c r="AY339" s="175" t="s">
        <v>151</v>
      </c>
    </row>
    <row r="340" spans="2:51" s="14" customFormat="1" ht="11.25">
      <c r="B340" s="174"/>
      <c r="D340" s="167" t="s">
        <v>160</v>
      </c>
      <c r="E340" s="175" t="s">
        <v>1</v>
      </c>
      <c r="F340" s="176" t="s">
        <v>1332</v>
      </c>
      <c r="H340" s="177">
        <v>6.0119999999999996</v>
      </c>
      <c r="I340" s="178"/>
      <c r="L340" s="174"/>
      <c r="M340" s="179"/>
      <c r="N340" s="180"/>
      <c r="O340" s="180"/>
      <c r="P340" s="180"/>
      <c r="Q340" s="180"/>
      <c r="R340" s="180"/>
      <c r="S340" s="180"/>
      <c r="T340" s="181"/>
      <c r="AT340" s="175" t="s">
        <v>160</v>
      </c>
      <c r="AU340" s="175" t="s">
        <v>152</v>
      </c>
      <c r="AV340" s="14" t="s">
        <v>152</v>
      </c>
      <c r="AW340" s="14" t="s">
        <v>31</v>
      </c>
      <c r="AX340" s="14" t="s">
        <v>76</v>
      </c>
      <c r="AY340" s="175" t="s">
        <v>151</v>
      </c>
    </row>
    <row r="341" spans="2:51" s="14" customFormat="1" ht="11.25">
      <c r="B341" s="174"/>
      <c r="D341" s="167" t="s">
        <v>160</v>
      </c>
      <c r="E341" s="175" t="s">
        <v>1</v>
      </c>
      <c r="F341" s="176" t="s">
        <v>1333</v>
      </c>
      <c r="H341" s="177">
        <v>9.5570000000000004</v>
      </c>
      <c r="I341" s="178"/>
      <c r="L341" s="174"/>
      <c r="M341" s="179"/>
      <c r="N341" s="180"/>
      <c r="O341" s="180"/>
      <c r="P341" s="180"/>
      <c r="Q341" s="180"/>
      <c r="R341" s="180"/>
      <c r="S341" s="180"/>
      <c r="T341" s="181"/>
      <c r="AT341" s="175" t="s">
        <v>160</v>
      </c>
      <c r="AU341" s="175" t="s">
        <v>152</v>
      </c>
      <c r="AV341" s="14" t="s">
        <v>152</v>
      </c>
      <c r="AW341" s="14" t="s">
        <v>31</v>
      </c>
      <c r="AX341" s="14" t="s">
        <v>76</v>
      </c>
      <c r="AY341" s="175" t="s">
        <v>151</v>
      </c>
    </row>
    <row r="342" spans="2:51" s="13" customFormat="1" ht="11.25">
      <c r="B342" s="166"/>
      <c r="D342" s="167" t="s">
        <v>160</v>
      </c>
      <c r="E342" s="168" t="s">
        <v>1</v>
      </c>
      <c r="F342" s="169" t="s">
        <v>1309</v>
      </c>
      <c r="H342" s="168" t="s">
        <v>1</v>
      </c>
      <c r="I342" s="170"/>
      <c r="L342" s="166"/>
      <c r="M342" s="171"/>
      <c r="N342" s="172"/>
      <c r="O342" s="172"/>
      <c r="P342" s="172"/>
      <c r="Q342" s="172"/>
      <c r="R342" s="172"/>
      <c r="S342" s="172"/>
      <c r="T342" s="173"/>
      <c r="AT342" s="168" t="s">
        <v>160</v>
      </c>
      <c r="AU342" s="168" t="s">
        <v>152</v>
      </c>
      <c r="AV342" s="13" t="s">
        <v>84</v>
      </c>
      <c r="AW342" s="13" t="s">
        <v>31</v>
      </c>
      <c r="AX342" s="13" t="s">
        <v>76</v>
      </c>
      <c r="AY342" s="168" t="s">
        <v>151</v>
      </c>
    </row>
    <row r="343" spans="2:51" s="14" customFormat="1" ht="11.25">
      <c r="B343" s="174"/>
      <c r="D343" s="167" t="s">
        <v>160</v>
      </c>
      <c r="E343" s="175" t="s">
        <v>1</v>
      </c>
      <c r="F343" s="176" t="s">
        <v>1334</v>
      </c>
      <c r="H343" s="177">
        <v>4.5140000000000002</v>
      </c>
      <c r="I343" s="178"/>
      <c r="L343" s="174"/>
      <c r="M343" s="179"/>
      <c r="N343" s="180"/>
      <c r="O343" s="180"/>
      <c r="P343" s="180"/>
      <c r="Q343" s="180"/>
      <c r="R343" s="180"/>
      <c r="S343" s="180"/>
      <c r="T343" s="181"/>
      <c r="AT343" s="175" t="s">
        <v>160</v>
      </c>
      <c r="AU343" s="175" t="s">
        <v>152</v>
      </c>
      <c r="AV343" s="14" t="s">
        <v>152</v>
      </c>
      <c r="AW343" s="14" t="s">
        <v>31</v>
      </c>
      <c r="AX343" s="14" t="s">
        <v>76</v>
      </c>
      <c r="AY343" s="175" t="s">
        <v>151</v>
      </c>
    </row>
    <row r="344" spans="2:51" s="13" customFormat="1" ht="11.25">
      <c r="B344" s="166"/>
      <c r="D344" s="167" t="s">
        <v>160</v>
      </c>
      <c r="E344" s="168" t="s">
        <v>1</v>
      </c>
      <c r="F344" s="169" t="s">
        <v>1335</v>
      </c>
      <c r="H344" s="168" t="s">
        <v>1</v>
      </c>
      <c r="I344" s="170"/>
      <c r="L344" s="166"/>
      <c r="M344" s="171"/>
      <c r="N344" s="172"/>
      <c r="O344" s="172"/>
      <c r="P344" s="172"/>
      <c r="Q344" s="172"/>
      <c r="R344" s="172"/>
      <c r="S344" s="172"/>
      <c r="T344" s="173"/>
      <c r="AT344" s="168" t="s">
        <v>160</v>
      </c>
      <c r="AU344" s="168" t="s">
        <v>152</v>
      </c>
      <c r="AV344" s="13" t="s">
        <v>84</v>
      </c>
      <c r="AW344" s="13" t="s">
        <v>31</v>
      </c>
      <c r="AX344" s="13" t="s">
        <v>76</v>
      </c>
      <c r="AY344" s="168" t="s">
        <v>151</v>
      </c>
    </row>
    <row r="345" spans="2:51" s="13" customFormat="1" ht="11.25">
      <c r="B345" s="166"/>
      <c r="D345" s="167" t="s">
        <v>160</v>
      </c>
      <c r="E345" s="168" t="s">
        <v>1</v>
      </c>
      <c r="F345" s="169" t="s">
        <v>795</v>
      </c>
      <c r="H345" s="168" t="s">
        <v>1</v>
      </c>
      <c r="I345" s="170"/>
      <c r="L345" s="166"/>
      <c r="M345" s="171"/>
      <c r="N345" s="172"/>
      <c r="O345" s="172"/>
      <c r="P345" s="172"/>
      <c r="Q345" s="172"/>
      <c r="R345" s="172"/>
      <c r="S345" s="172"/>
      <c r="T345" s="173"/>
      <c r="AT345" s="168" t="s">
        <v>160</v>
      </c>
      <c r="AU345" s="168" t="s">
        <v>152</v>
      </c>
      <c r="AV345" s="13" t="s">
        <v>84</v>
      </c>
      <c r="AW345" s="13" t="s">
        <v>31</v>
      </c>
      <c r="AX345" s="13" t="s">
        <v>76</v>
      </c>
      <c r="AY345" s="168" t="s">
        <v>151</v>
      </c>
    </row>
    <row r="346" spans="2:51" s="13" customFormat="1" ht="11.25">
      <c r="B346" s="166"/>
      <c r="D346" s="167" t="s">
        <v>160</v>
      </c>
      <c r="E346" s="168" t="s">
        <v>1</v>
      </c>
      <c r="F346" s="169" t="s">
        <v>1289</v>
      </c>
      <c r="H346" s="168" t="s">
        <v>1</v>
      </c>
      <c r="I346" s="170"/>
      <c r="L346" s="166"/>
      <c r="M346" s="171"/>
      <c r="N346" s="172"/>
      <c r="O346" s="172"/>
      <c r="P346" s="172"/>
      <c r="Q346" s="172"/>
      <c r="R346" s="172"/>
      <c r="S346" s="172"/>
      <c r="T346" s="173"/>
      <c r="AT346" s="168" t="s">
        <v>160</v>
      </c>
      <c r="AU346" s="168" t="s">
        <v>152</v>
      </c>
      <c r="AV346" s="13" t="s">
        <v>84</v>
      </c>
      <c r="AW346" s="13" t="s">
        <v>31</v>
      </c>
      <c r="AX346" s="13" t="s">
        <v>76</v>
      </c>
      <c r="AY346" s="168" t="s">
        <v>151</v>
      </c>
    </row>
    <row r="347" spans="2:51" s="14" customFormat="1" ht="11.25">
      <c r="B347" s="174"/>
      <c r="D347" s="167" t="s">
        <v>160</v>
      </c>
      <c r="E347" s="175" t="s">
        <v>1</v>
      </c>
      <c r="F347" s="176" t="s">
        <v>1336</v>
      </c>
      <c r="H347" s="177">
        <v>2.145</v>
      </c>
      <c r="I347" s="178"/>
      <c r="L347" s="174"/>
      <c r="M347" s="179"/>
      <c r="N347" s="180"/>
      <c r="O347" s="180"/>
      <c r="P347" s="180"/>
      <c r="Q347" s="180"/>
      <c r="R347" s="180"/>
      <c r="S347" s="180"/>
      <c r="T347" s="181"/>
      <c r="AT347" s="175" t="s">
        <v>160</v>
      </c>
      <c r="AU347" s="175" t="s">
        <v>152</v>
      </c>
      <c r="AV347" s="14" t="s">
        <v>152</v>
      </c>
      <c r="AW347" s="14" t="s">
        <v>31</v>
      </c>
      <c r="AX347" s="14" t="s">
        <v>76</v>
      </c>
      <c r="AY347" s="175" t="s">
        <v>151</v>
      </c>
    </row>
    <row r="348" spans="2:51" s="14" customFormat="1" ht="11.25">
      <c r="B348" s="174"/>
      <c r="D348" s="167" t="s">
        <v>160</v>
      </c>
      <c r="E348" s="175" t="s">
        <v>1</v>
      </c>
      <c r="F348" s="176" t="s">
        <v>1337</v>
      </c>
      <c r="H348" s="177">
        <v>1.59</v>
      </c>
      <c r="I348" s="178"/>
      <c r="L348" s="174"/>
      <c r="M348" s="179"/>
      <c r="N348" s="180"/>
      <c r="O348" s="180"/>
      <c r="P348" s="180"/>
      <c r="Q348" s="180"/>
      <c r="R348" s="180"/>
      <c r="S348" s="180"/>
      <c r="T348" s="181"/>
      <c r="AT348" s="175" t="s">
        <v>160</v>
      </c>
      <c r="AU348" s="175" t="s">
        <v>152</v>
      </c>
      <c r="AV348" s="14" t="s">
        <v>152</v>
      </c>
      <c r="AW348" s="14" t="s">
        <v>31</v>
      </c>
      <c r="AX348" s="14" t="s">
        <v>76</v>
      </c>
      <c r="AY348" s="175" t="s">
        <v>151</v>
      </c>
    </row>
    <row r="349" spans="2:51" s="14" customFormat="1" ht="11.25">
      <c r="B349" s="174"/>
      <c r="D349" s="167" t="s">
        <v>160</v>
      </c>
      <c r="E349" s="175" t="s">
        <v>1</v>
      </c>
      <c r="F349" s="176" t="s">
        <v>1338</v>
      </c>
      <c r="H349" s="177">
        <v>1.9410000000000001</v>
      </c>
      <c r="I349" s="178"/>
      <c r="L349" s="174"/>
      <c r="M349" s="179"/>
      <c r="N349" s="180"/>
      <c r="O349" s="180"/>
      <c r="P349" s="180"/>
      <c r="Q349" s="180"/>
      <c r="R349" s="180"/>
      <c r="S349" s="180"/>
      <c r="T349" s="181"/>
      <c r="AT349" s="175" t="s">
        <v>160</v>
      </c>
      <c r="AU349" s="175" t="s">
        <v>152</v>
      </c>
      <c r="AV349" s="14" t="s">
        <v>152</v>
      </c>
      <c r="AW349" s="14" t="s">
        <v>31</v>
      </c>
      <c r="AX349" s="14" t="s">
        <v>76</v>
      </c>
      <c r="AY349" s="175" t="s">
        <v>151</v>
      </c>
    </row>
    <row r="350" spans="2:51" s="13" customFormat="1" ht="11.25">
      <c r="B350" s="166"/>
      <c r="D350" s="167" t="s">
        <v>160</v>
      </c>
      <c r="E350" s="168" t="s">
        <v>1</v>
      </c>
      <c r="F350" s="169" t="s">
        <v>1289</v>
      </c>
      <c r="H350" s="168" t="s">
        <v>1</v>
      </c>
      <c r="I350" s="170"/>
      <c r="L350" s="166"/>
      <c r="M350" s="171"/>
      <c r="N350" s="172"/>
      <c r="O350" s="172"/>
      <c r="P350" s="172"/>
      <c r="Q350" s="172"/>
      <c r="R350" s="172"/>
      <c r="S350" s="172"/>
      <c r="T350" s="173"/>
      <c r="AT350" s="168" t="s">
        <v>160</v>
      </c>
      <c r="AU350" s="168" t="s">
        <v>152</v>
      </c>
      <c r="AV350" s="13" t="s">
        <v>84</v>
      </c>
      <c r="AW350" s="13" t="s">
        <v>31</v>
      </c>
      <c r="AX350" s="13" t="s">
        <v>76</v>
      </c>
      <c r="AY350" s="168" t="s">
        <v>151</v>
      </c>
    </row>
    <row r="351" spans="2:51" s="14" customFormat="1" ht="11.25">
      <c r="B351" s="174"/>
      <c r="D351" s="167" t="s">
        <v>160</v>
      </c>
      <c r="E351" s="175" t="s">
        <v>1</v>
      </c>
      <c r="F351" s="176" t="s">
        <v>1339</v>
      </c>
      <c r="H351" s="177">
        <v>1.4550000000000001</v>
      </c>
      <c r="I351" s="178"/>
      <c r="L351" s="174"/>
      <c r="M351" s="179"/>
      <c r="N351" s="180"/>
      <c r="O351" s="180"/>
      <c r="P351" s="180"/>
      <c r="Q351" s="180"/>
      <c r="R351" s="180"/>
      <c r="S351" s="180"/>
      <c r="T351" s="181"/>
      <c r="AT351" s="175" t="s">
        <v>160</v>
      </c>
      <c r="AU351" s="175" t="s">
        <v>152</v>
      </c>
      <c r="AV351" s="14" t="s">
        <v>152</v>
      </c>
      <c r="AW351" s="14" t="s">
        <v>31</v>
      </c>
      <c r="AX351" s="14" t="s">
        <v>76</v>
      </c>
      <c r="AY351" s="175" t="s">
        <v>151</v>
      </c>
    </row>
    <row r="352" spans="2:51" s="13" customFormat="1" ht="11.25">
      <c r="B352" s="166"/>
      <c r="D352" s="167" t="s">
        <v>160</v>
      </c>
      <c r="E352" s="168" t="s">
        <v>1</v>
      </c>
      <c r="F352" s="169" t="s">
        <v>1296</v>
      </c>
      <c r="H352" s="168" t="s">
        <v>1</v>
      </c>
      <c r="I352" s="170"/>
      <c r="L352" s="166"/>
      <c r="M352" s="171"/>
      <c r="N352" s="172"/>
      <c r="O352" s="172"/>
      <c r="P352" s="172"/>
      <c r="Q352" s="172"/>
      <c r="R352" s="172"/>
      <c r="S352" s="172"/>
      <c r="T352" s="173"/>
      <c r="AT352" s="168" t="s">
        <v>160</v>
      </c>
      <c r="AU352" s="168" t="s">
        <v>152</v>
      </c>
      <c r="AV352" s="13" t="s">
        <v>84</v>
      </c>
      <c r="AW352" s="13" t="s">
        <v>31</v>
      </c>
      <c r="AX352" s="13" t="s">
        <v>76</v>
      </c>
      <c r="AY352" s="168" t="s">
        <v>151</v>
      </c>
    </row>
    <row r="353" spans="1:65" s="14" customFormat="1" ht="11.25">
      <c r="B353" s="174"/>
      <c r="D353" s="167" t="s">
        <v>160</v>
      </c>
      <c r="E353" s="175" t="s">
        <v>1</v>
      </c>
      <c r="F353" s="176" t="s">
        <v>1340</v>
      </c>
      <c r="H353" s="177">
        <v>0.54</v>
      </c>
      <c r="I353" s="178"/>
      <c r="L353" s="174"/>
      <c r="M353" s="179"/>
      <c r="N353" s="180"/>
      <c r="O353" s="180"/>
      <c r="P353" s="180"/>
      <c r="Q353" s="180"/>
      <c r="R353" s="180"/>
      <c r="S353" s="180"/>
      <c r="T353" s="181"/>
      <c r="AT353" s="175" t="s">
        <v>160</v>
      </c>
      <c r="AU353" s="175" t="s">
        <v>152</v>
      </c>
      <c r="AV353" s="14" t="s">
        <v>152</v>
      </c>
      <c r="AW353" s="14" t="s">
        <v>31</v>
      </c>
      <c r="AX353" s="14" t="s">
        <v>76</v>
      </c>
      <c r="AY353" s="175" t="s">
        <v>151</v>
      </c>
    </row>
    <row r="354" spans="1:65" s="13" customFormat="1" ht="11.25">
      <c r="B354" s="166"/>
      <c r="D354" s="167" t="s">
        <v>160</v>
      </c>
      <c r="E354" s="168" t="s">
        <v>1</v>
      </c>
      <c r="F354" s="169" t="s">
        <v>1300</v>
      </c>
      <c r="H354" s="168" t="s">
        <v>1</v>
      </c>
      <c r="I354" s="170"/>
      <c r="L354" s="166"/>
      <c r="M354" s="171"/>
      <c r="N354" s="172"/>
      <c r="O354" s="172"/>
      <c r="P354" s="172"/>
      <c r="Q354" s="172"/>
      <c r="R354" s="172"/>
      <c r="S354" s="172"/>
      <c r="T354" s="173"/>
      <c r="AT354" s="168" t="s">
        <v>160</v>
      </c>
      <c r="AU354" s="168" t="s">
        <v>152</v>
      </c>
      <c r="AV354" s="13" t="s">
        <v>84</v>
      </c>
      <c r="AW354" s="13" t="s">
        <v>31</v>
      </c>
      <c r="AX354" s="13" t="s">
        <v>76</v>
      </c>
      <c r="AY354" s="168" t="s">
        <v>151</v>
      </c>
    </row>
    <row r="355" spans="1:65" s="14" customFormat="1" ht="11.25">
      <c r="B355" s="174"/>
      <c r="D355" s="167" t="s">
        <v>160</v>
      </c>
      <c r="E355" s="175" t="s">
        <v>1</v>
      </c>
      <c r="F355" s="176" t="s">
        <v>1341</v>
      </c>
      <c r="H355" s="177">
        <v>1.885</v>
      </c>
      <c r="I355" s="178"/>
      <c r="L355" s="174"/>
      <c r="M355" s="179"/>
      <c r="N355" s="180"/>
      <c r="O355" s="180"/>
      <c r="P355" s="180"/>
      <c r="Q355" s="180"/>
      <c r="R355" s="180"/>
      <c r="S355" s="180"/>
      <c r="T355" s="181"/>
      <c r="AT355" s="175" t="s">
        <v>160</v>
      </c>
      <c r="AU355" s="175" t="s">
        <v>152</v>
      </c>
      <c r="AV355" s="14" t="s">
        <v>152</v>
      </c>
      <c r="AW355" s="14" t="s">
        <v>31</v>
      </c>
      <c r="AX355" s="14" t="s">
        <v>76</v>
      </c>
      <c r="AY355" s="175" t="s">
        <v>151</v>
      </c>
    </row>
    <row r="356" spans="1:65" s="13" customFormat="1" ht="11.25">
      <c r="B356" s="166"/>
      <c r="D356" s="167" t="s">
        <v>160</v>
      </c>
      <c r="E356" s="168" t="s">
        <v>1</v>
      </c>
      <c r="F356" s="169" t="s">
        <v>1302</v>
      </c>
      <c r="H356" s="168" t="s">
        <v>1</v>
      </c>
      <c r="I356" s="170"/>
      <c r="L356" s="166"/>
      <c r="M356" s="171"/>
      <c r="N356" s="172"/>
      <c r="O356" s="172"/>
      <c r="P356" s="172"/>
      <c r="Q356" s="172"/>
      <c r="R356" s="172"/>
      <c r="S356" s="172"/>
      <c r="T356" s="173"/>
      <c r="AT356" s="168" t="s">
        <v>160</v>
      </c>
      <c r="AU356" s="168" t="s">
        <v>152</v>
      </c>
      <c r="AV356" s="13" t="s">
        <v>84</v>
      </c>
      <c r="AW356" s="13" t="s">
        <v>31</v>
      </c>
      <c r="AX356" s="13" t="s">
        <v>76</v>
      </c>
      <c r="AY356" s="168" t="s">
        <v>151</v>
      </c>
    </row>
    <row r="357" spans="1:65" s="14" customFormat="1" ht="11.25">
      <c r="B357" s="174"/>
      <c r="D357" s="167" t="s">
        <v>160</v>
      </c>
      <c r="E357" s="175" t="s">
        <v>1</v>
      </c>
      <c r="F357" s="176" t="s">
        <v>1342</v>
      </c>
      <c r="H357" s="177">
        <v>0.45</v>
      </c>
      <c r="I357" s="178"/>
      <c r="L357" s="174"/>
      <c r="M357" s="179"/>
      <c r="N357" s="180"/>
      <c r="O357" s="180"/>
      <c r="P357" s="180"/>
      <c r="Q357" s="180"/>
      <c r="R357" s="180"/>
      <c r="S357" s="180"/>
      <c r="T357" s="181"/>
      <c r="AT357" s="175" t="s">
        <v>160</v>
      </c>
      <c r="AU357" s="175" t="s">
        <v>152</v>
      </c>
      <c r="AV357" s="14" t="s">
        <v>152</v>
      </c>
      <c r="AW357" s="14" t="s">
        <v>31</v>
      </c>
      <c r="AX357" s="14" t="s">
        <v>76</v>
      </c>
      <c r="AY357" s="175" t="s">
        <v>151</v>
      </c>
    </row>
    <row r="358" spans="1:65" s="14" customFormat="1" ht="11.25">
      <c r="B358" s="174"/>
      <c r="D358" s="167" t="s">
        <v>160</v>
      </c>
      <c r="E358" s="175" t="s">
        <v>1</v>
      </c>
      <c r="F358" s="176" t="s">
        <v>1343</v>
      </c>
      <c r="H358" s="177">
        <v>1.64</v>
      </c>
      <c r="I358" s="178"/>
      <c r="L358" s="174"/>
      <c r="M358" s="179"/>
      <c r="N358" s="180"/>
      <c r="O358" s="180"/>
      <c r="P358" s="180"/>
      <c r="Q358" s="180"/>
      <c r="R358" s="180"/>
      <c r="S358" s="180"/>
      <c r="T358" s="181"/>
      <c r="AT358" s="175" t="s">
        <v>160</v>
      </c>
      <c r="AU358" s="175" t="s">
        <v>152</v>
      </c>
      <c r="AV358" s="14" t="s">
        <v>152</v>
      </c>
      <c r="AW358" s="14" t="s">
        <v>31</v>
      </c>
      <c r="AX358" s="14" t="s">
        <v>76</v>
      </c>
      <c r="AY358" s="175" t="s">
        <v>151</v>
      </c>
    </row>
    <row r="359" spans="1:65" s="14" customFormat="1" ht="11.25">
      <c r="B359" s="174"/>
      <c r="D359" s="167" t="s">
        <v>160</v>
      </c>
      <c r="E359" s="175" t="s">
        <v>1</v>
      </c>
      <c r="F359" s="176" t="s">
        <v>1344</v>
      </c>
      <c r="H359" s="177">
        <v>0.56200000000000006</v>
      </c>
      <c r="I359" s="178"/>
      <c r="L359" s="174"/>
      <c r="M359" s="179"/>
      <c r="N359" s="180"/>
      <c r="O359" s="180"/>
      <c r="P359" s="180"/>
      <c r="Q359" s="180"/>
      <c r="R359" s="180"/>
      <c r="S359" s="180"/>
      <c r="T359" s="181"/>
      <c r="AT359" s="175" t="s">
        <v>160</v>
      </c>
      <c r="AU359" s="175" t="s">
        <v>152</v>
      </c>
      <c r="AV359" s="14" t="s">
        <v>152</v>
      </c>
      <c r="AW359" s="14" t="s">
        <v>31</v>
      </c>
      <c r="AX359" s="14" t="s">
        <v>76</v>
      </c>
      <c r="AY359" s="175" t="s">
        <v>151</v>
      </c>
    </row>
    <row r="360" spans="1:65" s="14" customFormat="1" ht="11.25">
      <c r="B360" s="174"/>
      <c r="D360" s="167" t="s">
        <v>160</v>
      </c>
      <c r="E360" s="175" t="s">
        <v>1</v>
      </c>
      <c r="F360" s="176" t="s">
        <v>252</v>
      </c>
      <c r="H360" s="177">
        <v>30</v>
      </c>
      <c r="I360" s="178"/>
      <c r="L360" s="174"/>
      <c r="M360" s="179"/>
      <c r="N360" s="180"/>
      <c r="O360" s="180"/>
      <c r="P360" s="180"/>
      <c r="Q360" s="180"/>
      <c r="R360" s="180"/>
      <c r="S360" s="180"/>
      <c r="T360" s="181"/>
      <c r="AT360" s="175" t="s">
        <v>160</v>
      </c>
      <c r="AU360" s="175" t="s">
        <v>152</v>
      </c>
      <c r="AV360" s="14" t="s">
        <v>152</v>
      </c>
      <c r="AW360" s="14" t="s">
        <v>31</v>
      </c>
      <c r="AX360" s="14" t="s">
        <v>76</v>
      </c>
      <c r="AY360" s="175" t="s">
        <v>151</v>
      </c>
    </row>
    <row r="361" spans="1:65" s="15" customFormat="1" ht="11.25">
      <c r="B361" s="182"/>
      <c r="D361" s="167" t="s">
        <v>160</v>
      </c>
      <c r="E361" s="183" t="s">
        <v>1</v>
      </c>
      <c r="F361" s="184" t="s">
        <v>164</v>
      </c>
      <c r="H361" s="185">
        <v>177.96799999999999</v>
      </c>
      <c r="I361" s="186"/>
      <c r="L361" s="182"/>
      <c r="M361" s="187"/>
      <c r="N361" s="188"/>
      <c r="O361" s="188"/>
      <c r="P361" s="188"/>
      <c r="Q361" s="188"/>
      <c r="R361" s="188"/>
      <c r="S361" s="188"/>
      <c r="T361" s="189"/>
      <c r="AT361" s="183" t="s">
        <v>160</v>
      </c>
      <c r="AU361" s="183" t="s">
        <v>152</v>
      </c>
      <c r="AV361" s="15" t="s">
        <v>158</v>
      </c>
      <c r="AW361" s="15" t="s">
        <v>31</v>
      </c>
      <c r="AX361" s="15" t="s">
        <v>84</v>
      </c>
      <c r="AY361" s="183" t="s">
        <v>151</v>
      </c>
    </row>
    <row r="362" spans="1:65" s="2" customFormat="1" ht="24.2" customHeight="1">
      <c r="A362" s="33"/>
      <c r="B362" s="151"/>
      <c r="C362" s="152" t="s">
        <v>417</v>
      </c>
      <c r="D362" s="152" t="s">
        <v>154</v>
      </c>
      <c r="E362" s="153" t="s">
        <v>1345</v>
      </c>
      <c r="F362" s="154" t="s">
        <v>1346</v>
      </c>
      <c r="G362" s="155" t="s">
        <v>157</v>
      </c>
      <c r="H362" s="156">
        <v>177.96799999999999</v>
      </c>
      <c r="I362" s="157"/>
      <c r="J362" s="158">
        <f>ROUND(I362*H362,2)</f>
        <v>0</v>
      </c>
      <c r="K362" s="159"/>
      <c r="L362" s="34"/>
      <c r="M362" s="160" t="s">
        <v>1</v>
      </c>
      <c r="N362" s="161" t="s">
        <v>42</v>
      </c>
      <c r="O362" s="62"/>
      <c r="P362" s="162">
        <f>O362*H362</f>
        <v>0</v>
      </c>
      <c r="Q362" s="162">
        <v>0</v>
      </c>
      <c r="R362" s="162">
        <f>Q362*H362</f>
        <v>0</v>
      </c>
      <c r="S362" s="162">
        <v>0</v>
      </c>
      <c r="T362" s="163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4" t="s">
        <v>158</v>
      </c>
      <c r="AT362" s="164" t="s">
        <v>154</v>
      </c>
      <c r="AU362" s="164" t="s">
        <v>152</v>
      </c>
      <c r="AY362" s="18" t="s">
        <v>151</v>
      </c>
      <c r="BE362" s="165">
        <f>IF(N362="základná",J362,0)</f>
        <v>0</v>
      </c>
      <c r="BF362" s="165">
        <f>IF(N362="znížená",J362,0)</f>
        <v>0</v>
      </c>
      <c r="BG362" s="165">
        <f>IF(N362="zákl. prenesená",J362,0)</f>
        <v>0</v>
      </c>
      <c r="BH362" s="165">
        <f>IF(N362="zníž. prenesená",J362,0)</f>
        <v>0</v>
      </c>
      <c r="BI362" s="165">
        <f>IF(N362="nulová",J362,0)</f>
        <v>0</v>
      </c>
      <c r="BJ362" s="18" t="s">
        <v>152</v>
      </c>
      <c r="BK362" s="165">
        <f>ROUND(I362*H362,2)</f>
        <v>0</v>
      </c>
      <c r="BL362" s="18" t="s">
        <v>158</v>
      </c>
      <c r="BM362" s="164" t="s">
        <v>1347</v>
      </c>
    </row>
    <row r="363" spans="1:65" s="2" customFormat="1" ht="16.5" customHeight="1">
      <c r="A363" s="33"/>
      <c r="B363" s="151"/>
      <c r="C363" s="152" t="s">
        <v>423</v>
      </c>
      <c r="D363" s="152" t="s">
        <v>154</v>
      </c>
      <c r="E363" s="153" t="s">
        <v>1348</v>
      </c>
      <c r="F363" s="154" t="s">
        <v>1349</v>
      </c>
      <c r="G363" s="155" t="s">
        <v>582</v>
      </c>
      <c r="H363" s="156">
        <v>1.823</v>
      </c>
      <c r="I363" s="157"/>
      <c r="J363" s="158">
        <f>ROUND(I363*H363,2)</f>
        <v>0</v>
      </c>
      <c r="K363" s="159"/>
      <c r="L363" s="34"/>
      <c r="M363" s="160" t="s">
        <v>1</v>
      </c>
      <c r="N363" s="161" t="s">
        <v>42</v>
      </c>
      <c r="O363" s="62"/>
      <c r="P363" s="162">
        <f>O363*H363</f>
        <v>0</v>
      </c>
      <c r="Q363" s="162">
        <v>1.01145</v>
      </c>
      <c r="R363" s="162">
        <f>Q363*H363</f>
        <v>1.84387335</v>
      </c>
      <c r="S363" s="162">
        <v>0</v>
      </c>
      <c r="T363" s="163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4" t="s">
        <v>158</v>
      </c>
      <c r="AT363" s="164" t="s">
        <v>154</v>
      </c>
      <c r="AU363" s="164" t="s">
        <v>152</v>
      </c>
      <c r="AY363" s="18" t="s">
        <v>151</v>
      </c>
      <c r="BE363" s="165">
        <f>IF(N363="základná",J363,0)</f>
        <v>0</v>
      </c>
      <c r="BF363" s="165">
        <f>IF(N363="znížená",J363,0)</f>
        <v>0</v>
      </c>
      <c r="BG363" s="165">
        <f>IF(N363="zákl. prenesená",J363,0)</f>
        <v>0</v>
      </c>
      <c r="BH363" s="165">
        <f>IF(N363="zníž. prenesená",J363,0)</f>
        <v>0</v>
      </c>
      <c r="BI363" s="165">
        <f>IF(N363="nulová",J363,0)</f>
        <v>0</v>
      </c>
      <c r="BJ363" s="18" t="s">
        <v>152</v>
      </c>
      <c r="BK363" s="165">
        <f>ROUND(I363*H363,2)</f>
        <v>0</v>
      </c>
      <c r="BL363" s="18" t="s">
        <v>158</v>
      </c>
      <c r="BM363" s="164" t="s">
        <v>1350</v>
      </c>
    </row>
    <row r="364" spans="1:65" s="14" customFormat="1" ht="11.25">
      <c r="B364" s="174"/>
      <c r="D364" s="167" t="s">
        <v>160</v>
      </c>
      <c r="E364" s="175" t="s">
        <v>1</v>
      </c>
      <c r="F364" s="176" t="s">
        <v>1351</v>
      </c>
      <c r="H364" s="177">
        <v>0.60199999999999998</v>
      </c>
      <c r="I364" s="178"/>
      <c r="L364" s="174"/>
      <c r="M364" s="179"/>
      <c r="N364" s="180"/>
      <c r="O364" s="180"/>
      <c r="P364" s="180"/>
      <c r="Q364" s="180"/>
      <c r="R364" s="180"/>
      <c r="S364" s="180"/>
      <c r="T364" s="181"/>
      <c r="AT364" s="175" t="s">
        <v>160</v>
      </c>
      <c r="AU364" s="175" t="s">
        <v>152</v>
      </c>
      <c r="AV364" s="14" t="s">
        <v>152</v>
      </c>
      <c r="AW364" s="14" t="s">
        <v>31</v>
      </c>
      <c r="AX364" s="14" t="s">
        <v>76</v>
      </c>
      <c r="AY364" s="175" t="s">
        <v>151</v>
      </c>
    </row>
    <row r="365" spans="1:65" s="14" customFormat="1" ht="11.25">
      <c r="B365" s="174"/>
      <c r="D365" s="167" t="s">
        <v>160</v>
      </c>
      <c r="E365" s="175" t="s">
        <v>1</v>
      </c>
      <c r="F365" s="176" t="s">
        <v>1352</v>
      </c>
      <c r="H365" s="177">
        <v>0.64600000000000002</v>
      </c>
      <c r="I365" s="178"/>
      <c r="L365" s="174"/>
      <c r="M365" s="179"/>
      <c r="N365" s="180"/>
      <c r="O365" s="180"/>
      <c r="P365" s="180"/>
      <c r="Q365" s="180"/>
      <c r="R365" s="180"/>
      <c r="S365" s="180"/>
      <c r="T365" s="181"/>
      <c r="AT365" s="175" t="s">
        <v>160</v>
      </c>
      <c r="AU365" s="175" t="s">
        <v>152</v>
      </c>
      <c r="AV365" s="14" t="s">
        <v>152</v>
      </c>
      <c r="AW365" s="14" t="s">
        <v>31</v>
      </c>
      <c r="AX365" s="14" t="s">
        <v>76</v>
      </c>
      <c r="AY365" s="175" t="s">
        <v>151</v>
      </c>
    </row>
    <row r="366" spans="1:65" s="14" customFormat="1" ht="11.25">
      <c r="B366" s="174"/>
      <c r="D366" s="167" t="s">
        <v>160</v>
      </c>
      <c r="E366" s="175" t="s">
        <v>1</v>
      </c>
      <c r="F366" s="176" t="s">
        <v>1353</v>
      </c>
      <c r="H366" s="177">
        <v>0.27500000000000002</v>
      </c>
      <c r="I366" s="178"/>
      <c r="L366" s="174"/>
      <c r="M366" s="179"/>
      <c r="N366" s="180"/>
      <c r="O366" s="180"/>
      <c r="P366" s="180"/>
      <c r="Q366" s="180"/>
      <c r="R366" s="180"/>
      <c r="S366" s="180"/>
      <c r="T366" s="181"/>
      <c r="AT366" s="175" t="s">
        <v>160</v>
      </c>
      <c r="AU366" s="175" t="s">
        <v>152</v>
      </c>
      <c r="AV366" s="14" t="s">
        <v>152</v>
      </c>
      <c r="AW366" s="14" t="s">
        <v>31</v>
      </c>
      <c r="AX366" s="14" t="s">
        <v>76</v>
      </c>
      <c r="AY366" s="175" t="s">
        <v>151</v>
      </c>
    </row>
    <row r="367" spans="1:65" s="14" customFormat="1" ht="11.25">
      <c r="B367" s="174"/>
      <c r="D367" s="167" t="s">
        <v>160</v>
      </c>
      <c r="E367" s="175" t="s">
        <v>1</v>
      </c>
      <c r="F367" s="176" t="s">
        <v>1354</v>
      </c>
      <c r="H367" s="177">
        <v>0.3</v>
      </c>
      <c r="I367" s="178"/>
      <c r="L367" s="174"/>
      <c r="M367" s="179"/>
      <c r="N367" s="180"/>
      <c r="O367" s="180"/>
      <c r="P367" s="180"/>
      <c r="Q367" s="180"/>
      <c r="R367" s="180"/>
      <c r="S367" s="180"/>
      <c r="T367" s="181"/>
      <c r="AT367" s="175" t="s">
        <v>160</v>
      </c>
      <c r="AU367" s="175" t="s">
        <v>152</v>
      </c>
      <c r="AV367" s="14" t="s">
        <v>152</v>
      </c>
      <c r="AW367" s="14" t="s">
        <v>31</v>
      </c>
      <c r="AX367" s="14" t="s">
        <v>76</v>
      </c>
      <c r="AY367" s="175" t="s">
        <v>151</v>
      </c>
    </row>
    <row r="368" spans="1:65" s="15" customFormat="1" ht="11.25">
      <c r="B368" s="182"/>
      <c r="D368" s="167" t="s">
        <v>160</v>
      </c>
      <c r="E368" s="183" t="s">
        <v>1</v>
      </c>
      <c r="F368" s="184" t="s">
        <v>164</v>
      </c>
      <c r="H368" s="185">
        <v>1.823</v>
      </c>
      <c r="I368" s="186"/>
      <c r="L368" s="182"/>
      <c r="M368" s="187"/>
      <c r="N368" s="188"/>
      <c r="O368" s="188"/>
      <c r="P368" s="188"/>
      <c r="Q368" s="188"/>
      <c r="R368" s="188"/>
      <c r="S368" s="188"/>
      <c r="T368" s="189"/>
      <c r="AT368" s="183" t="s">
        <v>160</v>
      </c>
      <c r="AU368" s="183" t="s">
        <v>152</v>
      </c>
      <c r="AV368" s="15" t="s">
        <v>158</v>
      </c>
      <c r="AW368" s="15" t="s">
        <v>31</v>
      </c>
      <c r="AX368" s="15" t="s">
        <v>84</v>
      </c>
      <c r="AY368" s="183" t="s">
        <v>151</v>
      </c>
    </row>
    <row r="369" spans="1:65" s="2" customFormat="1" ht="33" customHeight="1">
      <c r="A369" s="33"/>
      <c r="B369" s="151"/>
      <c r="C369" s="152" t="s">
        <v>429</v>
      </c>
      <c r="D369" s="152" t="s">
        <v>154</v>
      </c>
      <c r="E369" s="153" t="s">
        <v>1355</v>
      </c>
      <c r="F369" s="154" t="s">
        <v>1356</v>
      </c>
      <c r="G369" s="155" t="s">
        <v>169</v>
      </c>
      <c r="H369" s="156">
        <v>1.9990000000000001</v>
      </c>
      <c r="I369" s="157"/>
      <c r="J369" s="158">
        <f>ROUND(I369*H369,2)</f>
        <v>0</v>
      </c>
      <c r="K369" s="159"/>
      <c r="L369" s="34"/>
      <c r="M369" s="160" t="s">
        <v>1</v>
      </c>
      <c r="N369" s="161" t="s">
        <v>42</v>
      </c>
      <c r="O369" s="62"/>
      <c r="P369" s="162">
        <f>O369*H369</f>
        <v>0</v>
      </c>
      <c r="Q369" s="162">
        <v>2.4017599999999999</v>
      </c>
      <c r="R369" s="162">
        <f>Q369*H369</f>
        <v>4.8011182400000001</v>
      </c>
      <c r="S369" s="162">
        <v>0</v>
      </c>
      <c r="T369" s="163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4" t="s">
        <v>158</v>
      </c>
      <c r="AT369" s="164" t="s">
        <v>154</v>
      </c>
      <c r="AU369" s="164" t="s">
        <v>152</v>
      </c>
      <c r="AY369" s="18" t="s">
        <v>151</v>
      </c>
      <c r="BE369" s="165">
        <f>IF(N369="základná",J369,0)</f>
        <v>0</v>
      </c>
      <c r="BF369" s="165">
        <f>IF(N369="znížená",J369,0)</f>
        <v>0</v>
      </c>
      <c r="BG369" s="165">
        <f>IF(N369="zákl. prenesená",J369,0)</f>
        <v>0</v>
      </c>
      <c r="BH369" s="165">
        <f>IF(N369="zníž. prenesená",J369,0)</f>
        <v>0</v>
      </c>
      <c r="BI369" s="165">
        <f>IF(N369="nulová",J369,0)</f>
        <v>0</v>
      </c>
      <c r="BJ369" s="18" t="s">
        <v>152</v>
      </c>
      <c r="BK369" s="165">
        <f>ROUND(I369*H369,2)</f>
        <v>0</v>
      </c>
      <c r="BL369" s="18" t="s">
        <v>158</v>
      </c>
      <c r="BM369" s="164" t="s">
        <v>1357</v>
      </c>
    </row>
    <row r="370" spans="1:65" s="14" customFormat="1" ht="11.25">
      <c r="B370" s="174"/>
      <c r="D370" s="167" t="s">
        <v>160</v>
      </c>
      <c r="E370" s="175" t="s">
        <v>1</v>
      </c>
      <c r="F370" s="176" t="s">
        <v>1358</v>
      </c>
      <c r="H370" s="177">
        <v>0.72499999999999998</v>
      </c>
      <c r="I370" s="178"/>
      <c r="L370" s="174"/>
      <c r="M370" s="179"/>
      <c r="N370" s="180"/>
      <c r="O370" s="180"/>
      <c r="P370" s="180"/>
      <c r="Q370" s="180"/>
      <c r="R370" s="180"/>
      <c r="S370" s="180"/>
      <c r="T370" s="181"/>
      <c r="AT370" s="175" t="s">
        <v>160</v>
      </c>
      <c r="AU370" s="175" t="s">
        <v>152</v>
      </c>
      <c r="AV370" s="14" t="s">
        <v>152</v>
      </c>
      <c r="AW370" s="14" t="s">
        <v>31</v>
      </c>
      <c r="AX370" s="14" t="s">
        <v>76</v>
      </c>
      <c r="AY370" s="175" t="s">
        <v>151</v>
      </c>
    </row>
    <row r="371" spans="1:65" s="14" customFormat="1" ht="11.25">
      <c r="B371" s="174"/>
      <c r="D371" s="167" t="s">
        <v>160</v>
      </c>
      <c r="E371" s="175" t="s">
        <v>1</v>
      </c>
      <c r="F371" s="176" t="s">
        <v>1359</v>
      </c>
      <c r="H371" s="177">
        <v>0.55100000000000005</v>
      </c>
      <c r="I371" s="178"/>
      <c r="L371" s="174"/>
      <c r="M371" s="179"/>
      <c r="N371" s="180"/>
      <c r="O371" s="180"/>
      <c r="P371" s="180"/>
      <c r="Q371" s="180"/>
      <c r="R371" s="180"/>
      <c r="S371" s="180"/>
      <c r="T371" s="181"/>
      <c r="AT371" s="175" t="s">
        <v>160</v>
      </c>
      <c r="AU371" s="175" t="s">
        <v>152</v>
      </c>
      <c r="AV371" s="14" t="s">
        <v>152</v>
      </c>
      <c r="AW371" s="14" t="s">
        <v>31</v>
      </c>
      <c r="AX371" s="14" t="s">
        <v>76</v>
      </c>
      <c r="AY371" s="175" t="s">
        <v>151</v>
      </c>
    </row>
    <row r="372" spans="1:65" s="14" customFormat="1" ht="22.5">
      <c r="B372" s="174"/>
      <c r="D372" s="167" t="s">
        <v>160</v>
      </c>
      <c r="E372" s="175" t="s">
        <v>1</v>
      </c>
      <c r="F372" s="176" t="s">
        <v>1360</v>
      </c>
      <c r="H372" s="177">
        <v>9.9000000000000005E-2</v>
      </c>
      <c r="I372" s="178"/>
      <c r="L372" s="174"/>
      <c r="M372" s="179"/>
      <c r="N372" s="180"/>
      <c r="O372" s="180"/>
      <c r="P372" s="180"/>
      <c r="Q372" s="180"/>
      <c r="R372" s="180"/>
      <c r="S372" s="180"/>
      <c r="T372" s="181"/>
      <c r="AT372" s="175" t="s">
        <v>160</v>
      </c>
      <c r="AU372" s="175" t="s">
        <v>152</v>
      </c>
      <c r="AV372" s="14" t="s">
        <v>152</v>
      </c>
      <c r="AW372" s="14" t="s">
        <v>31</v>
      </c>
      <c r="AX372" s="14" t="s">
        <v>76</v>
      </c>
      <c r="AY372" s="175" t="s">
        <v>151</v>
      </c>
    </row>
    <row r="373" spans="1:65" s="14" customFormat="1" ht="11.25">
      <c r="B373" s="174"/>
      <c r="D373" s="167" t="s">
        <v>160</v>
      </c>
      <c r="E373" s="175" t="s">
        <v>1</v>
      </c>
      <c r="F373" s="176" t="s">
        <v>1361</v>
      </c>
      <c r="H373" s="177">
        <v>0.624</v>
      </c>
      <c r="I373" s="178"/>
      <c r="L373" s="174"/>
      <c r="M373" s="179"/>
      <c r="N373" s="180"/>
      <c r="O373" s="180"/>
      <c r="P373" s="180"/>
      <c r="Q373" s="180"/>
      <c r="R373" s="180"/>
      <c r="S373" s="180"/>
      <c r="T373" s="181"/>
      <c r="AT373" s="175" t="s">
        <v>160</v>
      </c>
      <c r="AU373" s="175" t="s">
        <v>152</v>
      </c>
      <c r="AV373" s="14" t="s">
        <v>152</v>
      </c>
      <c r="AW373" s="14" t="s">
        <v>31</v>
      </c>
      <c r="AX373" s="14" t="s">
        <v>76</v>
      </c>
      <c r="AY373" s="175" t="s">
        <v>151</v>
      </c>
    </row>
    <row r="374" spans="1:65" s="15" customFormat="1" ht="11.25">
      <c r="B374" s="182"/>
      <c r="D374" s="167" t="s">
        <v>160</v>
      </c>
      <c r="E374" s="183" t="s">
        <v>1</v>
      </c>
      <c r="F374" s="184" t="s">
        <v>164</v>
      </c>
      <c r="H374" s="185">
        <v>1.9990000000000001</v>
      </c>
      <c r="I374" s="186"/>
      <c r="L374" s="182"/>
      <c r="M374" s="187"/>
      <c r="N374" s="188"/>
      <c r="O374" s="188"/>
      <c r="P374" s="188"/>
      <c r="Q374" s="188"/>
      <c r="R374" s="188"/>
      <c r="S374" s="188"/>
      <c r="T374" s="189"/>
      <c r="AT374" s="183" t="s">
        <v>160</v>
      </c>
      <c r="AU374" s="183" t="s">
        <v>152</v>
      </c>
      <c r="AV374" s="15" t="s">
        <v>158</v>
      </c>
      <c r="AW374" s="15" t="s">
        <v>31</v>
      </c>
      <c r="AX374" s="15" t="s">
        <v>84</v>
      </c>
      <c r="AY374" s="183" t="s">
        <v>151</v>
      </c>
    </row>
    <row r="375" spans="1:65" s="2" customFormat="1" ht="24.2" customHeight="1">
      <c r="A375" s="33"/>
      <c r="B375" s="151"/>
      <c r="C375" s="152" t="s">
        <v>435</v>
      </c>
      <c r="D375" s="152" t="s">
        <v>154</v>
      </c>
      <c r="E375" s="153" t="s">
        <v>1362</v>
      </c>
      <c r="F375" s="154" t="s">
        <v>1363</v>
      </c>
      <c r="G375" s="155" t="s">
        <v>157</v>
      </c>
      <c r="H375" s="156">
        <v>23.251999999999999</v>
      </c>
      <c r="I375" s="157"/>
      <c r="J375" s="158">
        <f>ROUND(I375*H375,2)</f>
        <v>0</v>
      </c>
      <c r="K375" s="159"/>
      <c r="L375" s="34"/>
      <c r="M375" s="160" t="s">
        <v>1</v>
      </c>
      <c r="N375" s="161" t="s">
        <v>42</v>
      </c>
      <c r="O375" s="62"/>
      <c r="P375" s="162">
        <f>O375*H375</f>
        <v>0</v>
      </c>
      <c r="Q375" s="162">
        <v>1.7899999999999999E-3</v>
      </c>
      <c r="R375" s="162">
        <f>Q375*H375</f>
        <v>4.1621079999999998E-2</v>
      </c>
      <c r="S375" s="162">
        <v>0</v>
      </c>
      <c r="T375" s="163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64" t="s">
        <v>158</v>
      </c>
      <c r="AT375" s="164" t="s">
        <v>154</v>
      </c>
      <c r="AU375" s="164" t="s">
        <v>152</v>
      </c>
      <c r="AY375" s="18" t="s">
        <v>151</v>
      </c>
      <c r="BE375" s="165">
        <f>IF(N375="základná",J375,0)</f>
        <v>0</v>
      </c>
      <c r="BF375" s="165">
        <f>IF(N375="znížená",J375,0)</f>
        <v>0</v>
      </c>
      <c r="BG375" s="165">
        <f>IF(N375="zákl. prenesená",J375,0)</f>
        <v>0</v>
      </c>
      <c r="BH375" s="165">
        <f>IF(N375="zníž. prenesená",J375,0)</f>
        <v>0</v>
      </c>
      <c r="BI375" s="165">
        <f>IF(N375="nulová",J375,0)</f>
        <v>0</v>
      </c>
      <c r="BJ375" s="18" t="s">
        <v>152</v>
      </c>
      <c r="BK375" s="165">
        <f>ROUND(I375*H375,2)</f>
        <v>0</v>
      </c>
      <c r="BL375" s="18" t="s">
        <v>158</v>
      </c>
      <c r="BM375" s="164" t="s">
        <v>1364</v>
      </c>
    </row>
    <row r="376" spans="1:65" s="14" customFormat="1" ht="11.25">
      <c r="B376" s="174"/>
      <c r="D376" s="167" t="s">
        <v>160</v>
      </c>
      <c r="E376" s="175" t="s">
        <v>1</v>
      </c>
      <c r="F376" s="176" t="s">
        <v>1365</v>
      </c>
      <c r="H376" s="177">
        <v>8.6999999999999993</v>
      </c>
      <c r="I376" s="178"/>
      <c r="L376" s="174"/>
      <c r="M376" s="179"/>
      <c r="N376" s="180"/>
      <c r="O376" s="180"/>
      <c r="P376" s="180"/>
      <c r="Q376" s="180"/>
      <c r="R376" s="180"/>
      <c r="S376" s="180"/>
      <c r="T376" s="181"/>
      <c r="AT376" s="175" t="s">
        <v>160</v>
      </c>
      <c r="AU376" s="175" t="s">
        <v>152</v>
      </c>
      <c r="AV376" s="14" t="s">
        <v>152</v>
      </c>
      <c r="AW376" s="14" t="s">
        <v>31</v>
      </c>
      <c r="AX376" s="14" t="s">
        <v>76</v>
      </c>
      <c r="AY376" s="175" t="s">
        <v>151</v>
      </c>
    </row>
    <row r="377" spans="1:65" s="14" customFormat="1" ht="11.25">
      <c r="B377" s="174"/>
      <c r="D377" s="167" t="s">
        <v>160</v>
      </c>
      <c r="E377" s="175" t="s">
        <v>1</v>
      </c>
      <c r="F377" s="176" t="s">
        <v>1366</v>
      </c>
      <c r="H377" s="177">
        <v>6.6079999999999997</v>
      </c>
      <c r="I377" s="178"/>
      <c r="L377" s="174"/>
      <c r="M377" s="179"/>
      <c r="N377" s="180"/>
      <c r="O377" s="180"/>
      <c r="P377" s="180"/>
      <c r="Q377" s="180"/>
      <c r="R377" s="180"/>
      <c r="S377" s="180"/>
      <c r="T377" s="181"/>
      <c r="AT377" s="175" t="s">
        <v>160</v>
      </c>
      <c r="AU377" s="175" t="s">
        <v>152</v>
      </c>
      <c r="AV377" s="14" t="s">
        <v>152</v>
      </c>
      <c r="AW377" s="14" t="s">
        <v>31</v>
      </c>
      <c r="AX377" s="14" t="s">
        <v>76</v>
      </c>
      <c r="AY377" s="175" t="s">
        <v>151</v>
      </c>
    </row>
    <row r="378" spans="1:65" s="14" customFormat="1" ht="22.5">
      <c r="B378" s="174"/>
      <c r="D378" s="167" t="s">
        <v>160</v>
      </c>
      <c r="E378" s="175" t="s">
        <v>1</v>
      </c>
      <c r="F378" s="176" t="s">
        <v>1367</v>
      </c>
      <c r="H378" s="177">
        <v>0.68799999999999994</v>
      </c>
      <c r="I378" s="178"/>
      <c r="L378" s="174"/>
      <c r="M378" s="179"/>
      <c r="N378" s="180"/>
      <c r="O378" s="180"/>
      <c r="P378" s="180"/>
      <c r="Q378" s="180"/>
      <c r="R378" s="180"/>
      <c r="S378" s="180"/>
      <c r="T378" s="181"/>
      <c r="AT378" s="175" t="s">
        <v>160</v>
      </c>
      <c r="AU378" s="175" t="s">
        <v>152</v>
      </c>
      <c r="AV378" s="14" t="s">
        <v>152</v>
      </c>
      <c r="AW378" s="14" t="s">
        <v>31</v>
      </c>
      <c r="AX378" s="14" t="s">
        <v>76</v>
      </c>
      <c r="AY378" s="175" t="s">
        <v>151</v>
      </c>
    </row>
    <row r="379" spans="1:65" s="14" customFormat="1" ht="11.25">
      <c r="B379" s="174"/>
      <c r="D379" s="167" t="s">
        <v>160</v>
      </c>
      <c r="E379" s="175" t="s">
        <v>1</v>
      </c>
      <c r="F379" s="176" t="s">
        <v>1368</v>
      </c>
      <c r="H379" s="177">
        <v>7.2560000000000002</v>
      </c>
      <c r="I379" s="178"/>
      <c r="L379" s="174"/>
      <c r="M379" s="179"/>
      <c r="N379" s="180"/>
      <c r="O379" s="180"/>
      <c r="P379" s="180"/>
      <c r="Q379" s="180"/>
      <c r="R379" s="180"/>
      <c r="S379" s="180"/>
      <c r="T379" s="181"/>
      <c r="AT379" s="175" t="s">
        <v>160</v>
      </c>
      <c r="AU379" s="175" t="s">
        <v>152</v>
      </c>
      <c r="AV379" s="14" t="s">
        <v>152</v>
      </c>
      <c r="AW379" s="14" t="s">
        <v>31</v>
      </c>
      <c r="AX379" s="14" t="s">
        <v>76</v>
      </c>
      <c r="AY379" s="175" t="s">
        <v>151</v>
      </c>
    </row>
    <row r="380" spans="1:65" s="15" customFormat="1" ht="11.25">
      <c r="B380" s="182"/>
      <c r="D380" s="167" t="s">
        <v>160</v>
      </c>
      <c r="E380" s="183" t="s">
        <v>1</v>
      </c>
      <c r="F380" s="184" t="s">
        <v>164</v>
      </c>
      <c r="H380" s="185">
        <v>23.251999999999999</v>
      </c>
      <c r="I380" s="186"/>
      <c r="L380" s="182"/>
      <c r="M380" s="187"/>
      <c r="N380" s="188"/>
      <c r="O380" s="188"/>
      <c r="P380" s="188"/>
      <c r="Q380" s="188"/>
      <c r="R380" s="188"/>
      <c r="S380" s="188"/>
      <c r="T380" s="189"/>
      <c r="AT380" s="183" t="s">
        <v>160</v>
      </c>
      <c r="AU380" s="183" t="s">
        <v>152</v>
      </c>
      <c r="AV380" s="15" t="s">
        <v>158</v>
      </c>
      <c r="AW380" s="15" t="s">
        <v>31</v>
      </c>
      <c r="AX380" s="15" t="s">
        <v>84</v>
      </c>
      <c r="AY380" s="183" t="s">
        <v>151</v>
      </c>
    </row>
    <row r="381" spans="1:65" s="2" customFormat="1" ht="24.2" customHeight="1">
      <c r="A381" s="33"/>
      <c r="B381" s="151"/>
      <c r="C381" s="152" t="s">
        <v>441</v>
      </c>
      <c r="D381" s="152" t="s">
        <v>154</v>
      </c>
      <c r="E381" s="153" t="s">
        <v>1369</v>
      </c>
      <c r="F381" s="154" t="s">
        <v>1370</v>
      </c>
      <c r="G381" s="155" t="s">
        <v>157</v>
      </c>
      <c r="H381" s="156">
        <v>23.251999999999999</v>
      </c>
      <c r="I381" s="157"/>
      <c r="J381" s="158">
        <f>ROUND(I381*H381,2)</f>
        <v>0</v>
      </c>
      <c r="K381" s="159"/>
      <c r="L381" s="34"/>
      <c r="M381" s="160" t="s">
        <v>1</v>
      </c>
      <c r="N381" s="161" t="s">
        <v>42</v>
      </c>
      <c r="O381" s="62"/>
      <c r="P381" s="162">
        <f>O381*H381</f>
        <v>0</v>
      </c>
      <c r="Q381" s="162">
        <v>0</v>
      </c>
      <c r="R381" s="162">
        <f>Q381*H381</f>
        <v>0</v>
      </c>
      <c r="S381" s="162">
        <v>0</v>
      </c>
      <c r="T381" s="163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4" t="s">
        <v>158</v>
      </c>
      <c r="AT381" s="164" t="s">
        <v>154</v>
      </c>
      <c r="AU381" s="164" t="s">
        <v>152</v>
      </c>
      <c r="AY381" s="18" t="s">
        <v>151</v>
      </c>
      <c r="BE381" s="165">
        <f>IF(N381="základná",J381,0)</f>
        <v>0</v>
      </c>
      <c r="BF381" s="165">
        <f>IF(N381="znížená",J381,0)</f>
        <v>0</v>
      </c>
      <c r="BG381" s="165">
        <f>IF(N381="zákl. prenesená",J381,0)</f>
        <v>0</v>
      </c>
      <c r="BH381" s="165">
        <f>IF(N381="zníž. prenesená",J381,0)</f>
        <v>0</v>
      </c>
      <c r="BI381" s="165">
        <f>IF(N381="nulová",J381,0)</f>
        <v>0</v>
      </c>
      <c r="BJ381" s="18" t="s">
        <v>152</v>
      </c>
      <c r="BK381" s="165">
        <f>ROUND(I381*H381,2)</f>
        <v>0</v>
      </c>
      <c r="BL381" s="18" t="s">
        <v>158</v>
      </c>
      <c r="BM381" s="164" t="s">
        <v>1371</v>
      </c>
    </row>
    <row r="382" spans="1:65" s="2" customFormat="1" ht="33" customHeight="1">
      <c r="A382" s="33"/>
      <c r="B382" s="151"/>
      <c r="C382" s="152" t="s">
        <v>448</v>
      </c>
      <c r="D382" s="152" t="s">
        <v>154</v>
      </c>
      <c r="E382" s="153" t="s">
        <v>1372</v>
      </c>
      <c r="F382" s="154" t="s">
        <v>1373</v>
      </c>
      <c r="G382" s="155" t="s">
        <v>157</v>
      </c>
      <c r="H382" s="156">
        <v>22.300999999999998</v>
      </c>
      <c r="I382" s="157"/>
      <c r="J382" s="158">
        <f>ROUND(I382*H382,2)</f>
        <v>0</v>
      </c>
      <c r="K382" s="159"/>
      <c r="L382" s="34"/>
      <c r="M382" s="160" t="s">
        <v>1</v>
      </c>
      <c r="N382" s="161" t="s">
        <v>42</v>
      </c>
      <c r="O382" s="62"/>
      <c r="P382" s="162">
        <f>O382*H382</f>
        <v>0</v>
      </c>
      <c r="Q382" s="162">
        <v>7.4230000000000004E-2</v>
      </c>
      <c r="R382" s="162">
        <f>Q382*H382</f>
        <v>1.6554032299999999</v>
      </c>
      <c r="S382" s="162">
        <v>0</v>
      </c>
      <c r="T382" s="163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4" t="s">
        <v>158</v>
      </c>
      <c r="AT382" s="164" t="s">
        <v>154</v>
      </c>
      <c r="AU382" s="164" t="s">
        <v>152</v>
      </c>
      <c r="AY382" s="18" t="s">
        <v>151</v>
      </c>
      <c r="BE382" s="165">
        <f>IF(N382="základná",J382,0)</f>
        <v>0</v>
      </c>
      <c r="BF382" s="165">
        <f>IF(N382="znížená",J382,0)</f>
        <v>0</v>
      </c>
      <c r="BG382" s="165">
        <f>IF(N382="zákl. prenesená",J382,0)</f>
        <v>0</v>
      </c>
      <c r="BH382" s="165">
        <f>IF(N382="zníž. prenesená",J382,0)</f>
        <v>0</v>
      </c>
      <c r="BI382" s="165">
        <f>IF(N382="nulová",J382,0)</f>
        <v>0</v>
      </c>
      <c r="BJ382" s="18" t="s">
        <v>152</v>
      </c>
      <c r="BK382" s="165">
        <f>ROUND(I382*H382,2)</f>
        <v>0</v>
      </c>
      <c r="BL382" s="18" t="s">
        <v>158</v>
      </c>
      <c r="BM382" s="164" t="s">
        <v>1374</v>
      </c>
    </row>
    <row r="383" spans="1:65" s="13" customFormat="1" ht="11.25">
      <c r="B383" s="166"/>
      <c r="D383" s="167" t="s">
        <v>160</v>
      </c>
      <c r="E383" s="168" t="s">
        <v>1</v>
      </c>
      <c r="F383" s="169" t="s">
        <v>787</v>
      </c>
      <c r="H383" s="168" t="s">
        <v>1</v>
      </c>
      <c r="I383" s="170"/>
      <c r="L383" s="166"/>
      <c r="M383" s="171"/>
      <c r="N383" s="172"/>
      <c r="O383" s="172"/>
      <c r="P383" s="172"/>
      <c r="Q383" s="172"/>
      <c r="R383" s="172"/>
      <c r="S383" s="172"/>
      <c r="T383" s="173"/>
      <c r="AT383" s="168" t="s">
        <v>160</v>
      </c>
      <c r="AU383" s="168" t="s">
        <v>152</v>
      </c>
      <c r="AV383" s="13" t="s">
        <v>84</v>
      </c>
      <c r="AW383" s="13" t="s">
        <v>31</v>
      </c>
      <c r="AX383" s="13" t="s">
        <v>76</v>
      </c>
      <c r="AY383" s="168" t="s">
        <v>151</v>
      </c>
    </row>
    <row r="384" spans="1:65" s="14" customFormat="1" ht="11.25">
      <c r="B384" s="174"/>
      <c r="D384" s="167" t="s">
        <v>160</v>
      </c>
      <c r="E384" s="175" t="s">
        <v>1</v>
      </c>
      <c r="F384" s="176" t="s">
        <v>1375</v>
      </c>
      <c r="H384" s="177">
        <v>6.0209999999999999</v>
      </c>
      <c r="I384" s="178"/>
      <c r="L384" s="174"/>
      <c r="M384" s="179"/>
      <c r="N384" s="180"/>
      <c r="O384" s="180"/>
      <c r="P384" s="180"/>
      <c r="Q384" s="180"/>
      <c r="R384" s="180"/>
      <c r="S384" s="180"/>
      <c r="T384" s="181"/>
      <c r="AT384" s="175" t="s">
        <v>160</v>
      </c>
      <c r="AU384" s="175" t="s">
        <v>152</v>
      </c>
      <c r="AV384" s="14" t="s">
        <v>152</v>
      </c>
      <c r="AW384" s="14" t="s">
        <v>31</v>
      </c>
      <c r="AX384" s="14" t="s">
        <v>76</v>
      </c>
      <c r="AY384" s="175" t="s">
        <v>151</v>
      </c>
    </row>
    <row r="385" spans="1:65" s="13" customFormat="1" ht="11.25">
      <c r="B385" s="166"/>
      <c r="D385" s="167" t="s">
        <v>160</v>
      </c>
      <c r="E385" s="168" t="s">
        <v>1</v>
      </c>
      <c r="F385" s="169" t="s">
        <v>795</v>
      </c>
      <c r="H385" s="168" t="s">
        <v>1</v>
      </c>
      <c r="I385" s="170"/>
      <c r="L385" s="166"/>
      <c r="M385" s="171"/>
      <c r="N385" s="172"/>
      <c r="O385" s="172"/>
      <c r="P385" s="172"/>
      <c r="Q385" s="172"/>
      <c r="R385" s="172"/>
      <c r="S385" s="172"/>
      <c r="T385" s="173"/>
      <c r="AT385" s="168" t="s">
        <v>160</v>
      </c>
      <c r="AU385" s="168" t="s">
        <v>152</v>
      </c>
      <c r="AV385" s="13" t="s">
        <v>84</v>
      </c>
      <c r="AW385" s="13" t="s">
        <v>31</v>
      </c>
      <c r="AX385" s="13" t="s">
        <v>76</v>
      </c>
      <c r="AY385" s="168" t="s">
        <v>151</v>
      </c>
    </row>
    <row r="386" spans="1:65" s="14" customFormat="1" ht="11.25">
      <c r="B386" s="174"/>
      <c r="D386" s="167" t="s">
        <v>160</v>
      </c>
      <c r="E386" s="175" t="s">
        <v>1</v>
      </c>
      <c r="F386" s="176" t="s">
        <v>1376</v>
      </c>
      <c r="H386" s="177">
        <v>7.0869999999999997</v>
      </c>
      <c r="I386" s="178"/>
      <c r="L386" s="174"/>
      <c r="M386" s="179"/>
      <c r="N386" s="180"/>
      <c r="O386" s="180"/>
      <c r="P386" s="180"/>
      <c r="Q386" s="180"/>
      <c r="R386" s="180"/>
      <c r="S386" s="180"/>
      <c r="T386" s="181"/>
      <c r="AT386" s="175" t="s">
        <v>160</v>
      </c>
      <c r="AU386" s="175" t="s">
        <v>152</v>
      </c>
      <c r="AV386" s="14" t="s">
        <v>152</v>
      </c>
      <c r="AW386" s="14" t="s">
        <v>31</v>
      </c>
      <c r="AX386" s="14" t="s">
        <v>76</v>
      </c>
      <c r="AY386" s="175" t="s">
        <v>151</v>
      </c>
    </row>
    <row r="387" spans="1:65" s="14" customFormat="1" ht="11.25">
      <c r="B387" s="174"/>
      <c r="D387" s="167" t="s">
        <v>160</v>
      </c>
      <c r="E387" s="175" t="s">
        <v>1</v>
      </c>
      <c r="F387" s="176" t="s">
        <v>1377</v>
      </c>
      <c r="H387" s="177">
        <v>4.8970000000000002</v>
      </c>
      <c r="I387" s="178"/>
      <c r="L387" s="174"/>
      <c r="M387" s="179"/>
      <c r="N387" s="180"/>
      <c r="O387" s="180"/>
      <c r="P387" s="180"/>
      <c r="Q387" s="180"/>
      <c r="R387" s="180"/>
      <c r="S387" s="180"/>
      <c r="T387" s="181"/>
      <c r="AT387" s="175" t="s">
        <v>160</v>
      </c>
      <c r="AU387" s="175" t="s">
        <v>152</v>
      </c>
      <c r="AV387" s="14" t="s">
        <v>152</v>
      </c>
      <c r="AW387" s="14" t="s">
        <v>31</v>
      </c>
      <c r="AX387" s="14" t="s">
        <v>76</v>
      </c>
      <c r="AY387" s="175" t="s">
        <v>151</v>
      </c>
    </row>
    <row r="388" spans="1:65" s="14" customFormat="1" ht="11.25">
      <c r="B388" s="174"/>
      <c r="D388" s="167" t="s">
        <v>160</v>
      </c>
      <c r="E388" s="175" t="s">
        <v>1</v>
      </c>
      <c r="F388" s="176" t="s">
        <v>1378</v>
      </c>
      <c r="H388" s="177">
        <v>4.2960000000000003</v>
      </c>
      <c r="I388" s="178"/>
      <c r="L388" s="174"/>
      <c r="M388" s="179"/>
      <c r="N388" s="180"/>
      <c r="O388" s="180"/>
      <c r="P388" s="180"/>
      <c r="Q388" s="180"/>
      <c r="R388" s="180"/>
      <c r="S388" s="180"/>
      <c r="T388" s="181"/>
      <c r="AT388" s="175" t="s">
        <v>160</v>
      </c>
      <c r="AU388" s="175" t="s">
        <v>152</v>
      </c>
      <c r="AV388" s="14" t="s">
        <v>152</v>
      </c>
      <c r="AW388" s="14" t="s">
        <v>31</v>
      </c>
      <c r="AX388" s="14" t="s">
        <v>76</v>
      </c>
      <c r="AY388" s="175" t="s">
        <v>151</v>
      </c>
    </row>
    <row r="389" spans="1:65" s="15" customFormat="1" ht="11.25">
      <c r="B389" s="182"/>
      <c r="D389" s="167" t="s">
        <v>160</v>
      </c>
      <c r="E389" s="183" t="s">
        <v>1</v>
      </c>
      <c r="F389" s="184" t="s">
        <v>164</v>
      </c>
      <c r="H389" s="185">
        <v>22.300999999999998</v>
      </c>
      <c r="I389" s="186"/>
      <c r="L389" s="182"/>
      <c r="M389" s="187"/>
      <c r="N389" s="188"/>
      <c r="O389" s="188"/>
      <c r="P389" s="188"/>
      <c r="Q389" s="188"/>
      <c r="R389" s="188"/>
      <c r="S389" s="188"/>
      <c r="T389" s="189"/>
      <c r="AT389" s="183" t="s">
        <v>160</v>
      </c>
      <c r="AU389" s="183" t="s">
        <v>152</v>
      </c>
      <c r="AV389" s="15" t="s">
        <v>158</v>
      </c>
      <c r="AW389" s="15" t="s">
        <v>31</v>
      </c>
      <c r="AX389" s="15" t="s">
        <v>84</v>
      </c>
      <c r="AY389" s="183" t="s">
        <v>151</v>
      </c>
    </row>
    <row r="390" spans="1:65" s="2" customFormat="1" ht="33" customHeight="1">
      <c r="A390" s="33"/>
      <c r="B390" s="151"/>
      <c r="C390" s="152" t="s">
        <v>454</v>
      </c>
      <c r="D390" s="152" t="s">
        <v>154</v>
      </c>
      <c r="E390" s="153" t="s">
        <v>1379</v>
      </c>
      <c r="F390" s="154" t="s">
        <v>1380</v>
      </c>
      <c r="G390" s="155" t="s">
        <v>157</v>
      </c>
      <c r="H390" s="156">
        <v>232.303</v>
      </c>
      <c r="I390" s="157"/>
      <c r="J390" s="158">
        <f>ROUND(I390*H390,2)</f>
        <v>0</v>
      </c>
      <c r="K390" s="159"/>
      <c r="L390" s="34"/>
      <c r="M390" s="160" t="s">
        <v>1</v>
      </c>
      <c r="N390" s="161" t="s">
        <v>42</v>
      </c>
      <c r="O390" s="62"/>
      <c r="P390" s="162">
        <f>O390*H390</f>
        <v>0</v>
      </c>
      <c r="Q390" s="162">
        <v>0.11124000000000001</v>
      </c>
      <c r="R390" s="162">
        <f>Q390*H390</f>
        <v>25.841385720000002</v>
      </c>
      <c r="S390" s="162">
        <v>0</v>
      </c>
      <c r="T390" s="163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4" t="s">
        <v>158</v>
      </c>
      <c r="AT390" s="164" t="s">
        <v>154</v>
      </c>
      <c r="AU390" s="164" t="s">
        <v>152</v>
      </c>
      <c r="AY390" s="18" t="s">
        <v>151</v>
      </c>
      <c r="BE390" s="165">
        <f>IF(N390="základná",J390,0)</f>
        <v>0</v>
      </c>
      <c r="BF390" s="165">
        <f>IF(N390="znížená",J390,0)</f>
        <v>0</v>
      </c>
      <c r="BG390" s="165">
        <f>IF(N390="zákl. prenesená",J390,0)</f>
        <v>0</v>
      </c>
      <c r="BH390" s="165">
        <f>IF(N390="zníž. prenesená",J390,0)</f>
        <v>0</v>
      </c>
      <c r="BI390" s="165">
        <f>IF(N390="nulová",J390,0)</f>
        <v>0</v>
      </c>
      <c r="BJ390" s="18" t="s">
        <v>152</v>
      </c>
      <c r="BK390" s="165">
        <f>ROUND(I390*H390,2)</f>
        <v>0</v>
      </c>
      <c r="BL390" s="18" t="s">
        <v>158</v>
      </c>
      <c r="BM390" s="164" t="s">
        <v>1381</v>
      </c>
    </row>
    <row r="391" spans="1:65" s="13" customFormat="1" ht="11.25">
      <c r="B391" s="166"/>
      <c r="D391" s="167" t="s">
        <v>160</v>
      </c>
      <c r="E391" s="168" t="s">
        <v>1</v>
      </c>
      <c r="F391" s="169" t="s">
        <v>1382</v>
      </c>
      <c r="H391" s="168" t="s">
        <v>1</v>
      </c>
      <c r="I391" s="170"/>
      <c r="L391" s="166"/>
      <c r="M391" s="171"/>
      <c r="N391" s="172"/>
      <c r="O391" s="172"/>
      <c r="P391" s="172"/>
      <c r="Q391" s="172"/>
      <c r="R391" s="172"/>
      <c r="S391" s="172"/>
      <c r="T391" s="173"/>
      <c r="AT391" s="168" t="s">
        <v>160</v>
      </c>
      <c r="AU391" s="168" t="s">
        <v>152</v>
      </c>
      <c r="AV391" s="13" t="s">
        <v>84</v>
      </c>
      <c r="AW391" s="13" t="s">
        <v>31</v>
      </c>
      <c r="AX391" s="13" t="s">
        <v>76</v>
      </c>
      <c r="AY391" s="168" t="s">
        <v>151</v>
      </c>
    </row>
    <row r="392" spans="1:65" s="14" customFormat="1" ht="11.25">
      <c r="B392" s="174"/>
      <c r="D392" s="167" t="s">
        <v>160</v>
      </c>
      <c r="E392" s="175" t="s">
        <v>1</v>
      </c>
      <c r="F392" s="176" t="s">
        <v>1383</v>
      </c>
      <c r="H392" s="177">
        <v>5.2649999999999997</v>
      </c>
      <c r="I392" s="178"/>
      <c r="L392" s="174"/>
      <c r="M392" s="179"/>
      <c r="N392" s="180"/>
      <c r="O392" s="180"/>
      <c r="P392" s="180"/>
      <c r="Q392" s="180"/>
      <c r="R392" s="180"/>
      <c r="S392" s="180"/>
      <c r="T392" s="181"/>
      <c r="AT392" s="175" t="s">
        <v>160</v>
      </c>
      <c r="AU392" s="175" t="s">
        <v>152</v>
      </c>
      <c r="AV392" s="14" t="s">
        <v>152</v>
      </c>
      <c r="AW392" s="14" t="s">
        <v>31</v>
      </c>
      <c r="AX392" s="14" t="s">
        <v>76</v>
      </c>
      <c r="AY392" s="175" t="s">
        <v>151</v>
      </c>
    </row>
    <row r="393" spans="1:65" s="14" customFormat="1" ht="11.25">
      <c r="B393" s="174"/>
      <c r="D393" s="167" t="s">
        <v>160</v>
      </c>
      <c r="E393" s="175" t="s">
        <v>1</v>
      </c>
      <c r="F393" s="176" t="s">
        <v>1384</v>
      </c>
      <c r="H393" s="177">
        <v>15.849</v>
      </c>
      <c r="I393" s="178"/>
      <c r="L393" s="174"/>
      <c r="M393" s="179"/>
      <c r="N393" s="180"/>
      <c r="O393" s="180"/>
      <c r="P393" s="180"/>
      <c r="Q393" s="180"/>
      <c r="R393" s="180"/>
      <c r="S393" s="180"/>
      <c r="T393" s="181"/>
      <c r="AT393" s="175" t="s">
        <v>160</v>
      </c>
      <c r="AU393" s="175" t="s">
        <v>152</v>
      </c>
      <c r="AV393" s="14" t="s">
        <v>152</v>
      </c>
      <c r="AW393" s="14" t="s">
        <v>31</v>
      </c>
      <c r="AX393" s="14" t="s">
        <v>76</v>
      </c>
      <c r="AY393" s="175" t="s">
        <v>151</v>
      </c>
    </row>
    <row r="394" spans="1:65" s="13" customFormat="1" ht="11.25">
      <c r="B394" s="166"/>
      <c r="D394" s="167" t="s">
        <v>160</v>
      </c>
      <c r="E394" s="168" t="s">
        <v>1</v>
      </c>
      <c r="F394" s="169" t="s">
        <v>787</v>
      </c>
      <c r="H394" s="168" t="s">
        <v>1</v>
      </c>
      <c r="I394" s="170"/>
      <c r="L394" s="166"/>
      <c r="M394" s="171"/>
      <c r="N394" s="172"/>
      <c r="O394" s="172"/>
      <c r="P394" s="172"/>
      <c r="Q394" s="172"/>
      <c r="R394" s="172"/>
      <c r="S394" s="172"/>
      <c r="T394" s="173"/>
      <c r="AT394" s="168" t="s">
        <v>160</v>
      </c>
      <c r="AU394" s="168" t="s">
        <v>152</v>
      </c>
      <c r="AV394" s="13" t="s">
        <v>84</v>
      </c>
      <c r="AW394" s="13" t="s">
        <v>31</v>
      </c>
      <c r="AX394" s="13" t="s">
        <v>76</v>
      </c>
      <c r="AY394" s="168" t="s">
        <v>151</v>
      </c>
    </row>
    <row r="395" spans="1:65" s="14" customFormat="1" ht="11.25">
      <c r="B395" s="174"/>
      <c r="D395" s="167" t="s">
        <v>160</v>
      </c>
      <c r="E395" s="175" t="s">
        <v>1</v>
      </c>
      <c r="F395" s="176" t="s">
        <v>1385</v>
      </c>
      <c r="H395" s="177">
        <v>87.006</v>
      </c>
      <c r="I395" s="178"/>
      <c r="L395" s="174"/>
      <c r="M395" s="179"/>
      <c r="N395" s="180"/>
      <c r="O395" s="180"/>
      <c r="P395" s="180"/>
      <c r="Q395" s="180"/>
      <c r="R395" s="180"/>
      <c r="S395" s="180"/>
      <c r="T395" s="181"/>
      <c r="AT395" s="175" t="s">
        <v>160</v>
      </c>
      <c r="AU395" s="175" t="s">
        <v>152</v>
      </c>
      <c r="AV395" s="14" t="s">
        <v>152</v>
      </c>
      <c r="AW395" s="14" t="s">
        <v>31</v>
      </c>
      <c r="AX395" s="14" t="s">
        <v>76</v>
      </c>
      <c r="AY395" s="175" t="s">
        <v>151</v>
      </c>
    </row>
    <row r="396" spans="1:65" s="14" customFormat="1" ht="11.25">
      <c r="B396" s="174"/>
      <c r="D396" s="167" t="s">
        <v>160</v>
      </c>
      <c r="E396" s="175" t="s">
        <v>1</v>
      </c>
      <c r="F396" s="176" t="s">
        <v>1386</v>
      </c>
      <c r="H396" s="177">
        <v>-6.3040000000000003</v>
      </c>
      <c r="I396" s="178"/>
      <c r="L396" s="174"/>
      <c r="M396" s="179"/>
      <c r="N396" s="180"/>
      <c r="O396" s="180"/>
      <c r="P396" s="180"/>
      <c r="Q396" s="180"/>
      <c r="R396" s="180"/>
      <c r="S396" s="180"/>
      <c r="T396" s="181"/>
      <c r="AT396" s="175" t="s">
        <v>160</v>
      </c>
      <c r="AU396" s="175" t="s">
        <v>152</v>
      </c>
      <c r="AV396" s="14" t="s">
        <v>152</v>
      </c>
      <c r="AW396" s="14" t="s">
        <v>31</v>
      </c>
      <c r="AX396" s="14" t="s">
        <v>76</v>
      </c>
      <c r="AY396" s="175" t="s">
        <v>151</v>
      </c>
    </row>
    <row r="397" spans="1:65" s="13" customFormat="1" ht="11.25">
      <c r="B397" s="166"/>
      <c r="D397" s="167" t="s">
        <v>160</v>
      </c>
      <c r="E397" s="168" t="s">
        <v>1</v>
      </c>
      <c r="F397" s="169" t="s">
        <v>795</v>
      </c>
      <c r="H397" s="168" t="s">
        <v>1</v>
      </c>
      <c r="I397" s="170"/>
      <c r="L397" s="166"/>
      <c r="M397" s="171"/>
      <c r="N397" s="172"/>
      <c r="O397" s="172"/>
      <c r="P397" s="172"/>
      <c r="Q397" s="172"/>
      <c r="R397" s="172"/>
      <c r="S397" s="172"/>
      <c r="T397" s="173"/>
      <c r="AT397" s="168" t="s">
        <v>160</v>
      </c>
      <c r="AU397" s="168" t="s">
        <v>152</v>
      </c>
      <c r="AV397" s="13" t="s">
        <v>84</v>
      </c>
      <c r="AW397" s="13" t="s">
        <v>31</v>
      </c>
      <c r="AX397" s="13" t="s">
        <v>76</v>
      </c>
      <c r="AY397" s="168" t="s">
        <v>151</v>
      </c>
    </row>
    <row r="398" spans="1:65" s="14" customFormat="1" ht="11.25">
      <c r="B398" s="174"/>
      <c r="D398" s="167" t="s">
        <v>160</v>
      </c>
      <c r="E398" s="175" t="s">
        <v>1</v>
      </c>
      <c r="F398" s="176" t="s">
        <v>1387</v>
      </c>
      <c r="H398" s="177">
        <v>24.838000000000001</v>
      </c>
      <c r="I398" s="178"/>
      <c r="L398" s="174"/>
      <c r="M398" s="179"/>
      <c r="N398" s="180"/>
      <c r="O398" s="180"/>
      <c r="P398" s="180"/>
      <c r="Q398" s="180"/>
      <c r="R398" s="180"/>
      <c r="S398" s="180"/>
      <c r="T398" s="181"/>
      <c r="AT398" s="175" t="s">
        <v>160</v>
      </c>
      <c r="AU398" s="175" t="s">
        <v>152</v>
      </c>
      <c r="AV398" s="14" t="s">
        <v>152</v>
      </c>
      <c r="AW398" s="14" t="s">
        <v>31</v>
      </c>
      <c r="AX398" s="14" t="s">
        <v>76</v>
      </c>
      <c r="AY398" s="175" t="s">
        <v>151</v>
      </c>
    </row>
    <row r="399" spans="1:65" s="14" customFormat="1" ht="11.25">
      <c r="B399" s="174"/>
      <c r="D399" s="167" t="s">
        <v>160</v>
      </c>
      <c r="E399" s="175" t="s">
        <v>1</v>
      </c>
      <c r="F399" s="176" t="s">
        <v>1388</v>
      </c>
      <c r="H399" s="177">
        <v>29.085000000000001</v>
      </c>
      <c r="I399" s="178"/>
      <c r="L399" s="174"/>
      <c r="M399" s="179"/>
      <c r="N399" s="180"/>
      <c r="O399" s="180"/>
      <c r="P399" s="180"/>
      <c r="Q399" s="180"/>
      <c r="R399" s="180"/>
      <c r="S399" s="180"/>
      <c r="T399" s="181"/>
      <c r="AT399" s="175" t="s">
        <v>160</v>
      </c>
      <c r="AU399" s="175" t="s">
        <v>152</v>
      </c>
      <c r="AV399" s="14" t="s">
        <v>152</v>
      </c>
      <c r="AW399" s="14" t="s">
        <v>31</v>
      </c>
      <c r="AX399" s="14" t="s">
        <v>76</v>
      </c>
      <c r="AY399" s="175" t="s">
        <v>151</v>
      </c>
    </row>
    <row r="400" spans="1:65" s="14" customFormat="1" ht="11.25">
      <c r="B400" s="174"/>
      <c r="D400" s="167" t="s">
        <v>160</v>
      </c>
      <c r="E400" s="175" t="s">
        <v>1</v>
      </c>
      <c r="F400" s="176" t="s">
        <v>1389</v>
      </c>
      <c r="H400" s="177">
        <v>76.563999999999993</v>
      </c>
      <c r="I400" s="178"/>
      <c r="L400" s="174"/>
      <c r="M400" s="179"/>
      <c r="N400" s="180"/>
      <c r="O400" s="180"/>
      <c r="P400" s="180"/>
      <c r="Q400" s="180"/>
      <c r="R400" s="180"/>
      <c r="S400" s="180"/>
      <c r="T400" s="181"/>
      <c r="AT400" s="175" t="s">
        <v>160</v>
      </c>
      <c r="AU400" s="175" t="s">
        <v>152</v>
      </c>
      <c r="AV400" s="14" t="s">
        <v>152</v>
      </c>
      <c r="AW400" s="14" t="s">
        <v>31</v>
      </c>
      <c r="AX400" s="14" t="s">
        <v>76</v>
      </c>
      <c r="AY400" s="175" t="s">
        <v>151</v>
      </c>
    </row>
    <row r="401" spans="1:65" s="15" customFormat="1" ht="11.25">
      <c r="B401" s="182"/>
      <c r="D401" s="167" t="s">
        <v>160</v>
      </c>
      <c r="E401" s="183" t="s">
        <v>1</v>
      </c>
      <c r="F401" s="184" t="s">
        <v>164</v>
      </c>
      <c r="H401" s="185">
        <v>232.303</v>
      </c>
      <c r="I401" s="186"/>
      <c r="L401" s="182"/>
      <c r="M401" s="187"/>
      <c r="N401" s="188"/>
      <c r="O401" s="188"/>
      <c r="P401" s="188"/>
      <c r="Q401" s="188"/>
      <c r="R401" s="188"/>
      <c r="S401" s="188"/>
      <c r="T401" s="189"/>
      <c r="AT401" s="183" t="s">
        <v>160</v>
      </c>
      <c r="AU401" s="183" t="s">
        <v>152</v>
      </c>
      <c r="AV401" s="15" t="s">
        <v>158</v>
      </c>
      <c r="AW401" s="15" t="s">
        <v>31</v>
      </c>
      <c r="AX401" s="15" t="s">
        <v>84</v>
      </c>
      <c r="AY401" s="183" t="s">
        <v>151</v>
      </c>
    </row>
    <row r="402" spans="1:65" s="2" customFormat="1" ht="33" customHeight="1">
      <c r="A402" s="33"/>
      <c r="B402" s="151"/>
      <c r="C402" s="152" t="s">
        <v>459</v>
      </c>
      <c r="D402" s="152" t="s">
        <v>154</v>
      </c>
      <c r="E402" s="153" t="s">
        <v>1390</v>
      </c>
      <c r="F402" s="154" t="s">
        <v>1391</v>
      </c>
      <c r="G402" s="155" t="s">
        <v>157</v>
      </c>
      <c r="H402" s="156">
        <v>89.6</v>
      </c>
      <c r="I402" s="157"/>
      <c r="J402" s="158">
        <f>ROUND(I402*H402,2)</f>
        <v>0</v>
      </c>
      <c r="K402" s="159"/>
      <c r="L402" s="34"/>
      <c r="M402" s="160" t="s">
        <v>1</v>
      </c>
      <c r="N402" s="161" t="s">
        <v>42</v>
      </c>
      <c r="O402" s="62"/>
      <c r="P402" s="162">
        <f>O402*H402</f>
        <v>0</v>
      </c>
      <c r="Q402" s="162">
        <v>0.14907000000000001</v>
      </c>
      <c r="R402" s="162">
        <f>Q402*H402</f>
        <v>13.356672</v>
      </c>
      <c r="S402" s="162">
        <v>0</v>
      </c>
      <c r="T402" s="163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4" t="s">
        <v>158</v>
      </c>
      <c r="AT402" s="164" t="s">
        <v>154</v>
      </c>
      <c r="AU402" s="164" t="s">
        <v>152</v>
      </c>
      <c r="AY402" s="18" t="s">
        <v>151</v>
      </c>
      <c r="BE402" s="165">
        <f>IF(N402="základná",J402,0)</f>
        <v>0</v>
      </c>
      <c r="BF402" s="165">
        <f>IF(N402="znížená",J402,0)</f>
        <v>0</v>
      </c>
      <c r="BG402" s="165">
        <f>IF(N402="zákl. prenesená",J402,0)</f>
        <v>0</v>
      </c>
      <c r="BH402" s="165">
        <f>IF(N402="zníž. prenesená",J402,0)</f>
        <v>0</v>
      </c>
      <c r="BI402" s="165">
        <f>IF(N402="nulová",J402,0)</f>
        <v>0</v>
      </c>
      <c r="BJ402" s="18" t="s">
        <v>152</v>
      </c>
      <c r="BK402" s="165">
        <f>ROUND(I402*H402,2)</f>
        <v>0</v>
      </c>
      <c r="BL402" s="18" t="s">
        <v>158</v>
      </c>
      <c r="BM402" s="164" t="s">
        <v>1392</v>
      </c>
    </row>
    <row r="403" spans="1:65" s="13" customFormat="1" ht="11.25">
      <c r="B403" s="166"/>
      <c r="D403" s="167" t="s">
        <v>160</v>
      </c>
      <c r="E403" s="168" t="s">
        <v>1</v>
      </c>
      <c r="F403" s="169" t="s">
        <v>787</v>
      </c>
      <c r="H403" s="168" t="s">
        <v>1</v>
      </c>
      <c r="I403" s="170"/>
      <c r="L403" s="166"/>
      <c r="M403" s="171"/>
      <c r="N403" s="172"/>
      <c r="O403" s="172"/>
      <c r="P403" s="172"/>
      <c r="Q403" s="172"/>
      <c r="R403" s="172"/>
      <c r="S403" s="172"/>
      <c r="T403" s="173"/>
      <c r="AT403" s="168" t="s">
        <v>160</v>
      </c>
      <c r="AU403" s="168" t="s">
        <v>152</v>
      </c>
      <c r="AV403" s="13" t="s">
        <v>84</v>
      </c>
      <c r="AW403" s="13" t="s">
        <v>31</v>
      </c>
      <c r="AX403" s="13" t="s">
        <v>76</v>
      </c>
      <c r="AY403" s="168" t="s">
        <v>151</v>
      </c>
    </row>
    <row r="404" spans="1:65" s="14" customFormat="1" ht="11.25">
      <c r="B404" s="174"/>
      <c r="D404" s="167" t="s">
        <v>160</v>
      </c>
      <c r="E404" s="175" t="s">
        <v>1</v>
      </c>
      <c r="F404" s="176" t="s">
        <v>1393</v>
      </c>
      <c r="H404" s="177">
        <v>5.032</v>
      </c>
      <c r="I404" s="178"/>
      <c r="L404" s="174"/>
      <c r="M404" s="179"/>
      <c r="N404" s="180"/>
      <c r="O404" s="180"/>
      <c r="P404" s="180"/>
      <c r="Q404" s="180"/>
      <c r="R404" s="180"/>
      <c r="S404" s="180"/>
      <c r="T404" s="181"/>
      <c r="AT404" s="175" t="s">
        <v>160</v>
      </c>
      <c r="AU404" s="175" t="s">
        <v>152</v>
      </c>
      <c r="AV404" s="14" t="s">
        <v>152</v>
      </c>
      <c r="AW404" s="14" t="s">
        <v>31</v>
      </c>
      <c r="AX404" s="14" t="s">
        <v>76</v>
      </c>
      <c r="AY404" s="175" t="s">
        <v>151</v>
      </c>
    </row>
    <row r="405" spans="1:65" s="13" customFormat="1" ht="11.25">
      <c r="B405" s="166"/>
      <c r="D405" s="167" t="s">
        <v>160</v>
      </c>
      <c r="E405" s="168" t="s">
        <v>1</v>
      </c>
      <c r="F405" s="169" t="s">
        <v>795</v>
      </c>
      <c r="H405" s="168" t="s">
        <v>1</v>
      </c>
      <c r="I405" s="170"/>
      <c r="L405" s="166"/>
      <c r="M405" s="171"/>
      <c r="N405" s="172"/>
      <c r="O405" s="172"/>
      <c r="P405" s="172"/>
      <c r="Q405" s="172"/>
      <c r="R405" s="172"/>
      <c r="S405" s="172"/>
      <c r="T405" s="173"/>
      <c r="AT405" s="168" t="s">
        <v>160</v>
      </c>
      <c r="AU405" s="168" t="s">
        <v>152</v>
      </c>
      <c r="AV405" s="13" t="s">
        <v>84</v>
      </c>
      <c r="AW405" s="13" t="s">
        <v>31</v>
      </c>
      <c r="AX405" s="13" t="s">
        <v>76</v>
      </c>
      <c r="AY405" s="168" t="s">
        <v>151</v>
      </c>
    </row>
    <row r="406" spans="1:65" s="14" customFormat="1" ht="11.25">
      <c r="B406" s="174"/>
      <c r="D406" s="167" t="s">
        <v>160</v>
      </c>
      <c r="E406" s="175" t="s">
        <v>1</v>
      </c>
      <c r="F406" s="176" t="s">
        <v>1394</v>
      </c>
      <c r="H406" s="177">
        <v>51.72</v>
      </c>
      <c r="I406" s="178"/>
      <c r="L406" s="174"/>
      <c r="M406" s="179"/>
      <c r="N406" s="180"/>
      <c r="O406" s="180"/>
      <c r="P406" s="180"/>
      <c r="Q406" s="180"/>
      <c r="R406" s="180"/>
      <c r="S406" s="180"/>
      <c r="T406" s="181"/>
      <c r="AT406" s="175" t="s">
        <v>160</v>
      </c>
      <c r="AU406" s="175" t="s">
        <v>152</v>
      </c>
      <c r="AV406" s="14" t="s">
        <v>152</v>
      </c>
      <c r="AW406" s="14" t="s">
        <v>31</v>
      </c>
      <c r="AX406" s="14" t="s">
        <v>76</v>
      </c>
      <c r="AY406" s="175" t="s">
        <v>151</v>
      </c>
    </row>
    <row r="407" spans="1:65" s="14" customFormat="1" ht="11.25">
      <c r="B407" s="174"/>
      <c r="D407" s="167" t="s">
        <v>160</v>
      </c>
      <c r="E407" s="175" t="s">
        <v>1</v>
      </c>
      <c r="F407" s="176" t="s">
        <v>1395</v>
      </c>
      <c r="H407" s="177">
        <v>32.847999999999999</v>
      </c>
      <c r="I407" s="178"/>
      <c r="L407" s="174"/>
      <c r="M407" s="179"/>
      <c r="N407" s="180"/>
      <c r="O407" s="180"/>
      <c r="P407" s="180"/>
      <c r="Q407" s="180"/>
      <c r="R407" s="180"/>
      <c r="S407" s="180"/>
      <c r="T407" s="181"/>
      <c r="AT407" s="175" t="s">
        <v>160</v>
      </c>
      <c r="AU407" s="175" t="s">
        <v>152</v>
      </c>
      <c r="AV407" s="14" t="s">
        <v>152</v>
      </c>
      <c r="AW407" s="14" t="s">
        <v>31</v>
      </c>
      <c r="AX407" s="14" t="s">
        <v>76</v>
      </c>
      <c r="AY407" s="175" t="s">
        <v>151</v>
      </c>
    </row>
    <row r="408" spans="1:65" s="15" customFormat="1" ht="11.25">
      <c r="B408" s="182"/>
      <c r="D408" s="167" t="s">
        <v>160</v>
      </c>
      <c r="E408" s="183" t="s">
        <v>1</v>
      </c>
      <c r="F408" s="184" t="s">
        <v>164</v>
      </c>
      <c r="H408" s="185">
        <v>89.6</v>
      </c>
      <c r="I408" s="186"/>
      <c r="L408" s="182"/>
      <c r="M408" s="187"/>
      <c r="N408" s="188"/>
      <c r="O408" s="188"/>
      <c r="P408" s="188"/>
      <c r="Q408" s="188"/>
      <c r="R408" s="188"/>
      <c r="S408" s="188"/>
      <c r="T408" s="189"/>
      <c r="AT408" s="183" t="s">
        <v>160</v>
      </c>
      <c r="AU408" s="183" t="s">
        <v>152</v>
      </c>
      <c r="AV408" s="15" t="s">
        <v>158</v>
      </c>
      <c r="AW408" s="15" t="s">
        <v>31</v>
      </c>
      <c r="AX408" s="15" t="s">
        <v>84</v>
      </c>
      <c r="AY408" s="183" t="s">
        <v>151</v>
      </c>
    </row>
    <row r="409" spans="1:65" s="2" customFormat="1" ht="24.2" customHeight="1">
      <c r="A409" s="33"/>
      <c r="B409" s="151"/>
      <c r="C409" s="152" t="s">
        <v>465</v>
      </c>
      <c r="D409" s="152" t="s">
        <v>154</v>
      </c>
      <c r="E409" s="153" t="s">
        <v>1396</v>
      </c>
      <c r="F409" s="154" t="s">
        <v>1397</v>
      </c>
      <c r="G409" s="155" t="s">
        <v>179</v>
      </c>
      <c r="H409" s="156">
        <v>1</v>
      </c>
      <c r="I409" s="157"/>
      <c r="J409" s="158">
        <f>ROUND(I409*H409,2)</f>
        <v>0</v>
      </c>
      <c r="K409" s="159"/>
      <c r="L409" s="34"/>
      <c r="M409" s="160" t="s">
        <v>1</v>
      </c>
      <c r="N409" s="161" t="s">
        <v>42</v>
      </c>
      <c r="O409" s="62"/>
      <c r="P409" s="162">
        <f>O409*H409</f>
        <v>0</v>
      </c>
      <c r="Q409" s="162">
        <v>0.99833110000000003</v>
      </c>
      <c r="R409" s="162">
        <f>Q409*H409</f>
        <v>0.99833110000000003</v>
      </c>
      <c r="S409" s="162">
        <v>0</v>
      </c>
      <c r="T409" s="163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4" t="s">
        <v>158</v>
      </c>
      <c r="AT409" s="164" t="s">
        <v>154</v>
      </c>
      <c r="AU409" s="164" t="s">
        <v>152</v>
      </c>
      <c r="AY409" s="18" t="s">
        <v>151</v>
      </c>
      <c r="BE409" s="165">
        <f>IF(N409="základná",J409,0)</f>
        <v>0</v>
      </c>
      <c r="BF409" s="165">
        <f>IF(N409="znížená",J409,0)</f>
        <v>0</v>
      </c>
      <c r="BG409" s="165">
        <f>IF(N409="zákl. prenesená",J409,0)</f>
        <v>0</v>
      </c>
      <c r="BH409" s="165">
        <f>IF(N409="zníž. prenesená",J409,0)</f>
        <v>0</v>
      </c>
      <c r="BI409" s="165">
        <f>IF(N409="nulová",J409,0)</f>
        <v>0</v>
      </c>
      <c r="BJ409" s="18" t="s">
        <v>152</v>
      </c>
      <c r="BK409" s="165">
        <f>ROUND(I409*H409,2)</f>
        <v>0</v>
      </c>
      <c r="BL409" s="18" t="s">
        <v>158</v>
      </c>
      <c r="BM409" s="164" t="s">
        <v>1398</v>
      </c>
    </row>
    <row r="410" spans="1:65" s="13" customFormat="1" ht="11.25">
      <c r="B410" s="166"/>
      <c r="D410" s="167" t="s">
        <v>160</v>
      </c>
      <c r="E410" s="168" t="s">
        <v>1</v>
      </c>
      <c r="F410" s="169" t="s">
        <v>1399</v>
      </c>
      <c r="H410" s="168" t="s">
        <v>1</v>
      </c>
      <c r="I410" s="170"/>
      <c r="L410" s="166"/>
      <c r="M410" s="171"/>
      <c r="N410" s="172"/>
      <c r="O410" s="172"/>
      <c r="P410" s="172"/>
      <c r="Q410" s="172"/>
      <c r="R410" s="172"/>
      <c r="S410" s="172"/>
      <c r="T410" s="173"/>
      <c r="AT410" s="168" t="s">
        <v>160</v>
      </c>
      <c r="AU410" s="168" t="s">
        <v>152</v>
      </c>
      <c r="AV410" s="13" t="s">
        <v>84</v>
      </c>
      <c r="AW410" s="13" t="s">
        <v>31</v>
      </c>
      <c r="AX410" s="13" t="s">
        <v>76</v>
      </c>
      <c r="AY410" s="168" t="s">
        <v>151</v>
      </c>
    </row>
    <row r="411" spans="1:65" s="14" customFormat="1" ht="11.25">
      <c r="B411" s="174"/>
      <c r="D411" s="167" t="s">
        <v>160</v>
      </c>
      <c r="E411" s="175" t="s">
        <v>1</v>
      </c>
      <c r="F411" s="176" t="s">
        <v>84</v>
      </c>
      <c r="H411" s="177">
        <v>1</v>
      </c>
      <c r="I411" s="178"/>
      <c r="L411" s="174"/>
      <c r="M411" s="179"/>
      <c r="N411" s="180"/>
      <c r="O411" s="180"/>
      <c r="P411" s="180"/>
      <c r="Q411" s="180"/>
      <c r="R411" s="180"/>
      <c r="S411" s="180"/>
      <c r="T411" s="181"/>
      <c r="AT411" s="175" t="s">
        <v>160</v>
      </c>
      <c r="AU411" s="175" t="s">
        <v>152</v>
      </c>
      <c r="AV411" s="14" t="s">
        <v>152</v>
      </c>
      <c r="AW411" s="14" t="s">
        <v>31</v>
      </c>
      <c r="AX411" s="14" t="s">
        <v>84</v>
      </c>
      <c r="AY411" s="175" t="s">
        <v>151</v>
      </c>
    </row>
    <row r="412" spans="1:65" s="2" customFormat="1" ht="16.5" customHeight="1">
      <c r="A412" s="33"/>
      <c r="B412" s="151"/>
      <c r="C412" s="152" t="s">
        <v>472</v>
      </c>
      <c r="D412" s="152" t="s">
        <v>154</v>
      </c>
      <c r="E412" s="153" t="s">
        <v>1400</v>
      </c>
      <c r="F412" s="154" t="s">
        <v>1401</v>
      </c>
      <c r="G412" s="155" t="s">
        <v>169</v>
      </c>
      <c r="H412" s="156">
        <v>0.216</v>
      </c>
      <c r="I412" s="157"/>
      <c r="J412" s="158">
        <f>ROUND(I412*H412,2)</f>
        <v>0</v>
      </c>
      <c r="K412" s="159"/>
      <c r="L412" s="34"/>
      <c r="M412" s="160" t="s">
        <v>1</v>
      </c>
      <c r="N412" s="161" t="s">
        <v>42</v>
      </c>
      <c r="O412" s="62"/>
      <c r="P412" s="162">
        <f>O412*H412</f>
        <v>0</v>
      </c>
      <c r="Q412" s="162">
        <v>2.4614099999999999</v>
      </c>
      <c r="R412" s="162">
        <f>Q412*H412</f>
        <v>0.53166455999999995</v>
      </c>
      <c r="S412" s="162">
        <v>0</v>
      </c>
      <c r="T412" s="163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4" t="s">
        <v>158</v>
      </c>
      <c r="AT412" s="164" t="s">
        <v>154</v>
      </c>
      <c r="AU412" s="164" t="s">
        <v>152</v>
      </c>
      <c r="AY412" s="18" t="s">
        <v>151</v>
      </c>
      <c r="BE412" s="165">
        <f>IF(N412="základná",J412,0)</f>
        <v>0</v>
      </c>
      <c r="BF412" s="165">
        <f>IF(N412="znížená",J412,0)</f>
        <v>0</v>
      </c>
      <c r="BG412" s="165">
        <f>IF(N412="zákl. prenesená",J412,0)</f>
        <v>0</v>
      </c>
      <c r="BH412" s="165">
        <f>IF(N412="zníž. prenesená",J412,0)</f>
        <v>0</v>
      </c>
      <c r="BI412" s="165">
        <f>IF(N412="nulová",J412,0)</f>
        <v>0</v>
      </c>
      <c r="BJ412" s="18" t="s">
        <v>152</v>
      </c>
      <c r="BK412" s="165">
        <f>ROUND(I412*H412,2)</f>
        <v>0</v>
      </c>
      <c r="BL412" s="18" t="s">
        <v>158</v>
      </c>
      <c r="BM412" s="164" t="s">
        <v>1402</v>
      </c>
    </row>
    <row r="413" spans="1:65" s="14" customFormat="1" ht="11.25">
      <c r="B413" s="174"/>
      <c r="D413" s="167" t="s">
        <v>160</v>
      </c>
      <c r="E413" s="175" t="s">
        <v>1</v>
      </c>
      <c r="F413" s="176" t="s">
        <v>1403</v>
      </c>
      <c r="H413" s="177">
        <v>0.216</v>
      </c>
      <c r="I413" s="178"/>
      <c r="L413" s="174"/>
      <c r="M413" s="179"/>
      <c r="N413" s="180"/>
      <c r="O413" s="180"/>
      <c r="P413" s="180"/>
      <c r="Q413" s="180"/>
      <c r="R413" s="180"/>
      <c r="S413" s="180"/>
      <c r="T413" s="181"/>
      <c r="AT413" s="175" t="s">
        <v>160</v>
      </c>
      <c r="AU413" s="175" t="s">
        <v>152</v>
      </c>
      <c r="AV413" s="14" t="s">
        <v>152</v>
      </c>
      <c r="AW413" s="14" t="s">
        <v>31</v>
      </c>
      <c r="AX413" s="14" t="s">
        <v>84</v>
      </c>
      <c r="AY413" s="175" t="s">
        <v>151</v>
      </c>
    </row>
    <row r="414" spans="1:65" s="12" customFormat="1" ht="22.9" customHeight="1">
      <c r="B414" s="138"/>
      <c r="D414" s="139" t="s">
        <v>75</v>
      </c>
      <c r="E414" s="149" t="s">
        <v>158</v>
      </c>
      <c r="F414" s="149" t="s">
        <v>1404</v>
      </c>
      <c r="I414" s="141"/>
      <c r="J414" s="150">
        <f>BK414</f>
        <v>0</v>
      </c>
      <c r="L414" s="138"/>
      <c r="M414" s="143"/>
      <c r="N414" s="144"/>
      <c r="O414" s="144"/>
      <c r="P414" s="145">
        <f>SUM(P415:P462)</f>
        <v>0</v>
      </c>
      <c r="Q414" s="144"/>
      <c r="R414" s="145">
        <f>SUM(R415:R462)</f>
        <v>20.009885276424001</v>
      </c>
      <c r="S414" s="144"/>
      <c r="T414" s="146">
        <f>SUM(T415:T462)</f>
        <v>0</v>
      </c>
      <c r="AR414" s="139" t="s">
        <v>84</v>
      </c>
      <c r="AT414" s="147" t="s">
        <v>75</v>
      </c>
      <c r="AU414" s="147" t="s">
        <v>84</v>
      </c>
      <c r="AY414" s="139" t="s">
        <v>151</v>
      </c>
      <c r="BK414" s="148">
        <f>SUM(BK415:BK462)</f>
        <v>0</v>
      </c>
    </row>
    <row r="415" spans="1:65" s="2" customFormat="1" ht="24.2" customHeight="1">
      <c r="A415" s="33"/>
      <c r="B415" s="151"/>
      <c r="C415" s="152" t="s">
        <v>480</v>
      </c>
      <c r="D415" s="152" t="s">
        <v>154</v>
      </c>
      <c r="E415" s="153" t="s">
        <v>1405</v>
      </c>
      <c r="F415" s="154" t="s">
        <v>1406</v>
      </c>
      <c r="G415" s="155" t="s">
        <v>169</v>
      </c>
      <c r="H415" s="156">
        <v>5.5960000000000001</v>
      </c>
      <c r="I415" s="157"/>
      <c r="J415" s="158">
        <f>ROUND(I415*H415,2)</f>
        <v>0</v>
      </c>
      <c r="K415" s="159"/>
      <c r="L415" s="34"/>
      <c r="M415" s="160" t="s">
        <v>1</v>
      </c>
      <c r="N415" s="161" t="s">
        <v>42</v>
      </c>
      <c r="O415" s="62"/>
      <c r="P415" s="162">
        <f>O415*H415</f>
        <v>0</v>
      </c>
      <c r="Q415" s="162">
        <v>2.4018963000000002</v>
      </c>
      <c r="R415" s="162">
        <f>Q415*H415</f>
        <v>13.441011694800002</v>
      </c>
      <c r="S415" s="162">
        <v>0</v>
      </c>
      <c r="T415" s="163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4" t="s">
        <v>158</v>
      </c>
      <c r="AT415" s="164" t="s">
        <v>154</v>
      </c>
      <c r="AU415" s="164" t="s">
        <v>152</v>
      </c>
      <c r="AY415" s="18" t="s">
        <v>151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8" t="s">
        <v>152</v>
      </c>
      <c r="BK415" s="165">
        <f>ROUND(I415*H415,2)</f>
        <v>0</v>
      </c>
      <c r="BL415" s="18" t="s">
        <v>158</v>
      </c>
      <c r="BM415" s="164" t="s">
        <v>1407</v>
      </c>
    </row>
    <row r="416" spans="1:65" s="14" customFormat="1" ht="11.25">
      <c r="B416" s="174"/>
      <c r="D416" s="167" t="s">
        <v>160</v>
      </c>
      <c r="E416" s="175" t="s">
        <v>1</v>
      </c>
      <c r="F416" s="176" t="s">
        <v>1408</v>
      </c>
      <c r="H416" s="177">
        <v>5.5960000000000001</v>
      </c>
      <c r="I416" s="178"/>
      <c r="L416" s="174"/>
      <c r="M416" s="179"/>
      <c r="N416" s="180"/>
      <c r="O416" s="180"/>
      <c r="P416" s="180"/>
      <c r="Q416" s="180"/>
      <c r="R416" s="180"/>
      <c r="S416" s="180"/>
      <c r="T416" s="181"/>
      <c r="AT416" s="175" t="s">
        <v>160</v>
      </c>
      <c r="AU416" s="175" t="s">
        <v>152</v>
      </c>
      <c r="AV416" s="14" t="s">
        <v>152</v>
      </c>
      <c r="AW416" s="14" t="s">
        <v>31</v>
      </c>
      <c r="AX416" s="14" t="s">
        <v>84</v>
      </c>
      <c r="AY416" s="175" t="s">
        <v>151</v>
      </c>
    </row>
    <row r="417" spans="1:65" s="2" customFormat="1" ht="16.5" customHeight="1">
      <c r="A417" s="33"/>
      <c r="B417" s="151"/>
      <c r="C417" s="152" t="s">
        <v>486</v>
      </c>
      <c r="D417" s="152" t="s">
        <v>154</v>
      </c>
      <c r="E417" s="153" t="s">
        <v>1409</v>
      </c>
      <c r="F417" s="154" t="s">
        <v>1410</v>
      </c>
      <c r="G417" s="155" t="s">
        <v>157</v>
      </c>
      <c r="H417" s="156">
        <v>20.704000000000001</v>
      </c>
      <c r="I417" s="157"/>
      <c r="J417" s="158">
        <f>ROUND(I417*H417,2)</f>
        <v>0</v>
      </c>
      <c r="K417" s="159"/>
      <c r="L417" s="34"/>
      <c r="M417" s="160" t="s">
        <v>1</v>
      </c>
      <c r="N417" s="161" t="s">
        <v>42</v>
      </c>
      <c r="O417" s="62"/>
      <c r="P417" s="162">
        <f>O417*H417</f>
        <v>0</v>
      </c>
      <c r="Q417" s="162">
        <v>8.8907139999999996E-2</v>
      </c>
      <c r="R417" s="162">
        <f>Q417*H417</f>
        <v>1.8407334265599999</v>
      </c>
      <c r="S417" s="162">
        <v>0</v>
      </c>
      <c r="T417" s="163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4" t="s">
        <v>158</v>
      </c>
      <c r="AT417" s="164" t="s">
        <v>154</v>
      </c>
      <c r="AU417" s="164" t="s">
        <v>152</v>
      </c>
      <c r="AY417" s="18" t="s">
        <v>151</v>
      </c>
      <c r="BE417" s="165">
        <f>IF(N417="základná",J417,0)</f>
        <v>0</v>
      </c>
      <c r="BF417" s="165">
        <f>IF(N417="znížená",J417,0)</f>
        <v>0</v>
      </c>
      <c r="BG417" s="165">
        <f>IF(N417="zákl. prenesená",J417,0)</f>
        <v>0</v>
      </c>
      <c r="BH417" s="165">
        <f>IF(N417="zníž. prenesená",J417,0)</f>
        <v>0</v>
      </c>
      <c r="BI417" s="165">
        <f>IF(N417="nulová",J417,0)</f>
        <v>0</v>
      </c>
      <c r="BJ417" s="18" t="s">
        <v>152</v>
      </c>
      <c r="BK417" s="165">
        <f>ROUND(I417*H417,2)</f>
        <v>0</v>
      </c>
      <c r="BL417" s="18" t="s">
        <v>158</v>
      </c>
      <c r="BM417" s="164" t="s">
        <v>1411</v>
      </c>
    </row>
    <row r="418" spans="1:65" s="13" customFormat="1" ht="11.25">
      <c r="B418" s="166"/>
      <c r="D418" s="167" t="s">
        <v>160</v>
      </c>
      <c r="E418" s="168" t="s">
        <v>1</v>
      </c>
      <c r="F418" s="169" t="s">
        <v>1335</v>
      </c>
      <c r="H418" s="168" t="s">
        <v>1</v>
      </c>
      <c r="I418" s="170"/>
      <c r="L418" s="166"/>
      <c r="M418" s="171"/>
      <c r="N418" s="172"/>
      <c r="O418" s="172"/>
      <c r="P418" s="172"/>
      <c r="Q418" s="172"/>
      <c r="R418" s="172"/>
      <c r="S418" s="172"/>
      <c r="T418" s="173"/>
      <c r="AT418" s="168" t="s">
        <v>160</v>
      </c>
      <c r="AU418" s="168" t="s">
        <v>152</v>
      </c>
      <c r="AV418" s="13" t="s">
        <v>84</v>
      </c>
      <c r="AW418" s="13" t="s">
        <v>31</v>
      </c>
      <c r="AX418" s="13" t="s">
        <v>76</v>
      </c>
      <c r="AY418" s="168" t="s">
        <v>151</v>
      </c>
    </row>
    <row r="419" spans="1:65" s="14" customFormat="1" ht="11.25">
      <c r="B419" s="174"/>
      <c r="D419" s="167" t="s">
        <v>160</v>
      </c>
      <c r="E419" s="175" t="s">
        <v>1</v>
      </c>
      <c r="F419" s="176" t="s">
        <v>1412</v>
      </c>
      <c r="H419" s="177">
        <v>17.370999999999999</v>
      </c>
      <c r="I419" s="178"/>
      <c r="L419" s="174"/>
      <c r="M419" s="179"/>
      <c r="N419" s="180"/>
      <c r="O419" s="180"/>
      <c r="P419" s="180"/>
      <c r="Q419" s="180"/>
      <c r="R419" s="180"/>
      <c r="S419" s="180"/>
      <c r="T419" s="181"/>
      <c r="AT419" s="175" t="s">
        <v>160</v>
      </c>
      <c r="AU419" s="175" t="s">
        <v>152</v>
      </c>
      <c r="AV419" s="14" t="s">
        <v>152</v>
      </c>
      <c r="AW419" s="14" t="s">
        <v>31</v>
      </c>
      <c r="AX419" s="14" t="s">
        <v>76</v>
      </c>
      <c r="AY419" s="175" t="s">
        <v>151</v>
      </c>
    </row>
    <row r="420" spans="1:65" s="13" customFormat="1" ht="11.25">
      <c r="B420" s="166"/>
      <c r="D420" s="167" t="s">
        <v>160</v>
      </c>
      <c r="E420" s="168" t="s">
        <v>1</v>
      </c>
      <c r="F420" s="169" t="s">
        <v>1314</v>
      </c>
      <c r="H420" s="168" t="s">
        <v>1</v>
      </c>
      <c r="I420" s="170"/>
      <c r="L420" s="166"/>
      <c r="M420" s="171"/>
      <c r="N420" s="172"/>
      <c r="O420" s="172"/>
      <c r="P420" s="172"/>
      <c r="Q420" s="172"/>
      <c r="R420" s="172"/>
      <c r="S420" s="172"/>
      <c r="T420" s="173"/>
      <c r="AT420" s="168" t="s">
        <v>160</v>
      </c>
      <c r="AU420" s="168" t="s">
        <v>152</v>
      </c>
      <c r="AV420" s="13" t="s">
        <v>84</v>
      </c>
      <c r="AW420" s="13" t="s">
        <v>31</v>
      </c>
      <c r="AX420" s="13" t="s">
        <v>76</v>
      </c>
      <c r="AY420" s="168" t="s">
        <v>151</v>
      </c>
    </row>
    <row r="421" spans="1:65" s="14" customFormat="1" ht="11.25">
      <c r="B421" s="174"/>
      <c r="D421" s="167" t="s">
        <v>160</v>
      </c>
      <c r="E421" s="175" t="s">
        <v>1</v>
      </c>
      <c r="F421" s="176" t="s">
        <v>1413</v>
      </c>
      <c r="H421" s="177">
        <v>3.3330000000000002</v>
      </c>
      <c r="I421" s="178"/>
      <c r="L421" s="174"/>
      <c r="M421" s="179"/>
      <c r="N421" s="180"/>
      <c r="O421" s="180"/>
      <c r="P421" s="180"/>
      <c r="Q421" s="180"/>
      <c r="R421" s="180"/>
      <c r="S421" s="180"/>
      <c r="T421" s="181"/>
      <c r="AT421" s="175" t="s">
        <v>160</v>
      </c>
      <c r="AU421" s="175" t="s">
        <v>152</v>
      </c>
      <c r="AV421" s="14" t="s">
        <v>152</v>
      </c>
      <c r="AW421" s="14" t="s">
        <v>31</v>
      </c>
      <c r="AX421" s="14" t="s">
        <v>76</v>
      </c>
      <c r="AY421" s="175" t="s">
        <v>151</v>
      </c>
    </row>
    <row r="422" spans="1:65" s="15" customFormat="1" ht="11.25">
      <c r="B422" s="182"/>
      <c r="D422" s="167" t="s">
        <v>160</v>
      </c>
      <c r="E422" s="183" t="s">
        <v>1</v>
      </c>
      <c r="F422" s="184" t="s">
        <v>164</v>
      </c>
      <c r="H422" s="185">
        <v>20.704000000000001</v>
      </c>
      <c r="I422" s="186"/>
      <c r="L422" s="182"/>
      <c r="M422" s="187"/>
      <c r="N422" s="188"/>
      <c r="O422" s="188"/>
      <c r="P422" s="188"/>
      <c r="Q422" s="188"/>
      <c r="R422" s="188"/>
      <c r="S422" s="188"/>
      <c r="T422" s="189"/>
      <c r="AT422" s="183" t="s">
        <v>160</v>
      </c>
      <c r="AU422" s="183" t="s">
        <v>152</v>
      </c>
      <c r="AV422" s="15" t="s">
        <v>158</v>
      </c>
      <c r="AW422" s="15" t="s">
        <v>31</v>
      </c>
      <c r="AX422" s="15" t="s">
        <v>84</v>
      </c>
      <c r="AY422" s="183" t="s">
        <v>151</v>
      </c>
    </row>
    <row r="423" spans="1:65" s="2" customFormat="1" ht="16.5" customHeight="1">
      <c r="A423" s="33"/>
      <c r="B423" s="151"/>
      <c r="C423" s="152" t="s">
        <v>493</v>
      </c>
      <c r="D423" s="152" t="s">
        <v>154</v>
      </c>
      <c r="E423" s="153" t="s">
        <v>1414</v>
      </c>
      <c r="F423" s="154" t="s">
        <v>1415</v>
      </c>
      <c r="G423" s="155" t="s">
        <v>157</v>
      </c>
      <c r="H423" s="156">
        <v>20.704000000000001</v>
      </c>
      <c r="I423" s="157"/>
      <c r="J423" s="158">
        <f>ROUND(I423*H423,2)</f>
        <v>0</v>
      </c>
      <c r="K423" s="159"/>
      <c r="L423" s="34"/>
      <c r="M423" s="160" t="s">
        <v>1</v>
      </c>
      <c r="N423" s="161" t="s">
        <v>42</v>
      </c>
      <c r="O423" s="62"/>
      <c r="P423" s="162">
        <f>O423*H423</f>
        <v>0</v>
      </c>
      <c r="Q423" s="162">
        <v>0</v>
      </c>
      <c r="R423" s="162">
        <f>Q423*H423</f>
        <v>0</v>
      </c>
      <c r="S423" s="162">
        <v>0</v>
      </c>
      <c r="T423" s="163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4" t="s">
        <v>158</v>
      </c>
      <c r="AT423" s="164" t="s">
        <v>154</v>
      </c>
      <c r="AU423" s="164" t="s">
        <v>152</v>
      </c>
      <c r="AY423" s="18" t="s">
        <v>151</v>
      </c>
      <c r="BE423" s="165">
        <f>IF(N423="základná",J423,0)</f>
        <v>0</v>
      </c>
      <c r="BF423" s="165">
        <f>IF(N423="znížená",J423,0)</f>
        <v>0</v>
      </c>
      <c r="BG423" s="165">
        <f>IF(N423="zákl. prenesená",J423,0)</f>
        <v>0</v>
      </c>
      <c r="BH423" s="165">
        <f>IF(N423="zníž. prenesená",J423,0)</f>
        <v>0</v>
      </c>
      <c r="BI423" s="165">
        <f>IF(N423="nulová",J423,0)</f>
        <v>0</v>
      </c>
      <c r="BJ423" s="18" t="s">
        <v>152</v>
      </c>
      <c r="BK423" s="165">
        <f>ROUND(I423*H423,2)</f>
        <v>0</v>
      </c>
      <c r="BL423" s="18" t="s">
        <v>158</v>
      </c>
      <c r="BM423" s="164" t="s">
        <v>1416</v>
      </c>
    </row>
    <row r="424" spans="1:65" s="2" customFormat="1" ht="24.2" customHeight="1">
      <c r="A424" s="33"/>
      <c r="B424" s="151"/>
      <c r="C424" s="152" t="s">
        <v>499</v>
      </c>
      <c r="D424" s="152" t="s">
        <v>154</v>
      </c>
      <c r="E424" s="153" t="s">
        <v>1417</v>
      </c>
      <c r="F424" s="154" t="s">
        <v>1418</v>
      </c>
      <c r="G424" s="155" t="s">
        <v>157</v>
      </c>
      <c r="H424" s="156">
        <v>20.704000000000001</v>
      </c>
      <c r="I424" s="157"/>
      <c r="J424" s="158">
        <f>ROUND(I424*H424,2)</f>
        <v>0</v>
      </c>
      <c r="K424" s="159"/>
      <c r="L424" s="34"/>
      <c r="M424" s="160" t="s">
        <v>1</v>
      </c>
      <c r="N424" s="161" t="s">
        <v>42</v>
      </c>
      <c r="O424" s="62"/>
      <c r="P424" s="162">
        <f>O424*H424</f>
        <v>0</v>
      </c>
      <c r="Q424" s="162">
        <v>7.3125000000000004E-3</v>
      </c>
      <c r="R424" s="162">
        <f>Q424*H424</f>
        <v>0.151398</v>
      </c>
      <c r="S424" s="162">
        <v>0</v>
      </c>
      <c r="T424" s="163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64" t="s">
        <v>158</v>
      </c>
      <c r="AT424" s="164" t="s">
        <v>154</v>
      </c>
      <c r="AU424" s="164" t="s">
        <v>152</v>
      </c>
      <c r="AY424" s="18" t="s">
        <v>151</v>
      </c>
      <c r="BE424" s="165">
        <f>IF(N424="základná",J424,0)</f>
        <v>0</v>
      </c>
      <c r="BF424" s="165">
        <f>IF(N424="znížená",J424,0)</f>
        <v>0</v>
      </c>
      <c r="BG424" s="165">
        <f>IF(N424="zákl. prenesená",J424,0)</f>
        <v>0</v>
      </c>
      <c r="BH424" s="165">
        <f>IF(N424="zníž. prenesená",J424,0)</f>
        <v>0</v>
      </c>
      <c r="BI424" s="165">
        <f>IF(N424="nulová",J424,0)</f>
        <v>0</v>
      </c>
      <c r="BJ424" s="18" t="s">
        <v>152</v>
      </c>
      <c r="BK424" s="165">
        <f>ROUND(I424*H424,2)</f>
        <v>0</v>
      </c>
      <c r="BL424" s="18" t="s">
        <v>158</v>
      </c>
      <c r="BM424" s="164" t="s">
        <v>1419</v>
      </c>
    </row>
    <row r="425" spans="1:65" s="2" customFormat="1" ht="24.2" customHeight="1">
      <c r="A425" s="33"/>
      <c r="B425" s="151"/>
      <c r="C425" s="152" t="s">
        <v>506</v>
      </c>
      <c r="D425" s="152" t="s">
        <v>154</v>
      </c>
      <c r="E425" s="153" t="s">
        <v>1420</v>
      </c>
      <c r="F425" s="154" t="s">
        <v>1421</v>
      </c>
      <c r="G425" s="155" t="s">
        <v>157</v>
      </c>
      <c r="H425" s="156">
        <v>20.704000000000001</v>
      </c>
      <c r="I425" s="157"/>
      <c r="J425" s="158">
        <f>ROUND(I425*H425,2)</f>
        <v>0</v>
      </c>
      <c r="K425" s="159"/>
      <c r="L425" s="34"/>
      <c r="M425" s="160" t="s">
        <v>1</v>
      </c>
      <c r="N425" s="161" t="s">
        <v>42</v>
      </c>
      <c r="O425" s="62"/>
      <c r="P425" s="162">
        <f>O425*H425</f>
        <v>0</v>
      </c>
      <c r="Q425" s="162">
        <v>0</v>
      </c>
      <c r="R425" s="162">
        <f>Q425*H425</f>
        <v>0</v>
      </c>
      <c r="S425" s="162">
        <v>0</v>
      </c>
      <c r="T425" s="163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4" t="s">
        <v>158</v>
      </c>
      <c r="AT425" s="164" t="s">
        <v>154</v>
      </c>
      <c r="AU425" s="164" t="s">
        <v>152</v>
      </c>
      <c r="AY425" s="18" t="s">
        <v>151</v>
      </c>
      <c r="BE425" s="165">
        <f>IF(N425="základná",J425,0)</f>
        <v>0</v>
      </c>
      <c r="BF425" s="165">
        <f>IF(N425="znížená",J425,0)</f>
        <v>0</v>
      </c>
      <c r="BG425" s="165">
        <f>IF(N425="zákl. prenesená",J425,0)</f>
        <v>0</v>
      </c>
      <c r="BH425" s="165">
        <f>IF(N425="zníž. prenesená",J425,0)</f>
        <v>0</v>
      </c>
      <c r="BI425" s="165">
        <f>IF(N425="nulová",J425,0)</f>
        <v>0</v>
      </c>
      <c r="BJ425" s="18" t="s">
        <v>152</v>
      </c>
      <c r="BK425" s="165">
        <f>ROUND(I425*H425,2)</f>
        <v>0</v>
      </c>
      <c r="BL425" s="18" t="s">
        <v>158</v>
      </c>
      <c r="BM425" s="164" t="s">
        <v>1422</v>
      </c>
    </row>
    <row r="426" spans="1:65" s="2" customFormat="1" ht="37.9" customHeight="1">
      <c r="A426" s="33"/>
      <c r="B426" s="151"/>
      <c r="C426" s="152" t="s">
        <v>515</v>
      </c>
      <c r="D426" s="152" t="s">
        <v>154</v>
      </c>
      <c r="E426" s="153" t="s">
        <v>1423</v>
      </c>
      <c r="F426" s="154" t="s">
        <v>1424</v>
      </c>
      <c r="G426" s="155" t="s">
        <v>582</v>
      </c>
      <c r="H426" s="156">
        <v>0.72699999999999998</v>
      </c>
      <c r="I426" s="157"/>
      <c r="J426" s="158">
        <f>ROUND(I426*H426,2)</f>
        <v>0</v>
      </c>
      <c r="K426" s="159"/>
      <c r="L426" s="34"/>
      <c r="M426" s="160" t="s">
        <v>1</v>
      </c>
      <c r="N426" s="161" t="s">
        <v>42</v>
      </c>
      <c r="O426" s="62"/>
      <c r="P426" s="162">
        <f>O426*H426</f>
        <v>0</v>
      </c>
      <c r="Q426" s="162">
        <v>1.016283432</v>
      </c>
      <c r="R426" s="162">
        <f>Q426*H426</f>
        <v>0.73883805506400002</v>
      </c>
      <c r="S426" s="162">
        <v>0</v>
      </c>
      <c r="T426" s="163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4" t="s">
        <v>158</v>
      </c>
      <c r="AT426" s="164" t="s">
        <v>154</v>
      </c>
      <c r="AU426" s="164" t="s">
        <v>152</v>
      </c>
      <c r="AY426" s="18" t="s">
        <v>151</v>
      </c>
      <c r="BE426" s="165">
        <f>IF(N426="základná",J426,0)</f>
        <v>0</v>
      </c>
      <c r="BF426" s="165">
        <f>IF(N426="znížená",J426,0)</f>
        <v>0</v>
      </c>
      <c r="BG426" s="165">
        <f>IF(N426="zákl. prenesená",J426,0)</f>
        <v>0</v>
      </c>
      <c r="BH426" s="165">
        <f>IF(N426="zníž. prenesená",J426,0)</f>
        <v>0</v>
      </c>
      <c r="BI426" s="165">
        <f>IF(N426="nulová",J426,0)</f>
        <v>0</v>
      </c>
      <c r="BJ426" s="18" t="s">
        <v>152</v>
      </c>
      <c r="BK426" s="165">
        <f>ROUND(I426*H426,2)</f>
        <v>0</v>
      </c>
      <c r="BL426" s="18" t="s">
        <v>158</v>
      </c>
      <c r="BM426" s="164" t="s">
        <v>1425</v>
      </c>
    </row>
    <row r="427" spans="1:65" s="14" customFormat="1" ht="11.25">
      <c r="B427" s="174"/>
      <c r="D427" s="167" t="s">
        <v>160</v>
      </c>
      <c r="E427" s="175" t="s">
        <v>1</v>
      </c>
      <c r="F427" s="176" t="s">
        <v>1426</v>
      </c>
      <c r="H427" s="177">
        <v>0.72699999999999998</v>
      </c>
      <c r="I427" s="178"/>
      <c r="L427" s="174"/>
      <c r="M427" s="179"/>
      <c r="N427" s="180"/>
      <c r="O427" s="180"/>
      <c r="P427" s="180"/>
      <c r="Q427" s="180"/>
      <c r="R427" s="180"/>
      <c r="S427" s="180"/>
      <c r="T427" s="181"/>
      <c r="AT427" s="175" t="s">
        <v>160</v>
      </c>
      <c r="AU427" s="175" t="s">
        <v>152</v>
      </c>
      <c r="AV427" s="14" t="s">
        <v>152</v>
      </c>
      <c r="AW427" s="14" t="s">
        <v>31</v>
      </c>
      <c r="AX427" s="14" t="s">
        <v>76</v>
      </c>
      <c r="AY427" s="175" t="s">
        <v>151</v>
      </c>
    </row>
    <row r="428" spans="1:65" s="15" customFormat="1" ht="11.25">
      <c r="B428" s="182"/>
      <c r="D428" s="167" t="s">
        <v>160</v>
      </c>
      <c r="E428" s="183" t="s">
        <v>1</v>
      </c>
      <c r="F428" s="184" t="s">
        <v>164</v>
      </c>
      <c r="H428" s="185">
        <v>0.72699999999999998</v>
      </c>
      <c r="I428" s="186"/>
      <c r="L428" s="182"/>
      <c r="M428" s="187"/>
      <c r="N428" s="188"/>
      <c r="O428" s="188"/>
      <c r="P428" s="188"/>
      <c r="Q428" s="188"/>
      <c r="R428" s="188"/>
      <c r="S428" s="188"/>
      <c r="T428" s="189"/>
      <c r="AT428" s="183" t="s">
        <v>160</v>
      </c>
      <c r="AU428" s="183" t="s">
        <v>152</v>
      </c>
      <c r="AV428" s="15" t="s">
        <v>158</v>
      </c>
      <c r="AW428" s="15" t="s">
        <v>31</v>
      </c>
      <c r="AX428" s="15" t="s">
        <v>84</v>
      </c>
      <c r="AY428" s="183" t="s">
        <v>151</v>
      </c>
    </row>
    <row r="429" spans="1:65" s="2" customFormat="1" ht="33" customHeight="1">
      <c r="A429" s="33"/>
      <c r="B429" s="151"/>
      <c r="C429" s="152" t="s">
        <v>520</v>
      </c>
      <c r="D429" s="152" t="s">
        <v>154</v>
      </c>
      <c r="E429" s="153" t="s">
        <v>1427</v>
      </c>
      <c r="F429" s="154" t="s">
        <v>1428</v>
      </c>
      <c r="G429" s="155" t="s">
        <v>157</v>
      </c>
      <c r="H429" s="156">
        <v>58.704000000000001</v>
      </c>
      <c r="I429" s="157"/>
      <c r="J429" s="158">
        <f>ROUND(I429*H429,2)</f>
        <v>0</v>
      </c>
      <c r="K429" s="159"/>
      <c r="L429" s="34"/>
      <c r="M429" s="160" t="s">
        <v>1</v>
      </c>
      <c r="N429" s="161" t="s">
        <v>42</v>
      </c>
      <c r="O429" s="62"/>
      <c r="P429" s="162">
        <f>O429*H429</f>
        <v>0</v>
      </c>
      <c r="Q429" s="162">
        <v>1.4999999999999999E-4</v>
      </c>
      <c r="R429" s="162">
        <f>Q429*H429</f>
        <v>8.8055999999999985E-3</v>
      </c>
      <c r="S429" s="162">
        <v>0</v>
      </c>
      <c r="T429" s="163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4" t="s">
        <v>158</v>
      </c>
      <c r="AT429" s="164" t="s">
        <v>154</v>
      </c>
      <c r="AU429" s="164" t="s">
        <v>152</v>
      </c>
      <c r="AY429" s="18" t="s">
        <v>151</v>
      </c>
      <c r="BE429" s="165">
        <f>IF(N429="základná",J429,0)</f>
        <v>0</v>
      </c>
      <c r="BF429" s="165">
        <f>IF(N429="znížená",J429,0)</f>
        <v>0</v>
      </c>
      <c r="BG429" s="165">
        <f>IF(N429="zákl. prenesená",J429,0)</f>
        <v>0</v>
      </c>
      <c r="BH429" s="165">
        <f>IF(N429="zníž. prenesená",J429,0)</f>
        <v>0</v>
      </c>
      <c r="BI429" s="165">
        <f>IF(N429="nulová",J429,0)</f>
        <v>0</v>
      </c>
      <c r="BJ429" s="18" t="s">
        <v>152</v>
      </c>
      <c r="BK429" s="165">
        <f>ROUND(I429*H429,2)</f>
        <v>0</v>
      </c>
      <c r="BL429" s="18" t="s">
        <v>158</v>
      </c>
      <c r="BM429" s="164" t="s">
        <v>1429</v>
      </c>
    </row>
    <row r="430" spans="1:65" s="13" customFormat="1" ht="11.25">
      <c r="B430" s="166"/>
      <c r="D430" s="167" t="s">
        <v>160</v>
      </c>
      <c r="E430" s="168" t="s">
        <v>1</v>
      </c>
      <c r="F430" s="169" t="s">
        <v>1430</v>
      </c>
      <c r="H430" s="168" t="s">
        <v>1</v>
      </c>
      <c r="I430" s="170"/>
      <c r="L430" s="166"/>
      <c r="M430" s="171"/>
      <c r="N430" s="172"/>
      <c r="O430" s="172"/>
      <c r="P430" s="172"/>
      <c r="Q430" s="172"/>
      <c r="R430" s="172"/>
      <c r="S430" s="172"/>
      <c r="T430" s="173"/>
      <c r="AT430" s="168" t="s">
        <v>160</v>
      </c>
      <c r="AU430" s="168" t="s">
        <v>152</v>
      </c>
      <c r="AV430" s="13" t="s">
        <v>84</v>
      </c>
      <c r="AW430" s="13" t="s">
        <v>31</v>
      </c>
      <c r="AX430" s="13" t="s">
        <v>76</v>
      </c>
      <c r="AY430" s="168" t="s">
        <v>151</v>
      </c>
    </row>
    <row r="431" spans="1:65" s="14" customFormat="1" ht="11.25">
      <c r="B431" s="174"/>
      <c r="D431" s="167" t="s">
        <v>160</v>
      </c>
      <c r="E431" s="175" t="s">
        <v>1</v>
      </c>
      <c r="F431" s="176" t="s">
        <v>1431</v>
      </c>
      <c r="H431" s="177">
        <v>2.3809999999999998</v>
      </c>
      <c r="I431" s="178"/>
      <c r="L431" s="174"/>
      <c r="M431" s="179"/>
      <c r="N431" s="180"/>
      <c r="O431" s="180"/>
      <c r="P431" s="180"/>
      <c r="Q431" s="180"/>
      <c r="R431" s="180"/>
      <c r="S431" s="180"/>
      <c r="T431" s="181"/>
      <c r="AT431" s="175" t="s">
        <v>160</v>
      </c>
      <c r="AU431" s="175" t="s">
        <v>152</v>
      </c>
      <c r="AV431" s="14" t="s">
        <v>152</v>
      </c>
      <c r="AW431" s="14" t="s">
        <v>31</v>
      </c>
      <c r="AX431" s="14" t="s">
        <v>76</v>
      </c>
      <c r="AY431" s="175" t="s">
        <v>151</v>
      </c>
    </row>
    <row r="432" spans="1:65" s="13" customFormat="1" ht="11.25">
      <c r="B432" s="166"/>
      <c r="D432" s="167" t="s">
        <v>160</v>
      </c>
      <c r="E432" s="168" t="s">
        <v>1</v>
      </c>
      <c r="F432" s="169" t="s">
        <v>1432</v>
      </c>
      <c r="H432" s="168" t="s">
        <v>1</v>
      </c>
      <c r="I432" s="170"/>
      <c r="L432" s="166"/>
      <c r="M432" s="171"/>
      <c r="N432" s="172"/>
      <c r="O432" s="172"/>
      <c r="P432" s="172"/>
      <c r="Q432" s="172"/>
      <c r="R432" s="172"/>
      <c r="S432" s="172"/>
      <c r="T432" s="173"/>
      <c r="AT432" s="168" t="s">
        <v>160</v>
      </c>
      <c r="AU432" s="168" t="s">
        <v>152</v>
      </c>
      <c r="AV432" s="13" t="s">
        <v>84</v>
      </c>
      <c r="AW432" s="13" t="s">
        <v>31</v>
      </c>
      <c r="AX432" s="13" t="s">
        <v>76</v>
      </c>
      <c r="AY432" s="168" t="s">
        <v>151</v>
      </c>
    </row>
    <row r="433" spans="2:51" s="14" customFormat="1" ht="11.25">
      <c r="B433" s="174"/>
      <c r="D433" s="167" t="s">
        <v>160</v>
      </c>
      <c r="E433" s="175" t="s">
        <v>1</v>
      </c>
      <c r="F433" s="176" t="s">
        <v>1433</v>
      </c>
      <c r="H433" s="177">
        <v>1.4119999999999999</v>
      </c>
      <c r="I433" s="178"/>
      <c r="L433" s="174"/>
      <c r="M433" s="179"/>
      <c r="N433" s="180"/>
      <c r="O433" s="180"/>
      <c r="P433" s="180"/>
      <c r="Q433" s="180"/>
      <c r="R433" s="180"/>
      <c r="S433" s="180"/>
      <c r="T433" s="181"/>
      <c r="AT433" s="175" t="s">
        <v>160</v>
      </c>
      <c r="AU433" s="175" t="s">
        <v>152</v>
      </c>
      <c r="AV433" s="14" t="s">
        <v>152</v>
      </c>
      <c r="AW433" s="14" t="s">
        <v>31</v>
      </c>
      <c r="AX433" s="14" t="s">
        <v>76</v>
      </c>
      <c r="AY433" s="175" t="s">
        <v>151</v>
      </c>
    </row>
    <row r="434" spans="2:51" s="14" customFormat="1" ht="11.25">
      <c r="B434" s="174"/>
      <c r="D434" s="167" t="s">
        <v>160</v>
      </c>
      <c r="E434" s="175" t="s">
        <v>1</v>
      </c>
      <c r="F434" s="176" t="s">
        <v>1434</v>
      </c>
      <c r="H434" s="177">
        <v>6.2569999999999997</v>
      </c>
      <c r="I434" s="178"/>
      <c r="L434" s="174"/>
      <c r="M434" s="179"/>
      <c r="N434" s="180"/>
      <c r="O434" s="180"/>
      <c r="P434" s="180"/>
      <c r="Q434" s="180"/>
      <c r="R434" s="180"/>
      <c r="S434" s="180"/>
      <c r="T434" s="181"/>
      <c r="AT434" s="175" t="s">
        <v>160</v>
      </c>
      <c r="AU434" s="175" t="s">
        <v>152</v>
      </c>
      <c r="AV434" s="14" t="s">
        <v>152</v>
      </c>
      <c r="AW434" s="14" t="s">
        <v>31</v>
      </c>
      <c r="AX434" s="14" t="s">
        <v>76</v>
      </c>
      <c r="AY434" s="175" t="s">
        <v>151</v>
      </c>
    </row>
    <row r="435" spans="2:51" s="14" customFormat="1" ht="11.25">
      <c r="B435" s="174"/>
      <c r="D435" s="167" t="s">
        <v>160</v>
      </c>
      <c r="E435" s="175" t="s">
        <v>1</v>
      </c>
      <c r="F435" s="176" t="s">
        <v>1435</v>
      </c>
      <c r="H435" s="177">
        <v>2.4750000000000001</v>
      </c>
      <c r="I435" s="178"/>
      <c r="L435" s="174"/>
      <c r="M435" s="179"/>
      <c r="N435" s="180"/>
      <c r="O435" s="180"/>
      <c r="P435" s="180"/>
      <c r="Q435" s="180"/>
      <c r="R435" s="180"/>
      <c r="S435" s="180"/>
      <c r="T435" s="181"/>
      <c r="AT435" s="175" t="s">
        <v>160</v>
      </c>
      <c r="AU435" s="175" t="s">
        <v>152</v>
      </c>
      <c r="AV435" s="14" t="s">
        <v>152</v>
      </c>
      <c r="AW435" s="14" t="s">
        <v>31</v>
      </c>
      <c r="AX435" s="14" t="s">
        <v>76</v>
      </c>
      <c r="AY435" s="175" t="s">
        <v>151</v>
      </c>
    </row>
    <row r="436" spans="2:51" s="14" customFormat="1" ht="11.25">
      <c r="B436" s="174"/>
      <c r="D436" s="167" t="s">
        <v>160</v>
      </c>
      <c r="E436" s="175" t="s">
        <v>1</v>
      </c>
      <c r="F436" s="176" t="s">
        <v>1436</v>
      </c>
      <c r="H436" s="177">
        <v>1.2609999999999999</v>
      </c>
      <c r="I436" s="178"/>
      <c r="L436" s="174"/>
      <c r="M436" s="179"/>
      <c r="N436" s="180"/>
      <c r="O436" s="180"/>
      <c r="P436" s="180"/>
      <c r="Q436" s="180"/>
      <c r="R436" s="180"/>
      <c r="S436" s="180"/>
      <c r="T436" s="181"/>
      <c r="AT436" s="175" t="s">
        <v>160</v>
      </c>
      <c r="AU436" s="175" t="s">
        <v>152</v>
      </c>
      <c r="AV436" s="14" t="s">
        <v>152</v>
      </c>
      <c r="AW436" s="14" t="s">
        <v>31</v>
      </c>
      <c r="AX436" s="14" t="s">
        <v>76</v>
      </c>
      <c r="AY436" s="175" t="s">
        <v>151</v>
      </c>
    </row>
    <row r="437" spans="2:51" s="14" customFormat="1" ht="11.25">
      <c r="B437" s="174"/>
      <c r="D437" s="167" t="s">
        <v>160</v>
      </c>
      <c r="E437" s="175" t="s">
        <v>1</v>
      </c>
      <c r="F437" s="176" t="s">
        <v>1437</v>
      </c>
      <c r="H437" s="177">
        <v>5.7389999999999999</v>
      </c>
      <c r="I437" s="178"/>
      <c r="L437" s="174"/>
      <c r="M437" s="179"/>
      <c r="N437" s="180"/>
      <c r="O437" s="180"/>
      <c r="P437" s="180"/>
      <c r="Q437" s="180"/>
      <c r="R437" s="180"/>
      <c r="S437" s="180"/>
      <c r="T437" s="181"/>
      <c r="AT437" s="175" t="s">
        <v>160</v>
      </c>
      <c r="AU437" s="175" t="s">
        <v>152</v>
      </c>
      <c r="AV437" s="14" t="s">
        <v>152</v>
      </c>
      <c r="AW437" s="14" t="s">
        <v>31</v>
      </c>
      <c r="AX437" s="14" t="s">
        <v>76</v>
      </c>
      <c r="AY437" s="175" t="s">
        <v>151</v>
      </c>
    </row>
    <row r="438" spans="2:51" s="14" customFormat="1" ht="11.25">
      <c r="B438" s="174"/>
      <c r="D438" s="167" t="s">
        <v>160</v>
      </c>
      <c r="E438" s="175" t="s">
        <v>1</v>
      </c>
      <c r="F438" s="176" t="s">
        <v>1438</v>
      </c>
      <c r="H438" s="177">
        <v>0.45900000000000002</v>
      </c>
      <c r="I438" s="178"/>
      <c r="L438" s="174"/>
      <c r="M438" s="179"/>
      <c r="N438" s="180"/>
      <c r="O438" s="180"/>
      <c r="P438" s="180"/>
      <c r="Q438" s="180"/>
      <c r="R438" s="180"/>
      <c r="S438" s="180"/>
      <c r="T438" s="181"/>
      <c r="AT438" s="175" t="s">
        <v>160</v>
      </c>
      <c r="AU438" s="175" t="s">
        <v>152</v>
      </c>
      <c r="AV438" s="14" t="s">
        <v>152</v>
      </c>
      <c r="AW438" s="14" t="s">
        <v>31</v>
      </c>
      <c r="AX438" s="14" t="s">
        <v>76</v>
      </c>
      <c r="AY438" s="175" t="s">
        <v>151</v>
      </c>
    </row>
    <row r="439" spans="2:51" s="14" customFormat="1" ht="11.25">
      <c r="B439" s="174"/>
      <c r="D439" s="167" t="s">
        <v>160</v>
      </c>
      <c r="E439" s="175" t="s">
        <v>1</v>
      </c>
      <c r="F439" s="176" t="s">
        <v>1439</v>
      </c>
      <c r="H439" s="177">
        <v>0.91100000000000003</v>
      </c>
      <c r="I439" s="178"/>
      <c r="L439" s="174"/>
      <c r="M439" s="179"/>
      <c r="N439" s="180"/>
      <c r="O439" s="180"/>
      <c r="P439" s="180"/>
      <c r="Q439" s="180"/>
      <c r="R439" s="180"/>
      <c r="S439" s="180"/>
      <c r="T439" s="181"/>
      <c r="AT439" s="175" t="s">
        <v>160</v>
      </c>
      <c r="AU439" s="175" t="s">
        <v>152</v>
      </c>
      <c r="AV439" s="14" t="s">
        <v>152</v>
      </c>
      <c r="AW439" s="14" t="s">
        <v>31</v>
      </c>
      <c r="AX439" s="14" t="s">
        <v>76</v>
      </c>
      <c r="AY439" s="175" t="s">
        <v>151</v>
      </c>
    </row>
    <row r="440" spans="2:51" s="14" customFormat="1" ht="11.25">
      <c r="B440" s="174"/>
      <c r="D440" s="167" t="s">
        <v>160</v>
      </c>
      <c r="E440" s="175" t="s">
        <v>1</v>
      </c>
      <c r="F440" s="176" t="s">
        <v>1440</v>
      </c>
      <c r="H440" s="177">
        <v>0.56699999999999995</v>
      </c>
      <c r="I440" s="178"/>
      <c r="L440" s="174"/>
      <c r="M440" s="179"/>
      <c r="N440" s="180"/>
      <c r="O440" s="180"/>
      <c r="P440" s="180"/>
      <c r="Q440" s="180"/>
      <c r="R440" s="180"/>
      <c r="S440" s="180"/>
      <c r="T440" s="181"/>
      <c r="AT440" s="175" t="s">
        <v>160</v>
      </c>
      <c r="AU440" s="175" t="s">
        <v>152</v>
      </c>
      <c r="AV440" s="14" t="s">
        <v>152</v>
      </c>
      <c r="AW440" s="14" t="s">
        <v>31</v>
      </c>
      <c r="AX440" s="14" t="s">
        <v>76</v>
      </c>
      <c r="AY440" s="175" t="s">
        <v>151</v>
      </c>
    </row>
    <row r="441" spans="2:51" s="14" customFormat="1" ht="11.25">
      <c r="B441" s="174"/>
      <c r="D441" s="167" t="s">
        <v>160</v>
      </c>
      <c r="E441" s="175" t="s">
        <v>1</v>
      </c>
      <c r="F441" s="176" t="s">
        <v>1441</v>
      </c>
      <c r="H441" s="177">
        <v>5.492</v>
      </c>
      <c r="I441" s="178"/>
      <c r="L441" s="174"/>
      <c r="M441" s="179"/>
      <c r="N441" s="180"/>
      <c r="O441" s="180"/>
      <c r="P441" s="180"/>
      <c r="Q441" s="180"/>
      <c r="R441" s="180"/>
      <c r="S441" s="180"/>
      <c r="T441" s="181"/>
      <c r="AT441" s="175" t="s">
        <v>160</v>
      </c>
      <c r="AU441" s="175" t="s">
        <v>152</v>
      </c>
      <c r="AV441" s="14" t="s">
        <v>152</v>
      </c>
      <c r="AW441" s="14" t="s">
        <v>31</v>
      </c>
      <c r="AX441" s="14" t="s">
        <v>76</v>
      </c>
      <c r="AY441" s="175" t="s">
        <v>151</v>
      </c>
    </row>
    <row r="442" spans="2:51" s="13" customFormat="1" ht="11.25">
      <c r="B442" s="166"/>
      <c r="D442" s="167" t="s">
        <v>160</v>
      </c>
      <c r="E442" s="168" t="s">
        <v>1</v>
      </c>
      <c r="F442" s="169" t="s">
        <v>1296</v>
      </c>
      <c r="H442" s="168" t="s">
        <v>1</v>
      </c>
      <c r="I442" s="170"/>
      <c r="L442" s="166"/>
      <c r="M442" s="171"/>
      <c r="N442" s="172"/>
      <c r="O442" s="172"/>
      <c r="P442" s="172"/>
      <c r="Q442" s="172"/>
      <c r="R442" s="172"/>
      <c r="S442" s="172"/>
      <c r="T442" s="173"/>
      <c r="AT442" s="168" t="s">
        <v>160</v>
      </c>
      <c r="AU442" s="168" t="s">
        <v>152</v>
      </c>
      <c r="AV442" s="13" t="s">
        <v>84</v>
      </c>
      <c r="AW442" s="13" t="s">
        <v>31</v>
      </c>
      <c r="AX442" s="13" t="s">
        <v>76</v>
      </c>
      <c r="AY442" s="168" t="s">
        <v>151</v>
      </c>
    </row>
    <row r="443" spans="2:51" s="14" customFormat="1" ht="11.25">
      <c r="B443" s="174"/>
      <c r="D443" s="167" t="s">
        <v>160</v>
      </c>
      <c r="E443" s="175" t="s">
        <v>1</v>
      </c>
      <c r="F443" s="176" t="s">
        <v>1442</v>
      </c>
      <c r="H443" s="177">
        <v>4.952</v>
      </c>
      <c r="I443" s="178"/>
      <c r="L443" s="174"/>
      <c r="M443" s="179"/>
      <c r="N443" s="180"/>
      <c r="O443" s="180"/>
      <c r="P443" s="180"/>
      <c r="Q443" s="180"/>
      <c r="R443" s="180"/>
      <c r="S443" s="180"/>
      <c r="T443" s="181"/>
      <c r="AT443" s="175" t="s">
        <v>160</v>
      </c>
      <c r="AU443" s="175" t="s">
        <v>152</v>
      </c>
      <c r="AV443" s="14" t="s">
        <v>152</v>
      </c>
      <c r="AW443" s="14" t="s">
        <v>31</v>
      </c>
      <c r="AX443" s="14" t="s">
        <v>76</v>
      </c>
      <c r="AY443" s="175" t="s">
        <v>151</v>
      </c>
    </row>
    <row r="444" spans="2:51" s="13" customFormat="1" ht="11.25">
      <c r="B444" s="166"/>
      <c r="D444" s="167" t="s">
        <v>160</v>
      </c>
      <c r="E444" s="168" t="s">
        <v>1</v>
      </c>
      <c r="F444" s="169" t="s">
        <v>1300</v>
      </c>
      <c r="H444" s="168" t="s">
        <v>1</v>
      </c>
      <c r="I444" s="170"/>
      <c r="L444" s="166"/>
      <c r="M444" s="171"/>
      <c r="N444" s="172"/>
      <c r="O444" s="172"/>
      <c r="P444" s="172"/>
      <c r="Q444" s="172"/>
      <c r="R444" s="172"/>
      <c r="S444" s="172"/>
      <c r="T444" s="173"/>
      <c r="AT444" s="168" t="s">
        <v>160</v>
      </c>
      <c r="AU444" s="168" t="s">
        <v>152</v>
      </c>
      <c r="AV444" s="13" t="s">
        <v>84</v>
      </c>
      <c r="AW444" s="13" t="s">
        <v>31</v>
      </c>
      <c r="AX444" s="13" t="s">
        <v>76</v>
      </c>
      <c r="AY444" s="168" t="s">
        <v>151</v>
      </c>
    </row>
    <row r="445" spans="2:51" s="14" customFormat="1" ht="11.25">
      <c r="B445" s="174"/>
      <c r="D445" s="167" t="s">
        <v>160</v>
      </c>
      <c r="E445" s="175" t="s">
        <v>1</v>
      </c>
      <c r="F445" s="176" t="s">
        <v>1443</v>
      </c>
      <c r="H445" s="177">
        <v>2.6379999999999999</v>
      </c>
      <c r="I445" s="178"/>
      <c r="L445" s="174"/>
      <c r="M445" s="179"/>
      <c r="N445" s="180"/>
      <c r="O445" s="180"/>
      <c r="P445" s="180"/>
      <c r="Q445" s="180"/>
      <c r="R445" s="180"/>
      <c r="S445" s="180"/>
      <c r="T445" s="181"/>
      <c r="AT445" s="175" t="s">
        <v>160</v>
      </c>
      <c r="AU445" s="175" t="s">
        <v>152</v>
      </c>
      <c r="AV445" s="14" t="s">
        <v>152</v>
      </c>
      <c r="AW445" s="14" t="s">
        <v>31</v>
      </c>
      <c r="AX445" s="14" t="s">
        <v>76</v>
      </c>
      <c r="AY445" s="175" t="s">
        <v>151</v>
      </c>
    </row>
    <row r="446" spans="2:51" s="13" customFormat="1" ht="11.25">
      <c r="B446" s="166"/>
      <c r="D446" s="167" t="s">
        <v>160</v>
      </c>
      <c r="E446" s="168" t="s">
        <v>1</v>
      </c>
      <c r="F446" s="169" t="s">
        <v>1302</v>
      </c>
      <c r="H446" s="168" t="s">
        <v>1</v>
      </c>
      <c r="I446" s="170"/>
      <c r="L446" s="166"/>
      <c r="M446" s="171"/>
      <c r="N446" s="172"/>
      <c r="O446" s="172"/>
      <c r="P446" s="172"/>
      <c r="Q446" s="172"/>
      <c r="R446" s="172"/>
      <c r="S446" s="172"/>
      <c r="T446" s="173"/>
      <c r="AT446" s="168" t="s">
        <v>160</v>
      </c>
      <c r="AU446" s="168" t="s">
        <v>152</v>
      </c>
      <c r="AV446" s="13" t="s">
        <v>84</v>
      </c>
      <c r="AW446" s="13" t="s">
        <v>31</v>
      </c>
      <c r="AX446" s="13" t="s">
        <v>76</v>
      </c>
      <c r="AY446" s="168" t="s">
        <v>151</v>
      </c>
    </row>
    <row r="447" spans="2:51" s="14" customFormat="1" ht="11.25">
      <c r="B447" s="174"/>
      <c r="D447" s="167" t="s">
        <v>160</v>
      </c>
      <c r="E447" s="175" t="s">
        <v>1</v>
      </c>
      <c r="F447" s="176" t="s">
        <v>1444</v>
      </c>
      <c r="H447" s="177">
        <v>4.9589999999999996</v>
      </c>
      <c r="I447" s="178"/>
      <c r="L447" s="174"/>
      <c r="M447" s="179"/>
      <c r="N447" s="180"/>
      <c r="O447" s="180"/>
      <c r="P447" s="180"/>
      <c r="Q447" s="180"/>
      <c r="R447" s="180"/>
      <c r="S447" s="180"/>
      <c r="T447" s="181"/>
      <c r="AT447" s="175" t="s">
        <v>160</v>
      </c>
      <c r="AU447" s="175" t="s">
        <v>152</v>
      </c>
      <c r="AV447" s="14" t="s">
        <v>152</v>
      </c>
      <c r="AW447" s="14" t="s">
        <v>31</v>
      </c>
      <c r="AX447" s="14" t="s">
        <v>76</v>
      </c>
      <c r="AY447" s="175" t="s">
        <v>151</v>
      </c>
    </row>
    <row r="448" spans="2:51" s="14" customFormat="1" ht="11.25">
      <c r="B448" s="174"/>
      <c r="D448" s="167" t="s">
        <v>160</v>
      </c>
      <c r="E448" s="175" t="s">
        <v>1</v>
      </c>
      <c r="F448" s="176" t="s">
        <v>1307</v>
      </c>
      <c r="H448" s="177">
        <v>0.90200000000000002</v>
      </c>
      <c r="I448" s="178"/>
      <c r="L448" s="174"/>
      <c r="M448" s="179"/>
      <c r="N448" s="180"/>
      <c r="O448" s="180"/>
      <c r="P448" s="180"/>
      <c r="Q448" s="180"/>
      <c r="R448" s="180"/>
      <c r="S448" s="180"/>
      <c r="T448" s="181"/>
      <c r="AT448" s="175" t="s">
        <v>160</v>
      </c>
      <c r="AU448" s="175" t="s">
        <v>152</v>
      </c>
      <c r="AV448" s="14" t="s">
        <v>152</v>
      </c>
      <c r="AW448" s="14" t="s">
        <v>31</v>
      </c>
      <c r="AX448" s="14" t="s">
        <v>76</v>
      </c>
      <c r="AY448" s="175" t="s">
        <v>151</v>
      </c>
    </row>
    <row r="449" spans="1:65" s="14" customFormat="1" ht="11.25">
      <c r="B449" s="174"/>
      <c r="D449" s="167" t="s">
        <v>160</v>
      </c>
      <c r="E449" s="175" t="s">
        <v>1</v>
      </c>
      <c r="F449" s="176" t="s">
        <v>1445</v>
      </c>
      <c r="H449" s="177">
        <v>4.93</v>
      </c>
      <c r="I449" s="178"/>
      <c r="L449" s="174"/>
      <c r="M449" s="179"/>
      <c r="N449" s="180"/>
      <c r="O449" s="180"/>
      <c r="P449" s="180"/>
      <c r="Q449" s="180"/>
      <c r="R449" s="180"/>
      <c r="S449" s="180"/>
      <c r="T449" s="181"/>
      <c r="AT449" s="175" t="s">
        <v>160</v>
      </c>
      <c r="AU449" s="175" t="s">
        <v>152</v>
      </c>
      <c r="AV449" s="14" t="s">
        <v>152</v>
      </c>
      <c r="AW449" s="14" t="s">
        <v>31</v>
      </c>
      <c r="AX449" s="14" t="s">
        <v>76</v>
      </c>
      <c r="AY449" s="175" t="s">
        <v>151</v>
      </c>
    </row>
    <row r="450" spans="1:65" s="14" customFormat="1" ht="11.25">
      <c r="B450" s="174"/>
      <c r="D450" s="167" t="s">
        <v>160</v>
      </c>
      <c r="E450" s="175" t="s">
        <v>1</v>
      </c>
      <c r="F450" s="176" t="s">
        <v>1446</v>
      </c>
      <c r="H450" s="177">
        <v>3.7440000000000002</v>
      </c>
      <c r="I450" s="178"/>
      <c r="L450" s="174"/>
      <c r="M450" s="179"/>
      <c r="N450" s="180"/>
      <c r="O450" s="180"/>
      <c r="P450" s="180"/>
      <c r="Q450" s="180"/>
      <c r="R450" s="180"/>
      <c r="S450" s="180"/>
      <c r="T450" s="181"/>
      <c r="AT450" s="175" t="s">
        <v>160</v>
      </c>
      <c r="AU450" s="175" t="s">
        <v>152</v>
      </c>
      <c r="AV450" s="14" t="s">
        <v>152</v>
      </c>
      <c r="AW450" s="14" t="s">
        <v>31</v>
      </c>
      <c r="AX450" s="14" t="s">
        <v>76</v>
      </c>
      <c r="AY450" s="175" t="s">
        <v>151</v>
      </c>
    </row>
    <row r="451" spans="1:65" s="14" customFormat="1" ht="22.5">
      <c r="B451" s="174"/>
      <c r="D451" s="167" t="s">
        <v>160</v>
      </c>
      <c r="E451" s="175" t="s">
        <v>1</v>
      </c>
      <c r="F451" s="176" t="s">
        <v>1447</v>
      </c>
      <c r="H451" s="177">
        <v>0.77</v>
      </c>
      <c r="I451" s="178"/>
      <c r="L451" s="174"/>
      <c r="M451" s="179"/>
      <c r="N451" s="180"/>
      <c r="O451" s="180"/>
      <c r="P451" s="180"/>
      <c r="Q451" s="180"/>
      <c r="R451" s="180"/>
      <c r="S451" s="180"/>
      <c r="T451" s="181"/>
      <c r="AT451" s="175" t="s">
        <v>160</v>
      </c>
      <c r="AU451" s="175" t="s">
        <v>152</v>
      </c>
      <c r="AV451" s="14" t="s">
        <v>152</v>
      </c>
      <c r="AW451" s="14" t="s">
        <v>31</v>
      </c>
      <c r="AX451" s="14" t="s">
        <v>76</v>
      </c>
      <c r="AY451" s="175" t="s">
        <v>151</v>
      </c>
    </row>
    <row r="452" spans="1:65" s="14" customFormat="1" ht="11.25">
      <c r="B452" s="174"/>
      <c r="D452" s="167" t="s">
        <v>160</v>
      </c>
      <c r="E452" s="175" t="s">
        <v>1</v>
      </c>
      <c r="F452" s="176" t="s">
        <v>1448</v>
      </c>
      <c r="H452" s="177">
        <v>3.855</v>
      </c>
      <c r="I452" s="178"/>
      <c r="L452" s="174"/>
      <c r="M452" s="179"/>
      <c r="N452" s="180"/>
      <c r="O452" s="180"/>
      <c r="P452" s="180"/>
      <c r="Q452" s="180"/>
      <c r="R452" s="180"/>
      <c r="S452" s="180"/>
      <c r="T452" s="181"/>
      <c r="AT452" s="175" t="s">
        <v>160</v>
      </c>
      <c r="AU452" s="175" t="s">
        <v>152</v>
      </c>
      <c r="AV452" s="14" t="s">
        <v>152</v>
      </c>
      <c r="AW452" s="14" t="s">
        <v>31</v>
      </c>
      <c r="AX452" s="14" t="s">
        <v>76</v>
      </c>
      <c r="AY452" s="175" t="s">
        <v>151</v>
      </c>
    </row>
    <row r="453" spans="1:65" s="14" customFormat="1" ht="11.25">
      <c r="B453" s="174"/>
      <c r="D453" s="167" t="s">
        <v>160</v>
      </c>
      <c r="E453" s="175" t="s">
        <v>1</v>
      </c>
      <c r="F453" s="176" t="s">
        <v>578</v>
      </c>
      <c r="H453" s="177">
        <v>5</v>
      </c>
      <c r="I453" s="178"/>
      <c r="L453" s="174"/>
      <c r="M453" s="179"/>
      <c r="N453" s="180"/>
      <c r="O453" s="180"/>
      <c r="P453" s="180"/>
      <c r="Q453" s="180"/>
      <c r="R453" s="180"/>
      <c r="S453" s="180"/>
      <c r="T453" s="181"/>
      <c r="AT453" s="175" t="s">
        <v>160</v>
      </c>
      <c r="AU453" s="175" t="s">
        <v>152</v>
      </c>
      <c r="AV453" s="14" t="s">
        <v>152</v>
      </c>
      <c r="AW453" s="14" t="s">
        <v>31</v>
      </c>
      <c r="AX453" s="14" t="s">
        <v>76</v>
      </c>
      <c r="AY453" s="175" t="s">
        <v>151</v>
      </c>
    </row>
    <row r="454" spans="1:65" s="15" customFormat="1" ht="11.25">
      <c r="B454" s="182"/>
      <c r="D454" s="167" t="s">
        <v>160</v>
      </c>
      <c r="E454" s="183" t="s">
        <v>1</v>
      </c>
      <c r="F454" s="184" t="s">
        <v>164</v>
      </c>
      <c r="H454" s="185">
        <v>58.704000000000001</v>
      </c>
      <c r="I454" s="186"/>
      <c r="L454" s="182"/>
      <c r="M454" s="187"/>
      <c r="N454" s="188"/>
      <c r="O454" s="188"/>
      <c r="P454" s="188"/>
      <c r="Q454" s="188"/>
      <c r="R454" s="188"/>
      <c r="S454" s="188"/>
      <c r="T454" s="189"/>
      <c r="AT454" s="183" t="s">
        <v>160</v>
      </c>
      <c r="AU454" s="183" t="s">
        <v>152</v>
      </c>
      <c r="AV454" s="15" t="s">
        <v>158</v>
      </c>
      <c r="AW454" s="15" t="s">
        <v>31</v>
      </c>
      <c r="AX454" s="15" t="s">
        <v>84</v>
      </c>
      <c r="AY454" s="183" t="s">
        <v>151</v>
      </c>
    </row>
    <row r="455" spans="1:65" s="2" customFormat="1" ht="24.2" customHeight="1">
      <c r="A455" s="33"/>
      <c r="B455" s="151"/>
      <c r="C455" s="190" t="s">
        <v>526</v>
      </c>
      <c r="D455" s="190" t="s">
        <v>186</v>
      </c>
      <c r="E455" s="191" t="s">
        <v>1449</v>
      </c>
      <c r="F455" s="192" t="s">
        <v>1450</v>
      </c>
      <c r="G455" s="193" t="s">
        <v>157</v>
      </c>
      <c r="H455" s="194">
        <v>61.639000000000003</v>
      </c>
      <c r="I455" s="195"/>
      <c r="J455" s="196">
        <f>ROUND(I455*H455,2)</f>
        <v>0</v>
      </c>
      <c r="K455" s="197"/>
      <c r="L455" s="198"/>
      <c r="M455" s="199" t="s">
        <v>1</v>
      </c>
      <c r="N455" s="200" t="s">
        <v>42</v>
      </c>
      <c r="O455" s="62"/>
      <c r="P455" s="162">
        <f>O455*H455</f>
        <v>0</v>
      </c>
      <c r="Q455" s="162">
        <v>1.5E-3</v>
      </c>
      <c r="R455" s="162">
        <f>Q455*H455</f>
        <v>9.2458500000000013E-2</v>
      </c>
      <c r="S455" s="162">
        <v>0</v>
      </c>
      <c r="T455" s="163">
        <f>S455*H455</f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64" t="s">
        <v>189</v>
      </c>
      <c r="AT455" s="164" t="s">
        <v>186</v>
      </c>
      <c r="AU455" s="164" t="s">
        <v>152</v>
      </c>
      <c r="AY455" s="18" t="s">
        <v>151</v>
      </c>
      <c r="BE455" s="165">
        <f>IF(N455="základná",J455,0)</f>
        <v>0</v>
      </c>
      <c r="BF455" s="165">
        <f>IF(N455="znížená",J455,0)</f>
        <v>0</v>
      </c>
      <c r="BG455" s="165">
        <f>IF(N455="zákl. prenesená",J455,0)</f>
        <v>0</v>
      </c>
      <c r="BH455" s="165">
        <f>IF(N455="zníž. prenesená",J455,0)</f>
        <v>0</v>
      </c>
      <c r="BI455" s="165">
        <f>IF(N455="nulová",J455,0)</f>
        <v>0</v>
      </c>
      <c r="BJ455" s="18" t="s">
        <v>152</v>
      </c>
      <c r="BK455" s="165">
        <f>ROUND(I455*H455,2)</f>
        <v>0</v>
      </c>
      <c r="BL455" s="18" t="s">
        <v>158</v>
      </c>
      <c r="BM455" s="164" t="s">
        <v>1451</v>
      </c>
    </row>
    <row r="456" spans="1:65" s="14" customFormat="1" ht="11.25">
      <c r="B456" s="174"/>
      <c r="D456" s="167" t="s">
        <v>160</v>
      </c>
      <c r="E456" s="175" t="s">
        <v>1</v>
      </c>
      <c r="F456" s="176" t="s">
        <v>1452</v>
      </c>
      <c r="H456" s="177">
        <v>61.639000000000003</v>
      </c>
      <c r="I456" s="178"/>
      <c r="L456" s="174"/>
      <c r="M456" s="179"/>
      <c r="N456" s="180"/>
      <c r="O456" s="180"/>
      <c r="P456" s="180"/>
      <c r="Q456" s="180"/>
      <c r="R456" s="180"/>
      <c r="S456" s="180"/>
      <c r="T456" s="181"/>
      <c r="AT456" s="175" t="s">
        <v>160</v>
      </c>
      <c r="AU456" s="175" t="s">
        <v>152</v>
      </c>
      <c r="AV456" s="14" t="s">
        <v>152</v>
      </c>
      <c r="AW456" s="14" t="s">
        <v>31</v>
      </c>
      <c r="AX456" s="14" t="s">
        <v>84</v>
      </c>
      <c r="AY456" s="175" t="s">
        <v>151</v>
      </c>
    </row>
    <row r="457" spans="1:65" s="2" customFormat="1" ht="33" customHeight="1">
      <c r="A457" s="33"/>
      <c r="B457" s="151"/>
      <c r="C457" s="152" t="s">
        <v>534</v>
      </c>
      <c r="D457" s="152" t="s">
        <v>154</v>
      </c>
      <c r="E457" s="153" t="s">
        <v>1453</v>
      </c>
      <c r="F457" s="154" t="s">
        <v>1454</v>
      </c>
      <c r="G457" s="155" t="s">
        <v>179</v>
      </c>
      <c r="H457" s="156">
        <v>32</v>
      </c>
      <c r="I457" s="157"/>
      <c r="J457" s="158">
        <f>ROUND(I457*H457,2)</f>
        <v>0</v>
      </c>
      <c r="K457" s="159"/>
      <c r="L457" s="34"/>
      <c r="M457" s="160" t="s">
        <v>1</v>
      </c>
      <c r="N457" s="161" t="s">
        <v>42</v>
      </c>
      <c r="O457" s="62"/>
      <c r="P457" s="162">
        <f>O457*H457</f>
        <v>0</v>
      </c>
      <c r="Q457" s="162">
        <v>0.11677</v>
      </c>
      <c r="R457" s="162">
        <f>Q457*H457</f>
        <v>3.73664</v>
      </c>
      <c r="S457" s="162">
        <v>0</v>
      </c>
      <c r="T457" s="163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4" t="s">
        <v>158</v>
      </c>
      <c r="AT457" s="164" t="s">
        <v>154</v>
      </c>
      <c r="AU457" s="164" t="s">
        <v>152</v>
      </c>
      <c r="AY457" s="18" t="s">
        <v>151</v>
      </c>
      <c r="BE457" s="165">
        <f>IF(N457="základná",J457,0)</f>
        <v>0</v>
      </c>
      <c r="BF457" s="165">
        <f>IF(N457="znížená",J457,0)</f>
        <v>0</v>
      </c>
      <c r="BG457" s="165">
        <f>IF(N457="zákl. prenesená",J457,0)</f>
        <v>0</v>
      </c>
      <c r="BH457" s="165">
        <f>IF(N457="zníž. prenesená",J457,0)</f>
        <v>0</v>
      </c>
      <c r="BI457" s="165">
        <f>IF(N457="nulová",J457,0)</f>
        <v>0</v>
      </c>
      <c r="BJ457" s="18" t="s">
        <v>152</v>
      </c>
      <c r="BK457" s="165">
        <f>ROUND(I457*H457,2)</f>
        <v>0</v>
      </c>
      <c r="BL457" s="18" t="s">
        <v>158</v>
      </c>
      <c r="BM457" s="164" t="s">
        <v>1455</v>
      </c>
    </row>
    <row r="458" spans="1:65" s="14" customFormat="1" ht="11.25">
      <c r="B458" s="174"/>
      <c r="D458" s="167" t="s">
        <v>160</v>
      </c>
      <c r="E458" s="175" t="s">
        <v>1</v>
      </c>
      <c r="F458" s="176" t="s">
        <v>1456</v>
      </c>
      <c r="H458" s="177">
        <v>5</v>
      </c>
      <c r="I458" s="178"/>
      <c r="L458" s="174"/>
      <c r="M458" s="179"/>
      <c r="N458" s="180"/>
      <c r="O458" s="180"/>
      <c r="P458" s="180"/>
      <c r="Q458" s="180"/>
      <c r="R458" s="180"/>
      <c r="S458" s="180"/>
      <c r="T458" s="181"/>
      <c r="AT458" s="175" t="s">
        <v>160</v>
      </c>
      <c r="AU458" s="175" t="s">
        <v>152</v>
      </c>
      <c r="AV458" s="14" t="s">
        <v>152</v>
      </c>
      <c r="AW458" s="14" t="s">
        <v>31</v>
      </c>
      <c r="AX458" s="14" t="s">
        <v>76</v>
      </c>
      <c r="AY458" s="175" t="s">
        <v>151</v>
      </c>
    </row>
    <row r="459" spans="1:65" s="14" customFormat="1" ht="11.25">
      <c r="B459" s="174"/>
      <c r="D459" s="167" t="s">
        <v>160</v>
      </c>
      <c r="E459" s="175" t="s">
        <v>1</v>
      </c>
      <c r="F459" s="176" t="s">
        <v>1457</v>
      </c>
      <c r="H459" s="177">
        <v>6</v>
      </c>
      <c r="I459" s="178"/>
      <c r="L459" s="174"/>
      <c r="M459" s="179"/>
      <c r="N459" s="180"/>
      <c r="O459" s="180"/>
      <c r="P459" s="180"/>
      <c r="Q459" s="180"/>
      <c r="R459" s="180"/>
      <c r="S459" s="180"/>
      <c r="T459" s="181"/>
      <c r="AT459" s="175" t="s">
        <v>160</v>
      </c>
      <c r="AU459" s="175" t="s">
        <v>152</v>
      </c>
      <c r="AV459" s="14" t="s">
        <v>152</v>
      </c>
      <c r="AW459" s="14" t="s">
        <v>31</v>
      </c>
      <c r="AX459" s="14" t="s">
        <v>76</v>
      </c>
      <c r="AY459" s="175" t="s">
        <v>151</v>
      </c>
    </row>
    <row r="460" spans="1:65" s="14" customFormat="1" ht="11.25">
      <c r="B460" s="174"/>
      <c r="D460" s="167" t="s">
        <v>160</v>
      </c>
      <c r="E460" s="175" t="s">
        <v>1</v>
      </c>
      <c r="F460" s="176" t="s">
        <v>1458</v>
      </c>
      <c r="H460" s="177">
        <v>7</v>
      </c>
      <c r="I460" s="178"/>
      <c r="L460" s="174"/>
      <c r="M460" s="179"/>
      <c r="N460" s="180"/>
      <c r="O460" s="180"/>
      <c r="P460" s="180"/>
      <c r="Q460" s="180"/>
      <c r="R460" s="180"/>
      <c r="S460" s="180"/>
      <c r="T460" s="181"/>
      <c r="AT460" s="175" t="s">
        <v>160</v>
      </c>
      <c r="AU460" s="175" t="s">
        <v>152</v>
      </c>
      <c r="AV460" s="14" t="s">
        <v>152</v>
      </c>
      <c r="AW460" s="14" t="s">
        <v>31</v>
      </c>
      <c r="AX460" s="14" t="s">
        <v>76</v>
      </c>
      <c r="AY460" s="175" t="s">
        <v>151</v>
      </c>
    </row>
    <row r="461" spans="1:65" s="14" customFormat="1" ht="11.25">
      <c r="B461" s="174"/>
      <c r="D461" s="167" t="s">
        <v>160</v>
      </c>
      <c r="E461" s="175" t="s">
        <v>1</v>
      </c>
      <c r="F461" s="176" t="s">
        <v>1459</v>
      </c>
      <c r="H461" s="177">
        <v>14</v>
      </c>
      <c r="I461" s="178"/>
      <c r="L461" s="174"/>
      <c r="M461" s="179"/>
      <c r="N461" s="180"/>
      <c r="O461" s="180"/>
      <c r="P461" s="180"/>
      <c r="Q461" s="180"/>
      <c r="R461" s="180"/>
      <c r="S461" s="180"/>
      <c r="T461" s="181"/>
      <c r="AT461" s="175" t="s">
        <v>160</v>
      </c>
      <c r="AU461" s="175" t="s">
        <v>152</v>
      </c>
      <c r="AV461" s="14" t="s">
        <v>152</v>
      </c>
      <c r="AW461" s="14" t="s">
        <v>31</v>
      </c>
      <c r="AX461" s="14" t="s">
        <v>76</v>
      </c>
      <c r="AY461" s="175" t="s">
        <v>151</v>
      </c>
    </row>
    <row r="462" spans="1:65" s="15" customFormat="1" ht="11.25">
      <c r="B462" s="182"/>
      <c r="D462" s="167" t="s">
        <v>160</v>
      </c>
      <c r="E462" s="183" t="s">
        <v>1</v>
      </c>
      <c r="F462" s="184" t="s">
        <v>164</v>
      </c>
      <c r="H462" s="185">
        <v>32</v>
      </c>
      <c r="I462" s="186"/>
      <c r="L462" s="182"/>
      <c r="M462" s="187"/>
      <c r="N462" s="188"/>
      <c r="O462" s="188"/>
      <c r="P462" s="188"/>
      <c r="Q462" s="188"/>
      <c r="R462" s="188"/>
      <c r="S462" s="188"/>
      <c r="T462" s="189"/>
      <c r="AT462" s="183" t="s">
        <v>160</v>
      </c>
      <c r="AU462" s="183" t="s">
        <v>152</v>
      </c>
      <c r="AV462" s="15" t="s">
        <v>158</v>
      </c>
      <c r="AW462" s="15" t="s">
        <v>31</v>
      </c>
      <c r="AX462" s="15" t="s">
        <v>84</v>
      </c>
      <c r="AY462" s="183" t="s">
        <v>151</v>
      </c>
    </row>
    <row r="463" spans="1:65" s="12" customFormat="1" ht="22.9" customHeight="1">
      <c r="B463" s="138"/>
      <c r="D463" s="139" t="s">
        <v>75</v>
      </c>
      <c r="E463" s="149" t="s">
        <v>191</v>
      </c>
      <c r="F463" s="149" t="s">
        <v>213</v>
      </c>
      <c r="I463" s="141"/>
      <c r="J463" s="150">
        <f>BK463</f>
        <v>0</v>
      </c>
      <c r="L463" s="138"/>
      <c r="M463" s="143"/>
      <c r="N463" s="144"/>
      <c r="O463" s="144"/>
      <c r="P463" s="145">
        <f>SUM(P464:P843)</f>
        <v>0</v>
      </c>
      <c r="Q463" s="144"/>
      <c r="R463" s="145">
        <f>SUM(R464:R843)</f>
        <v>241.66675391112003</v>
      </c>
      <c r="S463" s="144"/>
      <c r="T463" s="146">
        <f>SUM(T464:T843)</f>
        <v>0</v>
      </c>
      <c r="AR463" s="139" t="s">
        <v>84</v>
      </c>
      <c r="AT463" s="147" t="s">
        <v>75</v>
      </c>
      <c r="AU463" s="147" t="s">
        <v>84</v>
      </c>
      <c r="AY463" s="139" t="s">
        <v>151</v>
      </c>
      <c r="BK463" s="148">
        <f>SUM(BK464:BK843)</f>
        <v>0</v>
      </c>
    </row>
    <row r="464" spans="1:65" s="2" customFormat="1" ht="24.2" customHeight="1">
      <c r="A464" s="33"/>
      <c r="B464" s="151"/>
      <c r="C464" s="152" t="s">
        <v>542</v>
      </c>
      <c r="D464" s="152" t="s">
        <v>154</v>
      </c>
      <c r="E464" s="153" t="s">
        <v>1460</v>
      </c>
      <c r="F464" s="154" t="s">
        <v>1461</v>
      </c>
      <c r="G464" s="155" t="s">
        <v>157</v>
      </c>
      <c r="H464" s="156">
        <v>50</v>
      </c>
      <c r="I464" s="157"/>
      <c r="J464" s="158">
        <f>ROUND(I464*H464,2)</f>
        <v>0</v>
      </c>
      <c r="K464" s="159"/>
      <c r="L464" s="34"/>
      <c r="M464" s="160" t="s">
        <v>1</v>
      </c>
      <c r="N464" s="161" t="s">
        <v>42</v>
      </c>
      <c r="O464" s="62"/>
      <c r="P464" s="162">
        <f>O464*H464</f>
        <v>0</v>
      </c>
      <c r="Q464" s="162">
        <v>3.6229999999999998E-2</v>
      </c>
      <c r="R464" s="162">
        <f>Q464*H464</f>
        <v>1.8114999999999999</v>
      </c>
      <c r="S464" s="162">
        <v>0</v>
      </c>
      <c r="T464" s="163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64" t="s">
        <v>158</v>
      </c>
      <c r="AT464" s="164" t="s">
        <v>154</v>
      </c>
      <c r="AU464" s="164" t="s">
        <v>152</v>
      </c>
      <c r="AY464" s="18" t="s">
        <v>151</v>
      </c>
      <c r="BE464" s="165">
        <f>IF(N464="základná",J464,0)</f>
        <v>0</v>
      </c>
      <c r="BF464" s="165">
        <f>IF(N464="znížená",J464,0)</f>
        <v>0</v>
      </c>
      <c r="BG464" s="165">
        <f>IF(N464="zákl. prenesená",J464,0)</f>
        <v>0</v>
      </c>
      <c r="BH464" s="165">
        <f>IF(N464="zníž. prenesená",J464,0)</f>
        <v>0</v>
      </c>
      <c r="BI464" s="165">
        <f>IF(N464="nulová",J464,0)</f>
        <v>0</v>
      </c>
      <c r="BJ464" s="18" t="s">
        <v>152</v>
      </c>
      <c r="BK464" s="165">
        <f>ROUND(I464*H464,2)</f>
        <v>0</v>
      </c>
      <c r="BL464" s="18" t="s">
        <v>158</v>
      </c>
      <c r="BM464" s="164" t="s">
        <v>1462</v>
      </c>
    </row>
    <row r="465" spans="1:65" s="14" customFormat="1" ht="11.25">
      <c r="B465" s="174"/>
      <c r="D465" s="167" t="s">
        <v>160</v>
      </c>
      <c r="E465" s="175" t="s">
        <v>1</v>
      </c>
      <c r="F465" s="176" t="s">
        <v>1463</v>
      </c>
      <c r="H465" s="177">
        <v>50</v>
      </c>
      <c r="I465" s="178"/>
      <c r="L465" s="174"/>
      <c r="M465" s="179"/>
      <c r="N465" s="180"/>
      <c r="O465" s="180"/>
      <c r="P465" s="180"/>
      <c r="Q465" s="180"/>
      <c r="R465" s="180"/>
      <c r="S465" s="180"/>
      <c r="T465" s="181"/>
      <c r="AT465" s="175" t="s">
        <v>160</v>
      </c>
      <c r="AU465" s="175" t="s">
        <v>152</v>
      </c>
      <c r="AV465" s="14" t="s">
        <v>152</v>
      </c>
      <c r="AW465" s="14" t="s">
        <v>31</v>
      </c>
      <c r="AX465" s="14" t="s">
        <v>84</v>
      </c>
      <c r="AY465" s="175" t="s">
        <v>151</v>
      </c>
    </row>
    <row r="466" spans="1:65" s="2" customFormat="1" ht="24.2" customHeight="1">
      <c r="A466" s="33"/>
      <c r="B466" s="151"/>
      <c r="C466" s="152" t="s">
        <v>567</v>
      </c>
      <c r="D466" s="152" t="s">
        <v>154</v>
      </c>
      <c r="E466" s="153" t="s">
        <v>804</v>
      </c>
      <c r="F466" s="154" t="s">
        <v>805</v>
      </c>
      <c r="G466" s="155" t="s">
        <v>157</v>
      </c>
      <c r="H466" s="156">
        <v>1159.7329999999999</v>
      </c>
      <c r="I466" s="157"/>
      <c r="J466" s="158">
        <f>ROUND(I466*H466,2)</f>
        <v>0</v>
      </c>
      <c r="K466" s="159"/>
      <c r="L466" s="34"/>
      <c r="M466" s="160" t="s">
        <v>1</v>
      </c>
      <c r="N466" s="161" t="s">
        <v>42</v>
      </c>
      <c r="O466" s="62"/>
      <c r="P466" s="162">
        <f>O466*H466</f>
        <v>0</v>
      </c>
      <c r="Q466" s="162">
        <v>2.2499999999999999E-4</v>
      </c>
      <c r="R466" s="162">
        <f>Q466*H466</f>
        <v>0.26093992499999996</v>
      </c>
      <c r="S466" s="162">
        <v>0</v>
      </c>
      <c r="T466" s="163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64" t="s">
        <v>158</v>
      </c>
      <c r="AT466" s="164" t="s">
        <v>154</v>
      </c>
      <c r="AU466" s="164" t="s">
        <v>152</v>
      </c>
      <c r="AY466" s="18" t="s">
        <v>151</v>
      </c>
      <c r="BE466" s="165">
        <f>IF(N466="základná",J466,0)</f>
        <v>0</v>
      </c>
      <c r="BF466" s="165">
        <f>IF(N466="znížená",J466,0)</f>
        <v>0</v>
      </c>
      <c r="BG466" s="165">
        <f>IF(N466="zákl. prenesená",J466,0)</f>
        <v>0</v>
      </c>
      <c r="BH466" s="165">
        <f>IF(N466="zníž. prenesená",J466,0)</f>
        <v>0</v>
      </c>
      <c r="BI466" s="165">
        <f>IF(N466="nulová",J466,0)</f>
        <v>0</v>
      </c>
      <c r="BJ466" s="18" t="s">
        <v>152</v>
      </c>
      <c r="BK466" s="165">
        <f>ROUND(I466*H466,2)</f>
        <v>0</v>
      </c>
      <c r="BL466" s="18" t="s">
        <v>158</v>
      </c>
      <c r="BM466" s="164" t="s">
        <v>1464</v>
      </c>
    </row>
    <row r="467" spans="1:65" s="13" customFormat="1" ht="11.25">
      <c r="B467" s="166"/>
      <c r="D467" s="167" t="s">
        <v>160</v>
      </c>
      <c r="E467" s="168" t="s">
        <v>1</v>
      </c>
      <c r="F467" s="169" t="s">
        <v>1465</v>
      </c>
      <c r="H467" s="168" t="s">
        <v>1</v>
      </c>
      <c r="I467" s="170"/>
      <c r="L467" s="166"/>
      <c r="M467" s="171"/>
      <c r="N467" s="172"/>
      <c r="O467" s="172"/>
      <c r="P467" s="172"/>
      <c r="Q467" s="172"/>
      <c r="R467" s="172"/>
      <c r="S467" s="172"/>
      <c r="T467" s="173"/>
      <c r="AT467" s="168" t="s">
        <v>160</v>
      </c>
      <c r="AU467" s="168" t="s">
        <v>152</v>
      </c>
      <c r="AV467" s="13" t="s">
        <v>84</v>
      </c>
      <c r="AW467" s="13" t="s">
        <v>31</v>
      </c>
      <c r="AX467" s="13" t="s">
        <v>76</v>
      </c>
      <c r="AY467" s="168" t="s">
        <v>151</v>
      </c>
    </row>
    <row r="468" spans="1:65" s="14" customFormat="1" ht="11.25">
      <c r="B468" s="174"/>
      <c r="D468" s="167" t="s">
        <v>160</v>
      </c>
      <c r="E468" s="175" t="s">
        <v>1</v>
      </c>
      <c r="F468" s="176" t="s">
        <v>1466</v>
      </c>
      <c r="H468" s="177">
        <v>18.827999999999999</v>
      </c>
      <c r="I468" s="178"/>
      <c r="L468" s="174"/>
      <c r="M468" s="179"/>
      <c r="N468" s="180"/>
      <c r="O468" s="180"/>
      <c r="P468" s="180"/>
      <c r="Q468" s="180"/>
      <c r="R468" s="180"/>
      <c r="S468" s="180"/>
      <c r="T468" s="181"/>
      <c r="AT468" s="175" t="s">
        <v>160</v>
      </c>
      <c r="AU468" s="175" t="s">
        <v>152</v>
      </c>
      <c r="AV468" s="14" t="s">
        <v>152</v>
      </c>
      <c r="AW468" s="14" t="s">
        <v>31</v>
      </c>
      <c r="AX468" s="14" t="s">
        <v>76</v>
      </c>
      <c r="AY468" s="175" t="s">
        <v>151</v>
      </c>
    </row>
    <row r="469" spans="1:65" s="14" customFormat="1" ht="11.25">
      <c r="B469" s="174"/>
      <c r="D469" s="167" t="s">
        <v>160</v>
      </c>
      <c r="E469" s="175" t="s">
        <v>1</v>
      </c>
      <c r="F469" s="176" t="s">
        <v>1467</v>
      </c>
      <c r="H469" s="177">
        <v>30.699000000000002</v>
      </c>
      <c r="I469" s="178"/>
      <c r="L469" s="174"/>
      <c r="M469" s="179"/>
      <c r="N469" s="180"/>
      <c r="O469" s="180"/>
      <c r="P469" s="180"/>
      <c r="Q469" s="180"/>
      <c r="R469" s="180"/>
      <c r="S469" s="180"/>
      <c r="T469" s="181"/>
      <c r="AT469" s="175" t="s">
        <v>160</v>
      </c>
      <c r="AU469" s="175" t="s">
        <v>152</v>
      </c>
      <c r="AV469" s="14" t="s">
        <v>152</v>
      </c>
      <c r="AW469" s="14" t="s">
        <v>31</v>
      </c>
      <c r="AX469" s="14" t="s">
        <v>76</v>
      </c>
      <c r="AY469" s="175" t="s">
        <v>151</v>
      </c>
    </row>
    <row r="470" spans="1:65" s="14" customFormat="1" ht="11.25">
      <c r="B470" s="174"/>
      <c r="D470" s="167" t="s">
        <v>160</v>
      </c>
      <c r="E470" s="175" t="s">
        <v>1</v>
      </c>
      <c r="F470" s="176" t="s">
        <v>1468</v>
      </c>
      <c r="H470" s="177">
        <v>25.678000000000001</v>
      </c>
      <c r="I470" s="178"/>
      <c r="L470" s="174"/>
      <c r="M470" s="179"/>
      <c r="N470" s="180"/>
      <c r="O470" s="180"/>
      <c r="P470" s="180"/>
      <c r="Q470" s="180"/>
      <c r="R470" s="180"/>
      <c r="S470" s="180"/>
      <c r="T470" s="181"/>
      <c r="AT470" s="175" t="s">
        <v>160</v>
      </c>
      <c r="AU470" s="175" t="s">
        <v>152</v>
      </c>
      <c r="AV470" s="14" t="s">
        <v>152</v>
      </c>
      <c r="AW470" s="14" t="s">
        <v>31</v>
      </c>
      <c r="AX470" s="14" t="s">
        <v>76</v>
      </c>
      <c r="AY470" s="175" t="s">
        <v>151</v>
      </c>
    </row>
    <row r="471" spans="1:65" s="14" customFormat="1" ht="11.25">
      <c r="B471" s="174"/>
      <c r="D471" s="167" t="s">
        <v>160</v>
      </c>
      <c r="E471" s="175" t="s">
        <v>1</v>
      </c>
      <c r="F471" s="176" t="s">
        <v>1469</v>
      </c>
      <c r="H471" s="177">
        <v>13.413</v>
      </c>
      <c r="I471" s="178"/>
      <c r="L471" s="174"/>
      <c r="M471" s="179"/>
      <c r="N471" s="180"/>
      <c r="O471" s="180"/>
      <c r="P471" s="180"/>
      <c r="Q471" s="180"/>
      <c r="R471" s="180"/>
      <c r="S471" s="180"/>
      <c r="T471" s="181"/>
      <c r="AT471" s="175" t="s">
        <v>160</v>
      </c>
      <c r="AU471" s="175" t="s">
        <v>152</v>
      </c>
      <c r="AV471" s="14" t="s">
        <v>152</v>
      </c>
      <c r="AW471" s="14" t="s">
        <v>31</v>
      </c>
      <c r="AX471" s="14" t="s">
        <v>76</v>
      </c>
      <c r="AY471" s="175" t="s">
        <v>151</v>
      </c>
    </row>
    <row r="472" spans="1:65" s="14" customFormat="1" ht="11.25">
      <c r="B472" s="174"/>
      <c r="D472" s="167" t="s">
        <v>160</v>
      </c>
      <c r="E472" s="175" t="s">
        <v>1</v>
      </c>
      <c r="F472" s="176" t="s">
        <v>1470</v>
      </c>
      <c r="H472" s="177">
        <v>21.83</v>
      </c>
      <c r="I472" s="178"/>
      <c r="L472" s="174"/>
      <c r="M472" s="179"/>
      <c r="N472" s="180"/>
      <c r="O472" s="180"/>
      <c r="P472" s="180"/>
      <c r="Q472" s="180"/>
      <c r="R472" s="180"/>
      <c r="S472" s="180"/>
      <c r="T472" s="181"/>
      <c r="AT472" s="175" t="s">
        <v>160</v>
      </c>
      <c r="AU472" s="175" t="s">
        <v>152</v>
      </c>
      <c r="AV472" s="14" t="s">
        <v>152</v>
      </c>
      <c r="AW472" s="14" t="s">
        <v>31</v>
      </c>
      <c r="AX472" s="14" t="s">
        <v>76</v>
      </c>
      <c r="AY472" s="175" t="s">
        <v>151</v>
      </c>
    </row>
    <row r="473" spans="1:65" s="14" customFormat="1" ht="11.25">
      <c r="B473" s="174"/>
      <c r="D473" s="167" t="s">
        <v>160</v>
      </c>
      <c r="E473" s="175" t="s">
        <v>1</v>
      </c>
      <c r="F473" s="176" t="s">
        <v>1471</v>
      </c>
      <c r="H473" s="177">
        <v>29.97</v>
      </c>
      <c r="I473" s="178"/>
      <c r="L473" s="174"/>
      <c r="M473" s="179"/>
      <c r="N473" s="180"/>
      <c r="O473" s="180"/>
      <c r="P473" s="180"/>
      <c r="Q473" s="180"/>
      <c r="R473" s="180"/>
      <c r="S473" s="180"/>
      <c r="T473" s="181"/>
      <c r="AT473" s="175" t="s">
        <v>160</v>
      </c>
      <c r="AU473" s="175" t="s">
        <v>152</v>
      </c>
      <c r="AV473" s="14" t="s">
        <v>152</v>
      </c>
      <c r="AW473" s="14" t="s">
        <v>31</v>
      </c>
      <c r="AX473" s="14" t="s">
        <v>76</v>
      </c>
      <c r="AY473" s="175" t="s">
        <v>151</v>
      </c>
    </row>
    <row r="474" spans="1:65" s="14" customFormat="1" ht="11.25">
      <c r="B474" s="174"/>
      <c r="D474" s="167" t="s">
        <v>160</v>
      </c>
      <c r="E474" s="175" t="s">
        <v>1</v>
      </c>
      <c r="F474" s="176" t="s">
        <v>1472</v>
      </c>
      <c r="H474" s="177">
        <v>26.010999999999999</v>
      </c>
      <c r="I474" s="178"/>
      <c r="L474" s="174"/>
      <c r="M474" s="179"/>
      <c r="N474" s="180"/>
      <c r="O474" s="180"/>
      <c r="P474" s="180"/>
      <c r="Q474" s="180"/>
      <c r="R474" s="180"/>
      <c r="S474" s="180"/>
      <c r="T474" s="181"/>
      <c r="AT474" s="175" t="s">
        <v>160</v>
      </c>
      <c r="AU474" s="175" t="s">
        <v>152</v>
      </c>
      <c r="AV474" s="14" t="s">
        <v>152</v>
      </c>
      <c r="AW474" s="14" t="s">
        <v>31</v>
      </c>
      <c r="AX474" s="14" t="s">
        <v>76</v>
      </c>
      <c r="AY474" s="175" t="s">
        <v>151</v>
      </c>
    </row>
    <row r="475" spans="1:65" s="14" customFormat="1" ht="11.25">
      <c r="B475" s="174"/>
      <c r="D475" s="167" t="s">
        <v>160</v>
      </c>
      <c r="E475" s="175" t="s">
        <v>1</v>
      </c>
      <c r="F475" s="176" t="s">
        <v>1473</v>
      </c>
      <c r="H475" s="177">
        <v>28.12</v>
      </c>
      <c r="I475" s="178"/>
      <c r="L475" s="174"/>
      <c r="M475" s="179"/>
      <c r="N475" s="180"/>
      <c r="O475" s="180"/>
      <c r="P475" s="180"/>
      <c r="Q475" s="180"/>
      <c r="R475" s="180"/>
      <c r="S475" s="180"/>
      <c r="T475" s="181"/>
      <c r="AT475" s="175" t="s">
        <v>160</v>
      </c>
      <c r="AU475" s="175" t="s">
        <v>152</v>
      </c>
      <c r="AV475" s="14" t="s">
        <v>152</v>
      </c>
      <c r="AW475" s="14" t="s">
        <v>31</v>
      </c>
      <c r="AX475" s="14" t="s">
        <v>76</v>
      </c>
      <c r="AY475" s="175" t="s">
        <v>151</v>
      </c>
    </row>
    <row r="476" spans="1:65" s="14" customFormat="1" ht="11.25">
      <c r="B476" s="174"/>
      <c r="D476" s="167" t="s">
        <v>160</v>
      </c>
      <c r="E476" s="175" t="s">
        <v>1</v>
      </c>
      <c r="F476" s="176" t="s">
        <v>1474</v>
      </c>
      <c r="H476" s="177">
        <v>32.93</v>
      </c>
      <c r="I476" s="178"/>
      <c r="L476" s="174"/>
      <c r="M476" s="179"/>
      <c r="N476" s="180"/>
      <c r="O476" s="180"/>
      <c r="P476" s="180"/>
      <c r="Q476" s="180"/>
      <c r="R476" s="180"/>
      <c r="S476" s="180"/>
      <c r="T476" s="181"/>
      <c r="AT476" s="175" t="s">
        <v>160</v>
      </c>
      <c r="AU476" s="175" t="s">
        <v>152</v>
      </c>
      <c r="AV476" s="14" t="s">
        <v>152</v>
      </c>
      <c r="AW476" s="14" t="s">
        <v>31</v>
      </c>
      <c r="AX476" s="14" t="s">
        <v>76</v>
      </c>
      <c r="AY476" s="175" t="s">
        <v>151</v>
      </c>
    </row>
    <row r="477" spans="1:65" s="14" customFormat="1" ht="11.25">
      <c r="B477" s="174"/>
      <c r="D477" s="167" t="s">
        <v>160</v>
      </c>
      <c r="E477" s="175" t="s">
        <v>1</v>
      </c>
      <c r="F477" s="176" t="s">
        <v>1475</v>
      </c>
      <c r="H477" s="177">
        <v>29.766999999999999</v>
      </c>
      <c r="I477" s="178"/>
      <c r="L477" s="174"/>
      <c r="M477" s="179"/>
      <c r="N477" s="180"/>
      <c r="O477" s="180"/>
      <c r="P477" s="180"/>
      <c r="Q477" s="180"/>
      <c r="R477" s="180"/>
      <c r="S477" s="180"/>
      <c r="T477" s="181"/>
      <c r="AT477" s="175" t="s">
        <v>160</v>
      </c>
      <c r="AU477" s="175" t="s">
        <v>152</v>
      </c>
      <c r="AV477" s="14" t="s">
        <v>152</v>
      </c>
      <c r="AW477" s="14" t="s">
        <v>31</v>
      </c>
      <c r="AX477" s="14" t="s">
        <v>76</v>
      </c>
      <c r="AY477" s="175" t="s">
        <v>151</v>
      </c>
    </row>
    <row r="478" spans="1:65" s="14" customFormat="1" ht="11.25">
      <c r="B478" s="174"/>
      <c r="D478" s="167" t="s">
        <v>160</v>
      </c>
      <c r="E478" s="175" t="s">
        <v>1</v>
      </c>
      <c r="F478" s="176" t="s">
        <v>1476</v>
      </c>
      <c r="H478" s="177">
        <v>68.548000000000002</v>
      </c>
      <c r="I478" s="178"/>
      <c r="L478" s="174"/>
      <c r="M478" s="179"/>
      <c r="N478" s="180"/>
      <c r="O478" s="180"/>
      <c r="P478" s="180"/>
      <c r="Q478" s="180"/>
      <c r="R478" s="180"/>
      <c r="S478" s="180"/>
      <c r="T478" s="181"/>
      <c r="AT478" s="175" t="s">
        <v>160</v>
      </c>
      <c r="AU478" s="175" t="s">
        <v>152</v>
      </c>
      <c r="AV478" s="14" t="s">
        <v>152</v>
      </c>
      <c r="AW478" s="14" t="s">
        <v>31</v>
      </c>
      <c r="AX478" s="14" t="s">
        <v>76</v>
      </c>
      <c r="AY478" s="175" t="s">
        <v>151</v>
      </c>
    </row>
    <row r="479" spans="1:65" s="14" customFormat="1" ht="22.5">
      <c r="B479" s="174"/>
      <c r="D479" s="167" t="s">
        <v>160</v>
      </c>
      <c r="E479" s="175" t="s">
        <v>1</v>
      </c>
      <c r="F479" s="176" t="s">
        <v>1477</v>
      </c>
      <c r="H479" s="177">
        <v>92.602999999999994</v>
      </c>
      <c r="I479" s="178"/>
      <c r="L479" s="174"/>
      <c r="M479" s="179"/>
      <c r="N479" s="180"/>
      <c r="O479" s="180"/>
      <c r="P479" s="180"/>
      <c r="Q479" s="180"/>
      <c r="R479" s="180"/>
      <c r="S479" s="180"/>
      <c r="T479" s="181"/>
      <c r="AT479" s="175" t="s">
        <v>160</v>
      </c>
      <c r="AU479" s="175" t="s">
        <v>152</v>
      </c>
      <c r="AV479" s="14" t="s">
        <v>152</v>
      </c>
      <c r="AW479" s="14" t="s">
        <v>31</v>
      </c>
      <c r="AX479" s="14" t="s">
        <v>76</v>
      </c>
      <c r="AY479" s="175" t="s">
        <v>151</v>
      </c>
    </row>
    <row r="480" spans="1:65" s="14" customFormat="1" ht="11.25">
      <c r="B480" s="174"/>
      <c r="D480" s="167" t="s">
        <v>160</v>
      </c>
      <c r="E480" s="175" t="s">
        <v>1</v>
      </c>
      <c r="F480" s="176" t="s">
        <v>1478</v>
      </c>
      <c r="H480" s="177">
        <v>38.533999999999999</v>
      </c>
      <c r="I480" s="178"/>
      <c r="L480" s="174"/>
      <c r="M480" s="179"/>
      <c r="N480" s="180"/>
      <c r="O480" s="180"/>
      <c r="P480" s="180"/>
      <c r="Q480" s="180"/>
      <c r="R480" s="180"/>
      <c r="S480" s="180"/>
      <c r="T480" s="181"/>
      <c r="AT480" s="175" t="s">
        <v>160</v>
      </c>
      <c r="AU480" s="175" t="s">
        <v>152</v>
      </c>
      <c r="AV480" s="14" t="s">
        <v>152</v>
      </c>
      <c r="AW480" s="14" t="s">
        <v>31</v>
      </c>
      <c r="AX480" s="14" t="s">
        <v>76</v>
      </c>
      <c r="AY480" s="175" t="s">
        <v>151</v>
      </c>
    </row>
    <row r="481" spans="1:65" s="14" customFormat="1" ht="11.25">
      <c r="B481" s="174"/>
      <c r="D481" s="167" t="s">
        <v>160</v>
      </c>
      <c r="E481" s="175" t="s">
        <v>1</v>
      </c>
      <c r="F481" s="176" t="s">
        <v>1479</v>
      </c>
      <c r="H481" s="177">
        <v>64.655000000000001</v>
      </c>
      <c r="I481" s="178"/>
      <c r="L481" s="174"/>
      <c r="M481" s="179"/>
      <c r="N481" s="180"/>
      <c r="O481" s="180"/>
      <c r="P481" s="180"/>
      <c r="Q481" s="180"/>
      <c r="R481" s="180"/>
      <c r="S481" s="180"/>
      <c r="T481" s="181"/>
      <c r="AT481" s="175" t="s">
        <v>160</v>
      </c>
      <c r="AU481" s="175" t="s">
        <v>152</v>
      </c>
      <c r="AV481" s="14" t="s">
        <v>152</v>
      </c>
      <c r="AW481" s="14" t="s">
        <v>31</v>
      </c>
      <c r="AX481" s="14" t="s">
        <v>76</v>
      </c>
      <c r="AY481" s="175" t="s">
        <v>151</v>
      </c>
    </row>
    <row r="482" spans="1:65" s="14" customFormat="1" ht="11.25">
      <c r="B482" s="174"/>
      <c r="D482" s="167" t="s">
        <v>160</v>
      </c>
      <c r="E482" s="175" t="s">
        <v>1</v>
      </c>
      <c r="F482" s="176" t="s">
        <v>1480</v>
      </c>
      <c r="H482" s="177">
        <v>15.256</v>
      </c>
      <c r="I482" s="178"/>
      <c r="L482" s="174"/>
      <c r="M482" s="179"/>
      <c r="N482" s="180"/>
      <c r="O482" s="180"/>
      <c r="P482" s="180"/>
      <c r="Q482" s="180"/>
      <c r="R482" s="180"/>
      <c r="S482" s="180"/>
      <c r="T482" s="181"/>
      <c r="AT482" s="175" t="s">
        <v>160</v>
      </c>
      <c r="AU482" s="175" t="s">
        <v>152</v>
      </c>
      <c r="AV482" s="14" t="s">
        <v>152</v>
      </c>
      <c r="AW482" s="14" t="s">
        <v>31</v>
      </c>
      <c r="AX482" s="14" t="s">
        <v>76</v>
      </c>
      <c r="AY482" s="175" t="s">
        <v>151</v>
      </c>
    </row>
    <row r="483" spans="1:65" s="14" customFormat="1" ht="11.25">
      <c r="B483" s="174"/>
      <c r="D483" s="167" t="s">
        <v>160</v>
      </c>
      <c r="E483" s="175" t="s">
        <v>1</v>
      </c>
      <c r="F483" s="176" t="s">
        <v>1481</v>
      </c>
      <c r="H483" s="177">
        <v>23.285</v>
      </c>
      <c r="I483" s="178"/>
      <c r="L483" s="174"/>
      <c r="M483" s="179"/>
      <c r="N483" s="180"/>
      <c r="O483" s="180"/>
      <c r="P483" s="180"/>
      <c r="Q483" s="180"/>
      <c r="R483" s="180"/>
      <c r="S483" s="180"/>
      <c r="T483" s="181"/>
      <c r="AT483" s="175" t="s">
        <v>160</v>
      </c>
      <c r="AU483" s="175" t="s">
        <v>152</v>
      </c>
      <c r="AV483" s="14" t="s">
        <v>152</v>
      </c>
      <c r="AW483" s="14" t="s">
        <v>31</v>
      </c>
      <c r="AX483" s="14" t="s">
        <v>76</v>
      </c>
      <c r="AY483" s="175" t="s">
        <v>151</v>
      </c>
    </row>
    <row r="484" spans="1:65" s="14" customFormat="1" ht="11.25">
      <c r="B484" s="174"/>
      <c r="D484" s="167" t="s">
        <v>160</v>
      </c>
      <c r="E484" s="175" t="s">
        <v>1</v>
      </c>
      <c r="F484" s="176" t="s">
        <v>1482</v>
      </c>
      <c r="H484" s="177">
        <v>41.213000000000001</v>
      </c>
      <c r="I484" s="178"/>
      <c r="L484" s="174"/>
      <c r="M484" s="179"/>
      <c r="N484" s="180"/>
      <c r="O484" s="180"/>
      <c r="P484" s="180"/>
      <c r="Q484" s="180"/>
      <c r="R484" s="180"/>
      <c r="S484" s="180"/>
      <c r="T484" s="181"/>
      <c r="AT484" s="175" t="s">
        <v>160</v>
      </c>
      <c r="AU484" s="175" t="s">
        <v>152</v>
      </c>
      <c r="AV484" s="14" t="s">
        <v>152</v>
      </c>
      <c r="AW484" s="14" t="s">
        <v>31</v>
      </c>
      <c r="AX484" s="14" t="s">
        <v>76</v>
      </c>
      <c r="AY484" s="175" t="s">
        <v>151</v>
      </c>
    </row>
    <row r="485" spans="1:65" s="14" customFormat="1" ht="11.25">
      <c r="B485" s="174"/>
      <c r="D485" s="167" t="s">
        <v>160</v>
      </c>
      <c r="E485" s="175" t="s">
        <v>1</v>
      </c>
      <c r="F485" s="176" t="s">
        <v>1483</v>
      </c>
      <c r="H485" s="177">
        <v>22.484999999999999</v>
      </c>
      <c r="I485" s="178"/>
      <c r="L485" s="174"/>
      <c r="M485" s="179"/>
      <c r="N485" s="180"/>
      <c r="O485" s="180"/>
      <c r="P485" s="180"/>
      <c r="Q485" s="180"/>
      <c r="R485" s="180"/>
      <c r="S485" s="180"/>
      <c r="T485" s="181"/>
      <c r="AT485" s="175" t="s">
        <v>160</v>
      </c>
      <c r="AU485" s="175" t="s">
        <v>152</v>
      </c>
      <c r="AV485" s="14" t="s">
        <v>152</v>
      </c>
      <c r="AW485" s="14" t="s">
        <v>31</v>
      </c>
      <c r="AX485" s="14" t="s">
        <v>76</v>
      </c>
      <c r="AY485" s="175" t="s">
        <v>151</v>
      </c>
    </row>
    <row r="486" spans="1:65" s="14" customFormat="1" ht="11.25">
      <c r="B486" s="174"/>
      <c r="D486" s="167" t="s">
        <v>160</v>
      </c>
      <c r="E486" s="175" t="s">
        <v>1</v>
      </c>
      <c r="F486" s="176" t="s">
        <v>1484</v>
      </c>
      <c r="H486" s="177">
        <v>29.117000000000001</v>
      </c>
      <c r="I486" s="178"/>
      <c r="L486" s="174"/>
      <c r="M486" s="179"/>
      <c r="N486" s="180"/>
      <c r="O486" s="180"/>
      <c r="P486" s="180"/>
      <c r="Q486" s="180"/>
      <c r="R486" s="180"/>
      <c r="S486" s="180"/>
      <c r="T486" s="181"/>
      <c r="AT486" s="175" t="s">
        <v>160</v>
      </c>
      <c r="AU486" s="175" t="s">
        <v>152</v>
      </c>
      <c r="AV486" s="14" t="s">
        <v>152</v>
      </c>
      <c r="AW486" s="14" t="s">
        <v>31</v>
      </c>
      <c r="AX486" s="14" t="s">
        <v>76</v>
      </c>
      <c r="AY486" s="175" t="s">
        <v>151</v>
      </c>
    </row>
    <row r="487" spans="1:65" s="14" customFormat="1" ht="11.25">
      <c r="B487" s="174"/>
      <c r="D487" s="167" t="s">
        <v>160</v>
      </c>
      <c r="E487" s="175" t="s">
        <v>1</v>
      </c>
      <c r="F487" s="176" t="s">
        <v>1485</v>
      </c>
      <c r="H487" s="177">
        <v>25.074999999999999</v>
      </c>
      <c r="I487" s="178"/>
      <c r="L487" s="174"/>
      <c r="M487" s="179"/>
      <c r="N487" s="180"/>
      <c r="O487" s="180"/>
      <c r="P487" s="180"/>
      <c r="Q487" s="180"/>
      <c r="R487" s="180"/>
      <c r="S487" s="180"/>
      <c r="T487" s="181"/>
      <c r="AT487" s="175" t="s">
        <v>160</v>
      </c>
      <c r="AU487" s="175" t="s">
        <v>152</v>
      </c>
      <c r="AV487" s="14" t="s">
        <v>152</v>
      </c>
      <c r="AW487" s="14" t="s">
        <v>31</v>
      </c>
      <c r="AX487" s="14" t="s">
        <v>76</v>
      </c>
      <c r="AY487" s="175" t="s">
        <v>151</v>
      </c>
    </row>
    <row r="488" spans="1:65" s="14" customFormat="1" ht="11.25">
      <c r="B488" s="174"/>
      <c r="D488" s="167" t="s">
        <v>160</v>
      </c>
      <c r="E488" s="175" t="s">
        <v>1</v>
      </c>
      <c r="F488" s="176" t="s">
        <v>1486</v>
      </c>
      <c r="H488" s="177">
        <v>13.759</v>
      </c>
      <c r="I488" s="178"/>
      <c r="L488" s="174"/>
      <c r="M488" s="179"/>
      <c r="N488" s="180"/>
      <c r="O488" s="180"/>
      <c r="P488" s="180"/>
      <c r="Q488" s="180"/>
      <c r="R488" s="180"/>
      <c r="S488" s="180"/>
      <c r="T488" s="181"/>
      <c r="AT488" s="175" t="s">
        <v>160</v>
      </c>
      <c r="AU488" s="175" t="s">
        <v>152</v>
      </c>
      <c r="AV488" s="14" t="s">
        <v>152</v>
      </c>
      <c r="AW488" s="14" t="s">
        <v>31</v>
      </c>
      <c r="AX488" s="14" t="s">
        <v>76</v>
      </c>
      <c r="AY488" s="175" t="s">
        <v>151</v>
      </c>
    </row>
    <row r="489" spans="1:65" s="14" customFormat="1" ht="11.25">
      <c r="B489" s="174"/>
      <c r="D489" s="167" t="s">
        <v>160</v>
      </c>
      <c r="E489" s="175" t="s">
        <v>1</v>
      </c>
      <c r="F489" s="176" t="s">
        <v>1487</v>
      </c>
      <c r="H489" s="177">
        <v>15.138</v>
      </c>
      <c r="I489" s="178"/>
      <c r="L489" s="174"/>
      <c r="M489" s="179"/>
      <c r="N489" s="180"/>
      <c r="O489" s="180"/>
      <c r="P489" s="180"/>
      <c r="Q489" s="180"/>
      <c r="R489" s="180"/>
      <c r="S489" s="180"/>
      <c r="T489" s="181"/>
      <c r="AT489" s="175" t="s">
        <v>160</v>
      </c>
      <c r="AU489" s="175" t="s">
        <v>152</v>
      </c>
      <c r="AV489" s="14" t="s">
        <v>152</v>
      </c>
      <c r="AW489" s="14" t="s">
        <v>31</v>
      </c>
      <c r="AX489" s="14" t="s">
        <v>76</v>
      </c>
      <c r="AY489" s="175" t="s">
        <v>151</v>
      </c>
    </row>
    <row r="490" spans="1:65" s="14" customFormat="1" ht="11.25">
      <c r="B490" s="174"/>
      <c r="D490" s="167" t="s">
        <v>160</v>
      </c>
      <c r="E490" s="175" t="s">
        <v>1</v>
      </c>
      <c r="F490" s="176" t="s">
        <v>1488</v>
      </c>
      <c r="H490" s="177">
        <v>61.84</v>
      </c>
      <c r="I490" s="178"/>
      <c r="L490" s="174"/>
      <c r="M490" s="179"/>
      <c r="N490" s="180"/>
      <c r="O490" s="180"/>
      <c r="P490" s="180"/>
      <c r="Q490" s="180"/>
      <c r="R490" s="180"/>
      <c r="S490" s="180"/>
      <c r="T490" s="181"/>
      <c r="AT490" s="175" t="s">
        <v>160</v>
      </c>
      <c r="AU490" s="175" t="s">
        <v>152</v>
      </c>
      <c r="AV490" s="14" t="s">
        <v>152</v>
      </c>
      <c r="AW490" s="14" t="s">
        <v>31</v>
      </c>
      <c r="AX490" s="14" t="s">
        <v>76</v>
      </c>
      <c r="AY490" s="175" t="s">
        <v>151</v>
      </c>
    </row>
    <row r="491" spans="1:65" s="14" customFormat="1" ht="11.25">
      <c r="B491" s="174"/>
      <c r="D491" s="167" t="s">
        <v>160</v>
      </c>
      <c r="E491" s="175" t="s">
        <v>1</v>
      </c>
      <c r="F491" s="176" t="s">
        <v>1489</v>
      </c>
      <c r="H491" s="177">
        <v>82.138999999999996</v>
      </c>
      <c r="I491" s="178"/>
      <c r="L491" s="174"/>
      <c r="M491" s="179"/>
      <c r="N491" s="180"/>
      <c r="O491" s="180"/>
      <c r="P491" s="180"/>
      <c r="Q491" s="180"/>
      <c r="R491" s="180"/>
      <c r="S491" s="180"/>
      <c r="T491" s="181"/>
      <c r="AT491" s="175" t="s">
        <v>160</v>
      </c>
      <c r="AU491" s="175" t="s">
        <v>152</v>
      </c>
      <c r="AV491" s="14" t="s">
        <v>152</v>
      </c>
      <c r="AW491" s="14" t="s">
        <v>31</v>
      </c>
      <c r="AX491" s="14" t="s">
        <v>76</v>
      </c>
      <c r="AY491" s="175" t="s">
        <v>151</v>
      </c>
    </row>
    <row r="492" spans="1:65" s="14" customFormat="1" ht="22.5">
      <c r="B492" s="174"/>
      <c r="D492" s="167" t="s">
        <v>160</v>
      </c>
      <c r="E492" s="175" t="s">
        <v>1</v>
      </c>
      <c r="F492" s="176" t="s">
        <v>1490</v>
      </c>
      <c r="H492" s="177">
        <v>141.494</v>
      </c>
      <c r="I492" s="178"/>
      <c r="L492" s="174"/>
      <c r="M492" s="179"/>
      <c r="N492" s="180"/>
      <c r="O492" s="180"/>
      <c r="P492" s="180"/>
      <c r="Q492" s="180"/>
      <c r="R492" s="180"/>
      <c r="S492" s="180"/>
      <c r="T492" s="181"/>
      <c r="AT492" s="175" t="s">
        <v>160</v>
      </c>
      <c r="AU492" s="175" t="s">
        <v>152</v>
      </c>
      <c r="AV492" s="14" t="s">
        <v>152</v>
      </c>
      <c r="AW492" s="14" t="s">
        <v>31</v>
      </c>
      <c r="AX492" s="14" t="s">
        <v>76</v>
      </c>
      <c r="AY492" s="175" t="s">
        <v>151</v>
      </c>
    </row>
    <row r="493" spans="1:65" s="14" customFormat="1" ht="11.25">
      <c r="B493" s="174"/>
      <c r="D493" s="167" t="s">
        <v>160</v>
      </c>
      <c r="E493" s="175" t="s">
        <v>1</v>
      </c>
      <c r="F493" s="176" t="s">
        <v>1491</v>
      </c>
      <c r="H493" s="177">
        <v>120.54</v>
      </c>
      <c r="I493" s="178"/>
      <c r="L493" s="174"/>
      <c r="M493" s="179"/>
      <c r="N493" s="180"/>
      <c r="O493" s="180"/>
      <c r="P493" s="180"/>
      <c r="Q493" s="180"/>
      <c r="R493" s="180"/>
      <c r="S493" s="180"/>
      <c r="T493" s="181"/>
      <c r="AT493" s="175" t="s">
        <v>160</v>
      </c>
      <c r="AU493" s="175" t="s">
        <v>152</v>
      </c>
      <c r="AV493" s="14" t="s">
        <v>152</v>
      </c>
      <c r="AW493" s="14" t="s">
        <v>31</v>
      </c>
      <c r="AX493" s="14" t="s">
        <v>76</v>
      </c>
      <c r="AY493" s="175" t="s">
        <v>151</v>
      </c>
    </row>
    <row r="494" spans="1:65" s="14" customFormat="1" ht="11.25">
      <c r="B494" s="174"/>
      <c r="D494" s="167" t="s">
        <v>160</v>
      </c>
      <c r="E494" s="175" t="s">
        <v>1</v>
      </c>
      <c r="F494" s="176" t="s">
        <v>1492</v>
      </c>
      <c r="H494" s="177">
        <v>46.805999999999997</v>
      </c>
      <c r="I494" s="178"/>
      <c r="L494" s="174"/>
      <c r="M494" s="179"/>
      <c r="N494" s="180"/>
      <c r="O494" s="180"/>
      <c r="P494" s="180"/>
      <c r="Q494" s="180"/>
      <c r="R494" s="180"/>
      <c r="S494" s="180"/>
      <c r="T494" s="181"/>
      <c r="AT494" s="175" t="s">
        <v>160</v>
      </c>
      <c r="AU494" s="175" t="s">
        <v>152</v>
      </c>
      <c r="AV494" s="14" t="s">
        <v>152</v>
      </c>
      <c r="AW494" s="14" t="s">
        <v>31</v>
      </c>
      <c r="AX494" s="14" t="s">
        <v>76</v>
      </c>
      <c r="AY494" s="175" t="s">
        <v>151</v>
      </c>
    </row>
    <row r="495" spans="1:65" s="15" customFormat="1" ht="11.25">
      <c r="B495" s="182"/>
      <c r="D495" s="167" t="s">
        <v>160</v>
      </c>
      <c r="E495" s="183" t="s">
        <v>1</v>
      </c>
      <c r="F495" s="184" t="s">
        <v>164</v>
      </c>
      <c r="H495" s="185">
        <v>1159.7329999999999</v>
      </c>
      <c r="I495" s="186"/>
      <c r="L495" s="182"/>
      <c r="M495" s="187"/>
      <c r="N495" s="188"/>
      <c r="O495" s="188"/>
      <c r="P495" s="188"/>
      <c r="Q495" s="188"/>
      <c r="R495" s="188"/>
      <c r="S495" s="188"/>
      <c r="T495" s="189"/>
      <c r="AT495" s="183" t="s">
        <v>160</v>
      </c>
      <c r="AU495" s="183" t="s">
        <v>152</v>
      </c>
      <c r="AV495" s="15" t="s">
        <v>158</v>
      </c>
      <c r="AW495" s="15" t="s">
        <v>31</v>
      </c>
      <c r="AX495" s="15" t="s">
        <v>84</v>
      </c>
      <c r="AY495" s="183" t="s">
        <v>151</v>
      </c>
    </row>
    <row r="496" spans="1:65" s="2" customFormat="1" ht="24.2" customHeight="1">
      <c r="A496" s="33"/>
      <c r="B496" s="151"/>
      <c r="C496" s="152" t="s">
        <v>579</v>
      </c>
      <c r="D496" s="152" t="s">
        <v>154</v>
      </c>
      <c r="E496" s="153" t="s">
        <v>1493</v>
      </c>
      <c r="F496" s="154" t="s">
        <v>1494</v>
      </c>
      <c r="G496" s="155" t="s">
        <v>157</v>
      </c>
      <c r="H496" s="156">
        <v>730.39700000000005</v>
      </c>
      <c r="I496" s="157"/>
      <c r="J496" s="158">
        <f>ROUND(I496*H496,2)</f>
        <v>0</v>
      </c>
      <c r="K496" s="159"/>
      <c r="L496" s="34"/>
      <c r="M496" s="160" t="s">
        <v>1</v>
      </c>
      <c r="N496" s="161" t="s">
        <v>42</v>
      </c>
      <c r="O496" s="62"/>
      <c r="P496" s="162">
        <f>O496*H496</f>
        <v>0</v>
      </c>
      <c r="Q496" s="162">
        <v>4.9350000000000002E-3</v>
      </c>
      <c r="R496" s="162">
        <f>Q496*H496</f>
        <v>3.6045091950000003</v>
      </c>
      <c r="S496" s="162">
        <v>0</v>
      </c>
      <c r="T496" s="163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64" t="s">
        <v>158</v>
      </c>
      <c r="AT496" s="164" t="s">
        <v>154</v>
      </c>
      <c r="AU496" s="164" t="s">
        <v>152</v>
      </c>
      <c r="AY496" s="18" t="s">
        <v>151</v>
      </c>
      <c r="BE496" s="165">
        <f>IF(N496="základná",J496,0)</f>
        <v>0</v>
      </c>
      <c r="BF496" s="165">
        <f>IF(N496="znížená",J496,0)</f>
        <v>0</v>
      </c>
      <c r="BG496" s="165">
        <f>IF(N496="zákl. prenesená",J496,0)</f>
        <v>0</v>
      </c>
      <c r="BH496" s="165">
        <f>IF(N496="zníž. prenesená",J496,0)</f>
        <v>0</v>
      </c>
      <c r="BI496" s="165">
        <f>IF(N496="nulová",J496,0)</f>
        <v>0</v>
      </c>
      <c r="BJ496" s="18" t="s">
        <v>152</v>
      </c>
      <c r="BK496" s="165">
        <f>ROUND(I496*H496,2)</f>
        <v>0</v>
      </c>
      <c r="BL496" s="18" t="s">
        <v>158</v>
      </c>
      <c r="BM496" s="164" t="s">
        <v>1495</v>
      </c>
    </row>
    <row r="497" spans="1:65" s="13" customFormat="1" ht="11.25">
      <c r="B497" s="166"/>
      <c r="D497" s="167" t="s">
        <v>160</v>
      </c>
      <c r="E497" s="168" t="s">
        <v>1</v>
      </c>
      <c r="F497" s="169" t="s">
        <v>1496</v>
      </c>
      <c r="H497" s="168" t="s">
        <v>1</v>
      </c>
      <c r="I497" s="170"/>
      <c r="L497" s="166"/>
      <c r="M497" s="171"/>
      <c r="N497" s="172"/>
      <c r="O497" s="172"/>
      <c r="P497" s="172"/>
      <c r="Q497" s="172"/>
      <c r="R497" s="172"/>
      <c r="S497" s="172"/>
      <c r="T497" s="173"/>
      <c r="AT497" s="168" t="s">
        <v>160</v>
      </c>
      <c r="AU497" s="168" t="s">
        <v>152</v>
      </c>
      <c r="AV497" s="13" t="s">
        <v>84</v>
      </c>
      <c r="AW497" s="13" t="s">
        <v>31</v>
      </c>
      <c r="AX497" s="13" t="s">
        <v>76</v>
      </c>
      <c r="AY497" s="168" t="s">
        <v>151</v>
      </c>
    </row>
    <row r="498" spans="1:65" s="14" customFormat="1" ht="11.25">
      <c r="B498" s="174"/>
      <c r="D498" s="167" t="s">
        <v>160</v>
      </c>
      <c r="E498" s="175" t="s">
        <v>1</v>
      </c>
      <c r="F498" s="176" t="s">
        <v>1497</v>
      </c>
      <c r="H498" s="177">
        <v>6.7320000000000002</v>
      </c>
      <c r="I498" s="178"/>
      <c r="L498" s="174"/>
      <c r="M498" s="179"/>
      <c r="N498" s="180"/>
      <c r="O498" s="180"/>
      <c r="P498" s="180"/>
      <c r="Q498" s="180"/>
      <c r="R498" s="180"/>
      <c r="S498" s="180"/>
      <c r="T498" s="181"/>
      <c r="AT498" s="175" t="s">
        <v>160</v>
      </c>
      <c r="AU498" s="175" t="s">
        <v>152</v>
      </c>
      <c r="AV498" s="14" t="s">
        <v>152</v>
      </c>
      <c r="AW498" s="14" t="s">
        <v>31</v>
      </c>
      <c r="AX498" s="14" t="s">
        <v>76</v>
      </c>
      <c r="AY498" s="175" t="s">
        <v>151</v>
      </c>
    </row>
    <row r="499" spans="1:65" s="14" customFormat="1" ht="33.75">
      <c r="B499" s="174"/>
      <c r="D499" s="167" t="s">
        <v>160</v>
      </c>
      <c r="E499" s="175" t="s">
        <v>1</v>
      </c>
      <c r="F499" s="176" t="s">
        <v>1498</v>
      </c>
      <c r="H499" s="177">
        <v>38.850999999999999</v>
      </c>
      <c r="I499" s="178"/>
      <c r="L499" s="174"/>
      <c r="M499" s="179"/>
      <c r="N499" s="180"/>
      <c r="O499" s="180"/>
      <c r="P499" s="180"/>
      <c r="Q499" s="180"/>
      <c r="R499" s="180"/>
      <c r="S499" s="180"/>
      <c r="T499" s="181"/>
      <c r="AT499" s="175" t="s">
        <v>160</v>
      </c>
      <c r="AU499" s="175" t="s">
        <v>152</v>
      </c>
      <c r="AV499" s="14" t="s">
        <v>152</v>
      </c>
      <c r="AW499" s="14" t="s">
        <v>31</v>
      </c>
      <c r="AX499" s="14" t="s">
        <v>76</v>
      </c>
      <c r="AY499" s="175" t="s">
        <v>151</v>
      </c>
    </row>
    <row r="500" spans="1:65" s="14" customFormat="1" ht="11.25">
      <c r="B500" s="174"/>
      <c r="D500" s="167" t="s">
        <v>160</v>
      </c>
      <c r="E500" s="175" t="s">
        <v>1</v>
      </c>
      <c r="F500" s="176" t="s">
        <v>1499</v>
      </c>
      <c r="H500" s="177">
        <v>187.72399999999999</v>
      </c>
      <c r="I500" s="178"/>
      <c r="L500" s="174"/>
      <c r="M500" s="179"/>
      <c r="N500" s="180"/>
      <c r="O500" s="180"/>
      <c r="P500" s="180"/>
      <c r="Q500" s="180"/>
      <c r="R500" s="180"/>
      <c r="S500" s="180"/>
      <c r="T500" s="181"/>
      <c r="AT500" s="175" t="s">
        <v>160</v>
      </c>
      <c r="AU500" s="175" t="s">
        <v>152</v>
      </c>
      <c r="AV500" s="14" t="s">
        <v>152</v>
      </c>
      <c r="AW500" s="14" t="s">
        <v>31</v>
      </c>
      <c r="AX500" s="14" t="s">
        <v>76</v>
      </c>
      <c r="AY500" s="175" t="s">
        <v>151</v>
      </c>
    </row>
    <row r="501" spans="1:65" s="14" customFormat="1" ht="11.25">
      <c r="B501" s="174"/>
      <c r="D501" s="167" t="s">
        <v>160</v>
      </c>
      <c r="E501" s="175" t="s">
        <v>1</v>
      </c>
      <c r="F501" s="176" t="s">
        <v>1500</v>
      </c>
      <c r="H501" s="177">
        <v>44.375</v>
      </c>
      <c r="I501" s="178"/>
      <c r="L501" s="174"/>
      <c r="M501" s="179"/>
      <c r="N501" s="180"/>
      <c r="O501" s="180"/>
      <c r="P501" s="180"/>
      <c r="Q501" s="180"/>
      <c r="R501" s="180"/>
      <c r="S501" s="180"/>
      <c r="T501" s="181"/>
      <c r="AT501" s="175" t="s">
        <v>160</v>
      </c>
      <c r="AU501" s="175" t="s">
        <v>152</v>
      </c>
      <c r="AV501" s="14" t="s">
        <v>152</v>
      </c>
      <c r="AW501" s="14" t="s">
        <v>31</v>
      </c>
      <c r="AX501" s="14" t="s">
        <v>76</v>
      </c>
      <c r="AY501" s="175" t="s">
        <v>151</v>
      </c>
    </row>
    <row r="502" spans="1:65" s="14" customFormat="1" ht="11.25">
      <c r="B502" s="174"/>
      <c r="D502" s="167" t="s">
        <v>160</v>
      </c>
      <c r="E502" s="175" t="s">
        <v>1</v>
      </c>
      <c r="F502" s="176" t="s">
        <v>1501</v>
      </c>
      <c r="H502" s="177">
        <v>42.494</v>
      </c>
      <c r="I502" s="178"/>
      <c r="L502" s="174"/>
      <c r="M502" s="179"/>
      <c r="N502" s="180"/>
      <c r="O502" s="180"/>
      <c r="P502" s="180"/>
      <c r="Q502" s="180"/>
      <c r="R502" s="180"/>
      <c r="S502" s="180"/>
      <c r="T502" s="181"/>
      <c r="AT502" s="175" t="s">
        <v>160</v>
      </c>
      <c r="AU502" s="175" t="s">
        <v>152</v>
      </c>
      <c r="AV502" s="14" t="s">
        <v>152</v>
      </c>
      <c r="AW502" s="14" t="s">
        <v>31</v>
      </c>
      <c r="AX502" s="14" t="s">
        <v>76</v>
      </c>
      <c r="AY502" s="175" t="s">
        <v>151</v>
      </c>
    </row>
    <row r="503" spans="1:65" s="14" customFormat="1" ht="11.25">
      <c r="B503" s="174"/>
      <c r="D503" s="167" t="s">
        <v>160</v>
      </c>
      <c r="E503" s="175" t="s">
        <v>1</v>
      </c>
      <c r="F503" s="176" t="s">
        <v>162</v>
      </c>
      <c r="H503" s="177">
        <v>102.157</v>
      </c>
      <c r="I503" s="178"/>
      <c r="L503" s="174"/>
      <c r="M503" s="179"/>
      <c r="N503" s="180"/>
      <c r="O503" s="180"/>
      <c r="P503" s="180"/>
      <c r="Q503" s="180"/>
      <c r="R503" s="180"/>
      <c r="S503" s="180"/>
      <c r="T503" s="181"/>
      <c r="AT503" s="175" t="s">
        <v>160</v>
      </c>
      <c r="AU503" s="175" t="s">
        <v>152</v>
      </c>
      <c r="AV503" s="14" t="s">
        <v>152</v>
      </c>
      <c r="AW503" s="14" t="s">
        <v>31</v>
      </c>
      <c r="AX503" s="14" t="s">
        <v>76</v>
      </c>
      <c r="AY503" s="175" t="s">
        <v>151</v>
      </c>
    </row>
    <row r="504" spans="1:65" s="14" customFormat="1" ht="11.25">
      <c r="B504" s="174"/>
      <c r="D504" s="167" t="s">
        <v>160</v>
      </c>
      <c r="E504" s="175" t="s">
        <v>1</v>
      </c>
      <c r="F504" s="176" t="s">
        <v>1502</v>
      </c>
      <c r="H504" s="177">
        <v>136.91200000000001</v>
      </c>
      <c r="I504" s="178"/>
      <c r="L504" s="174"/>
      <c r="M504" s="179"/>
      <c r="N504" s="180"/>
      <c r="O504" s="180"/>
      <c r="P504" s="180"/>
      <c r="Q504" s="180"/>
      <c r="R504" s="180"/>
      <c r="S504" s="180"/>
      <c r="T504" s="181"/>
      <c r="AT504" s="175" t="s">
        <v>160</v>
      </c>
      <c r="AU504" s="175" t="s">
        <v>152</v>
      </c>
      <c r="AV504" s="14" t="s">
        <v>152</v>
      </c>
      <c r="AW504" s="14" t="s">
        <v>31</v>
      </c>
      <c r="AX504" s="14" t="s">
        <v>76</v>
      </c>
      <c r="AY504" s="175" t="s">
        <v>151</v>
      </c>
    </row>
    <row r="505" spans="1:65" s="14" customFormat="1" ht="11.25">
      <c r="B505" s="174"/>
      <c r="D505" s="167" t="s">
        <v>160</v>
      </c>
      <c r="E505" s="175" t="s">
        <v>1</v>
      </c>
      <c r="F505" s="176" t="s">
        <v>1503</v>
      </c>
      <c r="H505" s="177">
        <v>171.15199999999999</v>
      </c>
      <c r="I505" s="178"/>
      <c r="L505" s="174"/>
      <c r="M505" s="179"/>
      <c r="N505" s="180"/>
      <c r="O505" s="180"/>
      <c r="P505" s="180"/>
      <c r="Q505" s="180"/>
      <c r="R505" s="180"/>
      <c r="S505" s="180"/>
      <c r="T505" s="181"/>
      <c r="AT505" s="175" t="s">
        <v>160</v>
      </c>
      <c r="AU505" s="175" t="s">
        <v>152</v>
      </c>
      <c r="AV505" s="14" t="s">
        <v>152</v>
      </c>
      <c r="AW505" s="14" t="s">
        <v>31</v>
      </c>
      <c r="AX505" s="14" t="s">
        <v>76</v>
      </c>
      <c r="AY505" s="175" t="s">
        <v>151</v>
      </c>
    </row>
    <row r="506" spans="1:65" s="15" customFormat="1" ht="11.25">
      <c r="B506" s="182"/>
      <c r="D506" s="167" t="s">
        <v>160</v>
      </c>
      <c r="E506" s="183" t="s">
        <v>1</v>
      </c>
      <c r="F506" s="184" t="s">
        <v>164</v>
      </c>
      <c r="H506" s="185">
        <v>730.39700000000005</v>
      </c>
      <c r="I506" s="186"/>
      <c r="L506" s="182"/>
      <c r="M506" s="187"/>
      <c r="N506" s="188"/>
      <c r="O506" s="188"/>
      <c r="P506" s="188"/>
      <c r="Q506" s="188"/>
      <c r="R506" s="188"/>
      <c r="S506" s="188"/>
      <c r="T506" s="189"/>
      <c r="AT506" s="183" t="s">
        <v>160</v>
      </c>
      <c r="AU506" s="183" t="s">
        <v>152</v>
      </c>
      <c r="AV506" s="15" t="s">
        <v>158</v>
      </c>
      <c r="AW506" s="15" t="s">
        <v>31</v>
      </c>
      <c r="AX506" s="15" t="s">
        <v>84</v>
      </c>
      <c r="AY506" s="183" t="s">
        <v>151</v>
      </c>
    </row>
    <row r="507" spans="1:65" s="2" customFormat="1" ht="24.2" customHeight="1">
      <c r="A507" s="33"/>
      <c r="B507" s="151"/>
      <c r="C507" s="152" t="s">
        <v>584</v>
      </c>
      <c r="D507" s="152" t="s">
        <v>154</v>
      </c>
      <c r="E507" s="153" t="s">
        <v>1504</v>
      </c>
      <c r="F507" s="154" t="s">
        <v>1505</v>
      </c>
      <c r="G507" s="155" t="s">
        <v>157</v>
      </c>
      <c r="H507" s="156">
        <v>1159.7329999999999</v>
      </c>
      <c r="I507" s="157"/>
      <c r="J507" s="158">
        <f>ROUND(I507*H507,2)</f>
        <v>0</v>
      </c>
      <c r="K507" s="159"/>
      <c r="L507" s="34"/>
      <c r="M507" s="160" t="s">
        <v>1</v>
      </c>
      <c r="N507" s="161" t="s">
        <v>42</v>
      </c>
      <c r="O507" s="62"/>
      <c r="P507" s="162">
        <f>O507*H507</f>
        <v>0</v>
      </c>
      <c r="Q507" s="162">
        <v>1.312E-2</v>
      </c>
      <c r="R507" s="162">
        <f>Q507*H507</f>
        <v>15.215696959999999</v>
      </c>
      <c r="S507" s="162">
        <v>0</v>
      </c>
      <c r="T507" s="163">
        <f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64" t="s">
        <v>158</v>
      </c>
      <c r="AT507" s="164" t="s">
        <v>154</v>
      </c>
      <c r="AU507" s="164" t="s">
        <v>152</v>
      </c>
      <c r="AY507" s="18" t="s">
        <v>151</v>
      </c>
      <c r="BE507" s="165">
        <f>IF(N507="základná",J507,0)</f>
        <v>0</v>
      </c>
      <c r="BF507" s="165">
        <f>IF(N507="znížená",J507,0)</f>
        <v>0</v>
      </c>
      <c r="BG507" s="165">
        <f>IF(N507="zákl. prenesená",J507,0)</f>
        <v>0</v>
      </c>
      <c r="BH507" s="165">
        <f>IF(N507="zníž. prenesená",J507,0)</f>
        <v>0</v>
      </c>
      <c r="BI507" s="165">
        <f>IF(N507="nulová",J507,0)</f>
        <v>0</v>
      </c>
      <c r="BJ507" s="18" t="s">
        <v>152</v>
      </c>
      <c r="BK507" s="165">
        <f>ROUND(I507*H507,2)</f>
        <v>0</v>
      </c>
      <c r="BL507" s="18" t="s">
        <v>158</v>
      </c>
      <c r="BM507" s="164" t="s">
        <v>1506</v>
      </c>
    </row>
    <row r="508" spans="1:65" s="2" customFormat="1" ht="24.2" customHeight="1">
      <c r="A508" s="33"/>
      <c r="B508" s="151"/>
      <c r="C508" s="152" t="s">
        <v>589</v>
      </c>
      <c r="D508" s="152" t="s">
        <v>154</v>
      </c>
      <c r="E508" s="153" t="s">
        <v>1507</v>
      </c>
      <c r="F508" s="154" t="s">
        <v>1508</v>
      </c>
      <c r="G508" s="155" t="s">
        <v>157</v>
      </c>
      <c r="H508" s="156">
        <v>730.39700000000005</v>
      </c>
      <c r="I508" s="157"/>
      <c r="J508" s="158">
        <f>ROUND(I508*H508,2)</f>
        <v>0</v>
      </c>
      <c r="K508" s="159"/>
      <c r="L508" s="34"/>
      <c r="M508" s="160" t="s">
        <v>1</v>
      </c>
      <c r="N508" s="161" t="s">
        <v>42</v>
      </c>
      <c r="O508" s="62"/>
      <c r="P508" s="162">
        <f>O508*H508</f>
        <v>0</v>
      </c>
      <c r="Q508" s="162">
        <v>1.96875E-2</v>
      </c>
      <c r="R508" s="162">
        <f>Q508*H508</f>
        <v>14.379690937500001</v>
      </c>
      <c r="S508" s="162">
        <v>0</v>
      </c>
      <c r="T508" s="163">
        <f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64" t="s">
        <v>158</v>
      </c>
      <c r="AT508" s="164" t="s">
        <v>154</v>
      </c>
      <c r="AU508" s="164" t="s">
        <v>152</v>
      </c>
      <c r="AY508" s="18" t="s">
        <v>151</v>
      </c>
      <c r="BE508" s="165">
        <f>IF(N508="základná",J508,0)</f>
        <v>0</v>
      </c>
      <c r="BF508" s="165">
        <f>IF(N508="znížená",J508,0)</f>
        <v>0</v>
      </c>
      <c r="BG508" s="165">
        <f>IF(N508="zákl. prenesená",J508,0)</f>
        <v>0</v>
      </c>
      <c r="BH508" s="165">
        <f>IF(N508="zníž. prenesená",J508,0)</f>
        <v>0</v>
      </c>
      <c r="BI508" s="165">
        <f>IF(N508="nulová",J508,0)</f>
        <v>0</v>
      </c>
      <c r="BJ508" s="18" t="s">
        <v>152</v>
      </c>
      <c r="BK508" s="165">
        <f>ROUND(I508*H508,2)</f>
        <v>0</v>
      </c>
      <c r="BL508" s="18" t="s">
        <v>158</v>
      </c>
      <c r="BM508" s="164" t="s">
        <v>1509</v>
      </c>
    </row>
    <row r="509" spans="1:65" s="2" customFormat="1" ht="24.2" customHeight="1">
      <c r="A509" s="33"/>
      <c r="B509" s="151"/>
      <c r="C509" s="152" t="s">
        <v>593</v>
      </c>
      <c r="D509" s="152" t="s">
        <v>154</v>
      </c>
      <c r="E509" s="153" t="s">
        <v>826</v>
      </c>
      <c r="F509" s="154" t="s">
        <v>827</v>
      </c>
      <c r="G509" s="155" t="s">
        <v>462</v>
      </c>
      <c r="H509" s="156">
        <v>45.26</v>
      </c>
      <c r="I509" s="157"/>
      <c r="J509" s="158">
        <f>ROUND(I509*H509,2)</f>
        <v>0</v>
      </c>
      <c r="K509" s="159"/>
      <c r="L509" s="34"/>
      <c r="M509" s="160" t="s">
        <v>1</v>
      </c>
      <c r="N509" s="161" t="s">
        <v>42</v>
      </c>
      <c r="O509" s="62"/>
      <c r="P509" s="162">
        <f>O509*H509</f>
        <v>0</v>
      </c>
      <c r="Q509" s="162">
        <v>1.91E-3</v>
      </c>
      <c r="R509" s="162">
        <f>Q509*H509</f>
        <v>8.6446599999999998E-2</v>
      </c>
      <c r="S509" s="162">
        <v>0</v>
      </c>
      <c r="T509" s="163">
        <f>S509*H509</f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64" t="s">
        <v>158</v>
      </c>
      <c r="AT509" s="164" t="s">
        <v>154</v>
      </c>
      <c r="AU509" s="164" t="s">
        <v>152</v>
      </c>
      <c r="AY509" s="18" t="s">
        <v>151</v>
      </c>
      <c r="BE509" s="165">
        <f>IF(N509="základná",J509,0)</f>
        <v>0</v>
      </c>
      <c r="BF509" s="165">
        <f>IF(N509="znížená",J509,0)</f>
        <v>0</v>
      </c>
      <c r="BG509" s="165">
        <f>IF(N509="zákl. prenesená",J509,0)</f>
        <v>0</v>
      </c>
      <c r="BH509" s="165">
        <f>IF(N509="zníž. prenesená",J509,0)</f>
        <v>0</v>
      </c>
      <c r="BI509" s="165">
        <f>IF(N509="nulová",J509,0)</f>
        <v>0</v>
      </c>
      <c r="BJ509" s="18" t="s">
        <v>152</v>
      </c>
      <c r="BK509" s="165">
        <f>ROUND(I509*H509,2)</f>
        <v>0</v>
      </c>
      <c r="BL509" s="18" t="s">
        <v>158</v>
      </c>
      <c r="BM509" s="164" t="s">
        <v>1510</v>
      </c>
    </row>
    <row r="510" spans="1:65" s="13" customFormat="1" ht="11.25">
      <c r="B510" s="166"/>
      <c r="D510" s="167" t="s">
        <v>160</v>
      </c>
      <c r="E510" s="168" t="s">
        <v>1</v>
      </c>
      <c r="F510" s="169" t="s">
        <v>1511</v>
      </c>
      <c r="H510" s="168" t="s">
        <v>1</v>
      </c>
      <c r="I510" s="170"/>
      <c r="L510" s="166"/>
      <c r="M510" s="171"/>
      <c r="N510" s="172"/>
      <c r="O510" s="172"/>
      <c r="P510" s="172"/>
      <c r="Q510" s="172"/>
      <c r="R510" s="172"/>
      <c r="S510" s="172"/>
      <c r="T510" s="173"/>
      <c r="AT510" s="168" t="s">
        <v>160</v>
      </c>
      <c r="AU510" s="168" t="s">
        <v>152</v>
      </c>
      <c r="AV510" s="13" t="s">
        <v>84</v>
      </c>
      <c r="AW510" s="13" t="s">
        <v>31</v>
      </c>
      <c r="AX510" s="13" t="s">
        <v>76</v>
      </c>
      <c r="AY510" s="168" t="s">
        <v>151</v>
      </c>
    </row>
    <row r="511" spans="1:65" s="14" customFormat="1" ht="11.25">
      <c r="B511" s="174"/>
      <c r="D511" s="167" t="s">
        <v>160</v>
      </c>
      <c r="E511" s="175" t="s">
        <v>1</v>
      </c>
      <c r="F511" s="176" t="s">
        <v>1512</v>
      </c>
      <c r="H511" s="177">
        <v>18.5</v>
      </c>
      <c r="I511" s="178"/>
      <c r="L511" s="174"/>
      <c r="M511" s="179"/>
      <c r="N511" s="180"/>
      <c r="O511" s="180"/>
      <c r="P511" s="180"/>
      <c r="Q511" s="180"/>
      <c r="R511" s="180"/>
      <c r="S511" s="180"/>
      <c r="T511" s="181"/>
      <c r="AT511" s="175" t="s">
        <v>160</v>
      </c>
      <c r="AU511" s="175" t="s">
        <v>152</v>
      </c>
      <c r="AV511" s="14" t="s">
        <v>152</v>
      </c>
      <c r="AW511" s="14" t="s">
        <v>31</v>
      </c>
      <c r="AX511" s="14" t="s">
        <v>76</v>
      </c>
      <c r="AY511" s="175" t="s">
        <v>151</v>
      </c>
    </row>
    <row r="512" spans="1:65" s="14" customFormat="1" ht="11.25">
      <c r="B512" s="174"/>
      <c r="D512" s="167" t="s">
        <v>160</v>
      </c>
      <c r="E512" s="175" t="s">
        <v>1</v>
      </c>
      <c r="F512" s="176" t="s">
        <v>1513</v>
      </c>
      <c r="H512" s="177">
        <v>26.76</v>
      </c>
      <c r="I512" s="178"/>
      <c r="L512" s="174"/>
      <c r="M512" s="179"/>
      <c r="N512" s="180"/>
      <c r="O512" s="180"/>
      <c r="P512" s="180"/>
      <c r="Q512" s="180"/>
      <c r="R512" s="180"/>
      <c r="S512" s="180"/>
      <c r="T512" s="181"/>
      <c r="AT512" s="175" t="s">
        <v>160</v>
      </c>
      <c r="AU512" s="175" t="s">
        <v>152</v>
      </c>
      <c r="AV512" s="14" t="s">
        <v>152</v>
      </c>
      <c r="AW512" s="14" t="s">
        <v>31</v>
      </c>
      <c r="AX512" s="14" t="s">
        <v>76</v>
      </c>
      <c r="AY512" s="175" t="s">
        <v>151</v>
      </c>
    </row>
    <row r="513" spans="1:65" s="15" customFormat="1" ht="11.25">
      <c r="B513" s="182"/>
      <c r="D513" s="167" t="s">
        <v>160</v>
      </c>
      <c r="E513" s="183" t="s">
        <v>1</v>
      </c>
      <c r="F513" s="184" t="s">
        <v>164</v>
      </c>
      <c r="H513" s="185">
        <v>45.26</v>
      </c>
      <c r="I513" s="186"/>
      <c r="L513" s="182"/>
      <c r="M513" s="187"/>
      <c r="N513" s="188"/>
      <c r="O513" s="188"/>
      <c r="P513" s="188"/>
      <c r="Q513" s="188"/>
      <c r="R513" s="188"/>
      <c r="S513" s="188"/>
      <c r="T513" s="189"/>
      <c r="AT513" s="183" t="s">
        <v>160</v>
      </c>
      <c r="AU513" s="183" t="s">
        <v>152</v>
      </c>
      <c r="AV513" s="15" t="s">
        <v>158</v>
      </c>
      <c r="AW513" s="15" t="s">
        <v>31</v>
      </c>
      <c r="AX513" s="15" t="s">
        <v>84</v>
      </c>
      <c r="AY513" s="183" t="s">
        <v>151</v>
      </c>
    </row>
    <row r="514" spans="1:65" s="2" customFormat="1" ht="24.2" customHeight="1">
      <c r="A514" s="33"/>
      <c r="B514" s="151"/>
      <c r="C514" s="152" t="s">
        <v>598</v>
      </c>
      <c r="D514" s="152" t="s">
        <v>154</v>
      </c>
      <c r="E514" s="153" t="s">
        <v>1514</v>
      </c>
      <c r="F514" s="154" t="s">
        <v>1515</v>
      </c>
      <c r="G514" s="155" t="s">
        <v>157</v>
      </c>
      <c r="H514" s="156">
        <v>1209.7329999999999</v>
      </c>
      <c r="I514" s="157"/>
      <c r="J514" s="158">
        <f>ROUND(I514*H514,2)</f>
        <v>0</v>
      </c>
      <c r="K514" s="159"/>
      <c r="L514" s="34"/>
      <c r="M514" s="160" t="s">
        <v>1</v>
      </c>
      <c r="N514" s="161" t="s">
        <v>42</v>
      </c>
      <c r="O514" s="62"/>
      <c r="P514" s="162">
        <f>O514*H514</f>
        <v>0</v>
      </c>
      <c r="Q514" s="162">
        <v>5.1500000000000001E-3</v>
      </c>
      <c r="R514" s="162">
        <f>Q514*H514</f>
        <v>6.2301249499999996</v>
      </c>
      <c r="S514" s="162">
        <v>0</v>
      </c>
      <c r="T514" s="163">
        <f>S514*H514</f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64" t="s">
        <v>158</v>
      </c>
      <c r="AT514" s="164" t="s">
        <v>154</v>
      </c>
      <c r="AU514" s="164" t="s">
        <v>152</v>
      </c>
      <c r="AY514" s="18" t="s">
        <v>151</v>
      </c>
      <c r="BE514" s="165">
        <f>IF(N514="základná",J514,0)</f>
        <v>0</v>
      </c>
      <c r="BF514" s="165">
        <f>IF(N514="znížená",J514,0)</f>
        <v>0</v>
      </c>
      <c r="BG514" s="165">
        <f>IF(N514="zákl. prenesená",J514,0)</f>
        <v>0</v>
      </c>
      <c r="BH514" s="165">
        <f>IF(N514="zníž. prenesená",J514,0)</f>
        <v>0</v>
      </c>
      <c r="BI514" s="165">
        <f>IF(N514="nulová",J514,0)</f>
        <v>0</v>
      </c>
      <c r="BJ514" s="18" t="s">
        <v>152</v>
      </c>
      <c r="BK514" s="165">
        <f>ROUND(I514*H514,2)</f>
        <v>0</v>
      </c>
      <c r="BL514" s="18" t="s">
        <v>158</v>
      </c>
      <c r="BM514" s="164" t="s">
        <v>1516</v>
      </c>
    </row>
    <row r="515" spans="1:65" s="14" customFormat="1" ht="11.25">
      <c r="B515" s="174"/>
      <c r="D515" s="167" t="s">
        <v>160</v>
      </c>
      <c r="E515" s="175" t="s">
        <v>1</v>
      </c>
      <c r="F515" s="176" t="s">
        <v>1517</v>
      </c>
      <c r="H515" s="177">
        <v>1159.7329999999999</v>
      </c>
      <c r="I515" s="178"/>
      <c r="L515" s="174"/>
      <c r="M515" s="179"/>
      <c r="N515" s="180"/>
      <c r="O515" s="180"/>
      <c r="P515" s="180"/>
      <c r="Q515" s="180"/>
      <c r="R515" s="180"/>
      <c r="S515" s="180"/>
      <c r="T515" s="181"/>
      <c r="AT515" s="175" t="s">
        <v>160</v>
      </c>
      <c r="AU515" s="175" t="s">
        <v>152</v>
      </c>
      <c r="AV515" s="14" t="s">
        <v>152</v>
      </c>
      <c r="AW515" s="14" t="s">
        <v>31</v>
      </c>
      <c r="AX515" s="14" t="s">
        <v>76</v>
      </c>
      <c r="AY515" s="175" t="s">
        <v>151</v>
      </c>
    </row>
    <row r="516" spans="1:65" s="14" customFormat="1" ht="11.25">
      <c r="B516" s="174"/>
      <c r="D516" s="167" t="s">
        <v>160</v>
      </c>
      <c r="E516" s="175" t="s">
        <v>1</v>
      </c>
      <c r="F516" s="176" t="s">
        <v>1518</v>
      </c>
      <c r="H516" s="177">
        <v>50</v>
      </c>
      <c r="I516" s="178"/>
      <c r="L516" s="174"/>
      <c r="M516" s="179"/>
      <c r="N516" s="180"/>
      <c r="O516" s="180"/>
      <c r="P516" s="180"/>
      <c r="Q516" s="180"/>
      <c r="R516" s="180"/>
      <c r="S516" s="180"/>
      <c r="T516" s="181"/>
      <c r="AT516" s="175" t="s">
        <v>160</v>
      </c>
      <c r="AU516" s="175" t="s">
        <v>152</v>
      </c>
      <c r="AV516" s="14" t="s">
        <v>152</v>
      </c>
      <c r="AW516" s="14" t="s">
        <v>31</v>
      </c>
      <c r="AX516" s="14" t="s">
        <v>76</v>
      </c>
      <c r="AY516" s="175" t="s">
        <v>151</v>
      </c>
    </row>
    <row r="517" spans="1:65" s="15" customFormat="1" ht="11.25">
      <c r="B517" s="182"/>
      <c r="D517" s="167" t="s">
        <v>160</v>
      </c>
      <c r="E517" s="183" t="s">
        <v>1</v>
      </c>
      <c r="F517" s="184" t="s">
        <v>164</v>
      </c>
      <c r="H517" s="185">
        <v>1209.7329999999999</v>
      </c>
      <c r="I517" s="186"/>
      <c r="L517" s="182"/>
      <c r="M517" s="187"/>
      <c r="N517" s="188"/>
      <c r="O517" s="188"/>
      <c r="P517" s="188"/>
      <c r="Q517" s="188"/>
      <c r="R517" s="188"/>
      <c r="S517" s="188"/>
      <c r="T517" s="189"/>
      <c r="AT517" s="183" t="s">
        <v>160</v>
      </c>
      <c r="AU517" s="183" t="s">
        <v>152</v>
      </c>
      <c r="AV517" s="15" t="s">
        <v>158</v>
      </c>
      <c r="AW517" s="15" t="s">
        <v>31</v>
      </c>
      <c r="AX517" s="15" t="s">
        <v>84</v>
      </c>
      <c r="AY517" s="183" t="s">
        <v>151</v>
      </c>
    </row>
    <row r="518" spans="1:65" s="2" customFormat="1" ht="37.9" customHeight="1">
      <c r="A518" s="33"/>
      <c r="B518" s="151"/>
      <c r="C518" s="152" t="s">
        <v>602</v>
      </c>
      <c r="D518" s="152" t="s">
        <v>154</v>
      </c>
      <c r="E518" s="153" t="s">
        <v>1519</v>
      </c>
      <c r="F518" s="154" t="s">
        <v>1520</v>
      </c>
      <c r="G518" s="155" t="s">
        <v>157</v>
      </c>
      <c r="H518" s="156">
        <v>181.11199999999999</v>
      </c>
      <c r="I518" s="157"/>
      <c r="J518" s="158">
        <f>ROUND(I518*H518,2)</f>
        <v>0</v>
      </c>
      <c r="K518" s="159"/>
      <c r="L518" s="34"/>
      <c r="M518" s="160" t="s">
        <v>1</v>
      </c>
      <c r="N518" s="161" t="s">
        <v>42</v>
      </c>
      <c r="O518" s="62"/>
      <c r="P518" s="162">
        <f>O518*H518</f>
        <v>0</v>
      </c>
      <c r="Q518" s="162">
        <v>1.9236000000000001E-4</v>
      </c>
      <c r="R518" s="162">
        <f>Q518*H518</f>
        <v>3.4838704320000004E-2</v>
      </c>
      <c r="S518" s="162">
        <v>0</v>
      </c>
      <c r="T518" s="163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64" t="s">
        <v>158</v>
      </c>
      <c r="AT518" s="164" t="s">
        <v>154</v>
      </c>
      <c r="AU518" s="164" t="s">
        <v>152</v>
      </c>
      <c r="AY518" s="18" t="s">
        <v>151</v>
      </c>
      <c r="BE518" s="165">
        <f>IF(N518="základná",J518,0)</f>
        <v>0</v>
      </c>
      <c r="BF518" s="165">
        <f>IF(N518="znížená",J518,0)</f>
        <v>0</v>
      </c>
      <c r="BG518" s="165">
        <f>IF(N518="zákl. prenesená",J518,0)</f>
        <v>0</v>
      </c>
      <c r="BH518" s="165">
        <f>IF(N518="zníž. prenesená",J518,0)</f>
        <v>0</v>
      </c>
      <c r="BI518" s="165">
        <f>IF(N518="nulová",J518,0)</f>
        <v>0</v>
      </c>
      <c r="BJ518" s="18" t="s">
        <v>152</v>
      </c>
      <c r="BK518" s="165">
        <f>ROUND(I518*H518,2)</f>
        <v>0</v>
      </c>
      <c r="BL518" s="18" t="s">
        <v>158</v>
      </c>
      <c r="BM518" s="164" t="s">
        <v>1521</v>
      </c>
    </row>
    <row r="519" spans="1:65" s="13" customFormat="1" ht="11.25">
      <c r="B519" s="166"/>
      <c r="D519" s="167" t="s">
        <v>160</v>
      </c>
      <c r="E519" s="168" t="s">
        <v>1</v>
      </c>
      <c r="F519" s="169" t="s">
        <v>787</v>
      </c>
      <c r="H519" s="168" t="s">
        <v>1</v>
      </c>
      <c r="I519" s="170"/>
      <c r="L519" s="166"/>
      <c r="M519" s="171"/>
      <c r="N519" s="172"/>
      <c r="O519" s="172"/>
      <c r="P519" s="172"/>
      <c r="Q519" s="172"/>
      <c r="R519" s="172"/>
      <c r="S519" s="172"/>
      <c r="T519" s="173"/>
      <c r="AT519" s="168" t="s">
        <v>160</v>
      </c>
      <c r="AU519" s="168" t="s">
        <v>152</v>
      </c>
      <c r="AV519" s="13" t="s">
        <v>84</v>
      </c>
      <c r="AW519" s="13" t="s">
        <v>31</v>
      </c>
      <c r="AX519" s="13" t="s">
        <v>76</v>
      </c>
      <c r="AY519" s="168" t="s">
        <v>151</v>
      </c>
    </row>
    <row r="520" spans="1:65" s="14" customFormat="1" ht="11.25">
      <c r="B520" s="174"/>
      <c r="D520" s="167" t="s">
        <v>160</v>
      </c>
      <c r="E520" s="175" t="s">
        <v>1</v>
      </c>
      <c r="F520" s="176" t="s">
        <v>1522</v>
      </c>
      <c r="H520" s="177">
        <v>2.5150000000000001</v>
      </c>
      <c r="I520" s="178"/>
      <c r="L520" s="174"/>
      <c r="M520" s="179"/>
      <c r="N520" s="180"/>
      <c r="O520" s="180"/>
      <c r="P520" s="180"/>
      <c r="Q520" s="180"/>
      <c r="R520" s="180"/>
      <c r="S520" s="180"/>
      <c r="T520" s="181"/>
      <c r="AT520" s="175" t="s">
        <v>160</v>
      </c>
      <c r="AU520" s="175" t="s">
        <v>152</v>
      </c>
      <c r="AV520" s="14" t="s">
        <v>152</v>
      </c>
      <c r="AW520" s="14" t="s">
        <v>31</v>
      </c>
      <c r="AX520" s="14" t="s">
        <v>76</v>
      </c>
      <c r="AY520" s="175" t="s">
        <v>151</v>
      </c>
    </row>
    <row r="521" spans="1:65" s="14" customFormat="1" ht="11.25">
      <c r="B521" s="174"/>
      <c r="D521" s="167" t="s">
        <v>160</v>
      </c>
      <c r="E521" s="175" t="s">
        <v>1</v>
      </c>
      <c r="F521" s="176" t="s">
        <v>1523</v>
      </c>
      <c r="H521" s="177">
        <v>7.8319999999999999</v>
      </c>
      <c r="I521" s="178"/>
      <c r="L521" s="174"/>
      <c r="M521" s="179"/>
      <c r="N521" s="180"/>
      <c r="O521" s="180"/>
      <c r="P521" s="180"/>
      <c r="Q521" s="180"/>
      <c r="R521" s="180"/>
      <c r="S521" s="180"/>
      <c r="T521" s="181"/>
      <c r="AT521" s="175" t="s">
        <v>160</v>
      </c>
      <c r="AU521" s="175" t="s">
        <v>152</v>
      </c>
      <c r="AV521" s="14" t="s">
        <v>152</v>
      </c>
      <c r="AW521" s="14" t="s">
        <v>31</v>
      </c>
      <c r="AX521" s="14" t="s">
        <v>76</v>
      </c>
      <c r="AY521" s="175" t="s">
        <v>151</v>
      </c>
    </row>
    <row r="522" spans="1:65" s="14" customFormat="1" ht="11.25">
      <c r="B522" s="174"/>
      <c r="D522" s="167" t="s">
        <v>160</v>
      </c>
      <c r="E522" s="175" t="s">
        <v>1</v>
      </c>
      <c r="F522" s="176" t="s">
        <v>1524</v>
      </c>
      <c r="H522" s="177">
        <v>8.73</v>
      </c>
      <c r="I522" s="178"/>
      <c r="L522" s="174"/>
      <c r="M522" s="179"/>
      <c r="N522" s="180"/>
      <c r="O522" s="180"/>
      <c r="P522" s="180"/>
      <c r="Q522" s="180"/>
      <c r="R522" s="180"/>
      <c r="S522" s="180"/>
      <c r="T522" s="181"/>
      <c r="AT522" s="175" t="s">
        <v>160</v>
      </c>
      <c r="AU522" s="175" t="s">
        <v>152</v>
      </c>
      <c r="AV522" s="14" t="s">
        <v>152</v>
      </c>
      <c r="AW522" s="14" t="s">
        <v>31</v>
      </c>
      <c r="AX522" s="14" t="s">
        <v>76</v>
      </c>
      <c r="AY522" s="175" t="s">
        <v>151</v>
      </c>
    </row>
    <row r="523" spans="1:65" s="14" customFormat="1" ht="11.25">
      <c r="B523" s="174"/>
      <c r="D523" s="167" t="s">
        <v>160</v>
      </c>
      <c r="E523" s="175" t="s">
        <v>1</v>
      </c>
      <c r="F523" s="176" t="s">
        <v>1525</v>
      </c>
      <c r="H523" s="177">
        <v>10.67</v>
      </c>
      <c r="I523" s="178"/>
      <c r="L523" s="174"/>
      <c r="M523" s="179"/>
      <c r="N523" s="180"/>
      <c r="O523" s="180"/>
      <c r="P523" s="180"/>
      <c r="Q523" s="180"/>
      <c r="R523" s="180"/>
      <c r="S523" s="180"/>
      <c r="T523" s="181"/>
      <c r="AT523" s="175" t="s">
        <v>160</v>
      </c>
      <c r="AU523" s="175" t="s">
        <v>152</v>
      </c>
      <c r="AV523" s="14" t="s">
        <v>152</v>
      </c>
      <c r="AW523" s="14" t="s">
        <v>31</v>
      </c>
      <c r="AX523" s="14" t="s">
        <v>76</v>
      </c>
      <c r="AY523" s="175" t="s">
        <v>151</v>
      </c>
    </row>
    <row r="524" spans="1:65" s="14" customFormat="1" ht="11.25">
      <c r="B524" s="174"/>
      <c r="D524" s="167" t="s">
        <v>160</v>
      </c>
      <c r="E524" s="175" t="s">
        <v>1</v>
      </c>
      <c r="F524" s="176" t="s">
        <v>1526</v>
      </c>
      <c r="H524" s="177">
        <v>6.6459999999999999</v>
      </c>
      <c r="I524" s="178"/>
      <c r="L524" s="174"/>
      <c r="M524" s="179"/>
      <c r="N524" s="180"/>
      <c r="O524" s="180"/>
      <c r="P524" s="180"/>
      <c r="Q524" s="180"/>
      <c r="R524" s="180"/>
      <c r="S524" s="180"/>
      <c r="T524" s="181"/>
      <c r="AT524" s="175" t="s">
        <v>160</v>
      </c>
      <c r="AU524" s="175" t="s">
        <v>152</v>
      </c>
      <c r="AV524" s="14" t="s">
        <v>152</v>
      </c>
      <c r="AW524" s="14" t="s">
        <v>31</v>
      </c>
      <c r="AX524" s="14" t="s">
        <v>76</v>
      </c>
      <c r="AY524" s="175" t="s">
        <v>151</v>
      </c>
    </row>
    <row r="525" spans="1:65" s="14" customFormat="1" ht="11.25">
      <c r="B525" s="174"/>
      <c r="D525" s="167" t="s">
        <v>160</v>
      </c>
      <c r="E525" s="175" t="s">
        <v>1</v>
      </c>
      <c r="F525" s="176" t="s">
        <v>1527</v>
      </c>
      <c r="H525" s="177">
        <v>7.9059999999999997</v>
      </c>
      <c r="I525" s="178"/>
      <c r="L525" s="174"/>
      <c r="M525" s="179"/>
      <c r="N525" s="180"/>
      <c r="O525" s="180"/>
      <c r="P525" s="180"/>
      <c r="Q525" s="180"/>
      <c r="R525" s="180"/>
      <c r="S525" s="180"/>
      <c r="T525" s="181"/>
      <c r="AT525" s="175" t="s">
        <v>160</v>
      </c>
      <c r="AU525" s="175" t="s">
        <v>152</v>
      </c>
      <c r="AV525" s="14" t="s">
        <v>152</v>
      </c>
      <c r="AW525" s="14" t="s">
        <v>31</v>
      </c>
      <c r="AX525" s="14" t="s">
        <v>76</v>
      </c>
      <c r="AY525" s="175" t="s">
        <v>151</v>
      </c>
    </row>
    <row r="526" spans="1:65" s="14" customFormat="1" ht="11.25">
      <c r="B526" s="174"/>
      <c r="D526" s="167" t="s">
        <v>160</v>
      </c>
      <c r="E526" s="175" t="s">
        <v>1</v>
      </c>
      <c r="F526" s="176" t="s">
        <v>1528</v>
      </c>
      <c r="H526" s="177">
        <v>6.5839999999999996</v>
      </c>
      <c r="I526" s="178"/>
      <c r="L526" s="174"/>
      <c r="M526" s="179"/>
      <c r="N526" s="180"/>
      <c r="O526" s="180"/>
      <c r="P526" s="180"/>
      <c r="Q526" s="180"/>
      <c r="R526" s="180"/>
      <c r="S526" s="180"/>
      <c r="T526" s="181"/>
      <c r="AT526" s="175" t="s">
        <v>160</v>
      </c>
      <c r="AU526" s="175" t="s">
        <v>152</v>
      </c>
      <c r="AV526" s="14" t="s">
        <v>152</v>
      </c>
      <c r="AW526" s="14" t="s">
        <v>31</v>
      </c>
      <c r="AX526" s="14" t="s">
        <v>76</v>
      </c>
      <c r="AY526" s="175" t="s">
        <v>151</v>
      </c>
    </row>
    <row r="527" spans="1:65" s="14" customFormat="1" ht="11.25">
      <c r="B527" s="174"/>
      <c r="D527" s="167" t="s">
        <v>160</v>
      </c>
      <c r="E527" s="175" t="s">
        <v>1</v>
      </c>
      <c r="F527" s="176" t="s">
        <v>1529</v>
      </c>
      <c r="H527" s="177">
        <v>7.6340000000000003</v>
      </c>
      <c r="I527" s="178"/>
      <c r="L527" s="174"/>
      <c r="M527" s="179"/>
      <c r="N527" s="180"/>
      <c r="O527" s="180"/>
      <c r="P527" s="180"/>
      <c r="Q527" s="180"/>
      <c r="R527" s="180"/>
      <c r="S527" s="180"/>
      <c r="T527" s="181"/>
      <c r="AT527" s="175" t="s">
        <v>160</v>
      </c>
      <c r="AU527" s="175" t="s">
        <v>152</v>
      </c>
      <c r="AV527" s="14" t="s">
        <v>152</v>
      </c>
      <c r="AW527" s="14" t="s">
        <v>31</v>
      </c>
      <c r="AX527" s="14" t="s">
        <v>76</v>
      </c>
      <c r="AY527" s="175" t="s">
        <v>151</v>
      </c>
    </row>
    <row r="528" spans="1:65" s="14" customFormat="1" ht="11.25">
      <c r="B528" s="174"/>
      <c r="D528" s="167" t="s">
        <v>160</v>
      </c>
      <c r="E528" s="175" t="s">
        <v>1</v>
      </c>
      <c r="F528" s="176" t="s">
        <v>1530</v>
      </c>
      <c r="H528" s="177">
        <v>7.7290000000000001</v>
      </c>
      <c r="I528" s="178"/>
      <c r="L528" s="174"/>
      <c r="M528" s="179"/>
      <c r="N528" s="180"/>
      <c r="O528" s="180"/>
      <c r="P528" s="180"/>
      <c r="Q528" s="180"/>
      <c r="R528" s="180"/>
      <c r="S528" s="180"/>
      <c r="T528" s="181"/>
      <c r="AT528" s="175" t="s">
        <v>160</v>
      </c>
      <c r="AU528" s="175" t="s">
        <v>152</v>
      </c>
      <c r="AV528" s="14" t="s">
        <v>152</v>
      </c>
      <c r="AW528" s="14" t="s">
        <v>31</v>
      </c>
      <c r="AX528" s="14" t="s">
        <v>76</v>
      </c>
      <c r="AY528" s="175" t="s">
        <v>151</v>
      </c>
    </row>
    <row r="529" spans="1:65" s="14" customFormat="1" ht="11.25">
      <c r="B529" s="174"/>
      <c r="D529" s="167" t="s">
        <v>160</v>
      </c>
      <c r="E529" s="175" t="s">
        <v>1</v>
      </c>
      <c r="F529" s="176" t="s">
        <v>1531</v>
      </c>
      <c r="H529" s="177">
        <v>3.915</v>
      </c>
      <c r="I529" s="178"/>
      <c r="L529" s="174"/>
      <c r="M529" s="179"/>
      <c r="N529" s="180"/>
      <c r="O529" s="180"/>
      <c r="P529" s="180"/>
      <c r="Q529" s="180"/>
      <c r="R529" s="180"/>
      <c r="S529" s="180"/>
      <c r="T529" s="181"/>
      <c r="AT529" s="175" t="s">
        <v>160</v>
      </c>
      <c r="AU529" s="175" t="s">
        <v>152</v>
      </c>
      <c r="AV529" s="14" t="s">
        <v>152</v>
      </c>
      <c r="AW529" s="14" t="s">
        <v>31</v>
      </c>
      <c r="AX529" s="14" t="s">
        <v>76</v>
      </c>
      <c r="AY529" s="175" t="s">
        <v>151</v>
      </c>
    </row>
    <row r="530" spans="1:65" s="13" customFormat="1" ht="11.25">
      <c r="B530" s="166"/>
      <c r="D530" s="167" t="s">
        <v>160</v>
      </c>
      <c r="E530" s="168" t="s">
        <v>1</v>
      </c>
      <c r="F530" s="169" t="s">
        <v>795</v>
      </c>
      <c r="H530" s="168" t="s">
        <v>1</v>
      </c>
      <c r="I530" s="170"/>
      <c r="L530" s="166"/>
      <c r="M530" s="171"/>
      <c r="N530" s="172"/>
      <c r="O530" s="172"/>
      <c r="P530" s="172"/>
      <c r="Q530" s="172"/>
      <c r="R530" s="172"/>
      <c r="S530" s="172"/>
      <c r="T530" s="173"/>
      <c r="AT530" s="168" t="s">
        <v>160</v>
      </c>
      <c r="AU530" s="168" t="s">
        <v>152</v>
      </c>
      <c r="AV530" s="13" t="s">
        <v>84</v>
      </c>
      <c r="AW530" s="13" t="s">
        <v>31</v>
      </c>
      <c r="AX530" s="13" t="s">
        <v>76</v>
      </c>
      <c r="AY530" s="168" t="s">
        <v>151</v>
      </c>
    </row>
    <row r="531" spans="1:65" s="14" customFormat="1" ht="11.25">
      <c r="B531" s="174"/>
      <c r="D531" s="167" t="s">
        <v>160</v>
      </c>
      <c r="E531" s="175" t="s">
        <v>1</v>
      </c>
      <c r="F531" s="176" t="s">
        <v>1532</v>
      </c>
      <c r="H531" s="177">
        <v>4.2149999999999999</v>
      </c>
      <c r="I531" s="178"/>
      <c r="L531" s="174"/>
      <c r="M531" s="179"/>
      <c r="N531" s="180"/>
      <c r="O531" s="180"/>
      <c r="P531" s="180"/>
      <c r="Q531" s="180"/>
      <c r="R531" s="180"/>
      <c r="S531" s="180"/>
      <c r="T531" s="181"/>
      <c r="AT531" s="175" t="s">
        <v>160</v>
      </c>
      <c r="AU531" s="175" t="s">
        <v>152</v>
      </c>
      <c r="AV531" s="14" t="s">
        <v>152</v>
      </c>
      <c r="AW531" s="14" t="s">
        <v>31</v>
      </c>
      <c r="AX531" s="14" t="s">
        <v>76</v>
      </c>
      <c r="AY531" s="175" t="s">
        <v>151</v>
      </c>
    </row>
    <row r="532" spans="1:65" s="14" customFormat="1" ht="11.25">
      <c r="B532" s="174"/>
      <c r="D532" s="167" t="s">
        <v>160</v>
      </c>
      <c r="E532" s="175" t="s">
        <v>1</v>
      </c>
      <c r="F532" s="176" t="s">
        <v>1533</v>
      </c>
      <c r="H532" s="177">
        <v>3.6749999999999998</v>
      </c>
      <c r="I532" s="178"/>
      <c r="L532" s="174"/>
      <c r="M532" s="179"/>
      <c r="N532" s="180"/>
      <c r="O532" s="180"/>
      <c r="P532" s="180"/>
      <c r="Q532" s="180"/>
      <c r="R532" s="180"/>
      <c r="S532" s="180"/>
      <c r="T532" s="181"/>
      <c r="AT532" s="175" t="s">
        <v>160</v>
      </c>
      <c r="AU532" s="175" t="s">
        <v>152</v>
      </c>
      <c r="AV532" s="14" t="s">
        <v>152</v>
      </c>
      <c r="AW532" s="14" t="s">
        <v>31</v>
      </c>
      <c r="AX532" s="14" t="s">
        <v>76</v>
      </c>
      <c r="AY532" s="175" t="s">
        <v>151</v>
      </c>
    </row>
    <row r="533" spans="1:65" s="14" customFormat="1" ht="11.25">
      <c r="B533" s="174"/>
      <c r="D533" s="167" t="s">
        <v>160</v>
      </c>
      <c r="E533" s="175" t="s">
        <v>1</v>
      </c>
      <c r="F533" s="176" t="s">
        <v>1534</v>
      </c>
      <c r="H533" s="177">
        <v>7.9450000000000003</v>
      </c>
      <c r="I533" s="178"/>
      <c r="L533" s="174"/>
      <c r="M533" s="179"/>
      <c r="N533" s="180"/>
      <c r="O533" s="180"/>
      <c r="P533" s="180"/>
      <c r="Q533" s="180"/>
      <c r="R533" s="180"/>
      <c r="S533" s="180"/>
      <c r="T533" s="181"/>
      <c r="AT533" s="175" t="s">
        <v>160</v>
      </c>
      <c r="AU533" s="175" t="s">
        <v>152</v>
      </c>
      <c r="AV533" s="14" t="s">
        <v>152</v>
      </c>
      <c r="AW533" s="14" t="s">
        <v>31</v>
      </c>
      <c r="AX533" s="14" t="s">
        <v>76</v>
      </c>
      <c r="AY533" s="175" t="s">
        <v>151</v>
      </c>
    </row>
    <row r="534" spans="1:65" s="14" customFormat="1" ht="11.25">
      <c r="B534" s="174"/>
      <c r="D534" s="167" t="s">
        <v>160</v>
      </c>
      <c r="E534" s="175" t="s">
        <v>1</v>
      </c>
      <c r="F534" s="176" t="s">
        <v>1535</v>
      </c>
      <c r="H534" s="177">
        <v>12.6</v>
      </c>
      <c r="I534" s="178"/>
      <c r="L534" s="174"/>
      <c r="M534" s="179"/>
      <c r="N534" s="180"/>
      <c r="O534" s="180"/>
      <c r="P534" s="180"/>
      <c r="Q534" s="180"/>
      <c r="R534" s="180"/>
      <c r="S534" s="180"/>
      <c r="T534" s="181"/>
      <c r="AT534" s="175" t="s">
        <v>160</v>
      </c>
      <c r="AU534" s="175" t="s">
        <v>152</v>
      </c>
      <c r="AV534" s="14" t="s">
        <v>152</v>
      </c>
      <c r="AW534" s="14" t="s">
        <v>31</v>
      </c>
      <c r="AX534" s="14" t="s">
        <v>76</v>
      </c>
      <c r="AY534" s="175" t="s">
        <v>151</v>
      </c>
    </row>
    <row r="535" spans="1:65" s="14" customFormat="1" ht="11.25">
      <c r="B535" s="174"/>
      <c r="D535" s="167" t="s">
        <v>160</v>
      </c>
      <c r="E535" s="175" t="s">
        <v>1</v>
      </c>
      <c r="F535" s="176" t="s">
        <v>1536</v>
      </c>
      <c r="H535" s="177">
        <v>15.4</v>
      </c>
      <c r="I535" s="178"/>
      <c r="L535" s="174"/>
      <c r="M535" s="179"/>
      <c r="N535" s="180"/>
      <c r="O535" s="180"/>
      <c r="P535" s="180"/>
      <c r="Q535" s="180"/>
      <c r="R535" s="180"/>
      <c r="S535" s="180"/>
      <c r="T535" s="181"/>
      <c r="AT535" s="175" t="s">
        <v>160</v>
      </c>
      <c r="AU535" s="175" t="s">
        <v>152</v>
      </c>
      <c r="AV535" s="14" t="s">
        <v>152</v>
      </c>
      <c r="AW535" s="14" t="s">
        <v>31</v>
      </c>
      <c r="AX535" s="14" t="s">
        <v>76</v>
      </c>
      <c r="AY535" s="175" t="s">
        <v>151</v>
      </c>
    </row>
    <row r="536" spans="1:65" s="14" customFormat="1" ht="11.25">
      <c r="B536" s="174"/>
      <c r="D536" s="167" t="s">
        <v>160</v>
      </c>
      <c r="E536" s="175" t="s">
        <v>1</v>
      </c>
      <c r="F536" s="176" t="s">
        <v>1537</v>
      </c>
      <c r="H536" s="177">
        <v>8.74</v>
      </c>
      <c r="I536" s="178"/>
      <c r="L536" s="174"/>
      <c r="M536" s="179"/>
      <c r="N536" s="180"/>
      <c r="O536" s="180"/>
      <c r="P536" s="180"/>
      <c r="Q536" s="180"/>
      <c r="R536" s="180"/>
      <c r="S536" s="180"/>
      <c r="T536" s="181"/>
      <c r="AT536" s="175" t="s">
        <v>160</v>
      </c>
      <c r="AU536" s="175" t="s">
        <v>152</v>
      </c>
      <c r="AV536" s="14" t="s">
        <v>152</v>
      </c>
      <c r="AW536" s="14" t="s">
        <v>31</v>
      </c>
      <c r="AX536" s="14" t="s">
        <v>76</v>
      </c>
      <c r="AY536" s="175" t="s">
        <v>151</v>
      </c>
    </row>
    <row r="537" spans="1:65" s="14" customFormat="1" ht="11.25">
      <c r="B537" s="174"/>
      <c r="D537" s="167" t="s">
        <v>160</v>
      </c>
      <c r="E537" s="175" t="s">
        <v>1</v>
      </c>
      <c r="F537" s="176" t="s">
        <v>1538</v>
      </c>
      <c r="H537" s="177">
        <v>4.37</v>
      </c>
      <c r="I537" s="178"/>
      <c r="L537" s="174"/>
      <c r="M537" s="179"/>
      <c r="N537" s="180"/>
      <c r="O537" s="180"/>
      <c r="P537" s="180"/>
      <c r="Q537" s="180"/>
      <c r="R537" s="180"/>
      <c r="S537" s="180"/>
      <c r="T537" s="181"/>
      <c r="AT537" s="175" t="s">
        <v>160</v>
      </c>
      <c r="AU537" s="175" t="s">
        <v>152</v>
      </c>
      <c r="AV537" s="14" t="s">
        <v>152</v>
      </c>
      <c r="AW537" s="14" t="s">
        <v>31</v>
      </c>
      <c r="AX537" s="14" t="s">
        <v>76</v>
      </c>
      <c r="AY537" s="175" t="s">
        <v>151</v>
      </c>
    </row>
    <row r="538" spans="1:65" s="14" customFormat="1" ht="11.25">
      <c r="B538" s="174"/>
      <c r="D538" s="167" t="s">
        <v>160</v>
      </c>
      <c r="E538" s="175" t="s">
        <v>1</v>
      </c>
      <c r="F538" s="176" t="s">
        <v>1539</v>
      </c>
      <c r="H538" s="177">
        <v>11.04</v>
      </c>
      <c r="I538" s="178"/>
      <c r="L538" s="174"/>
      <c r="M538" s="179"/>
      <c r="N538" s="180"/>
      <c r="O538" s="180"/>
      <c r="P538" s="180"/>
      <c r="Q538" s="180"/>
      <c r="R538" s="180"/>
      <c r="S538" s="180"/>
      <c r="T538" s="181"/>
      <c r="AT538" s="175" t="s">
        <v>160</v>
      </c>
      <c r="AU538" s="175" t="s">
        <v>152</v>
      </c>
      <c r="AV538" s="14" t="s">
        <v>152</v>
      </c>
      <c r="AW538" s="14" t="s">
        <v>31</v>
      </c>
      <c r="AX538" s="14" t="s">
        <v>76</v>
      </c>
      <c r="AY538" s="175" t="s">
        <v>151</v>
      </c>
    </row>
    <row r="539" spans="1:65" s="14" customFormat="1" ht="11.25">
      <c r="B539" s="174"/>
      <c r="D539" s="167" t="s">
        <v>160</v>
      </c>
      <c r="E539" s="175" t="s">
        <v>1</v>
      </c>
      <c r="F539" s="176" t="s">
        <v>1540</v>
      </c>
      <c r="H539" s="177">
        <v>13.731</v>
      </c>
      <c r="I539" s="178"/>
      <c r="L539" s="174"/>
      <c r="M539" s="179"/>
      <c r="N539" s="180"/>
      <c r="O539" s="180"/>
      <c r="P539" s="180"/>
      <c r="Q539" s="180"/>
      <c r="R539" s="180"/>
      <c r="S539" s="180"/>
      <c r="T539" s="181"/>
      <c r="AT539" s="175" t="s">
        <v>160</v>
      </c>
      <c r="AU539" s="175" t="s">
        <v>152</v>
      </c>
      <c r="AV539" s="14" t="s">
        <v>152</v>
      </c>
      <c r="AW539" s="14" t="s">
        <v>31</v>
      </c>
      <c r="AX539" s="14" t="s">
        <v>76</v>
      </c>
      <c r="AY539" s="175" t="s">
        <v>151</v>
      </c>
    </row>
    <row r="540" spans="1:65" s="14" customFormat="1" ht="11.25">
      <c r="B540" s="174"/>
      <c r="D540" s="167" t="s">
        <v>160</v>
      </c>
      <c r="E540" s="175" t="s">
        <v>1</v>
      </c>
      <c r="F540" s="176" t="s">
        <v>1541</v>
      </c>
      <c r="H540" s="177">
        <v>13.11</v>
      </c>
      <c r="I540" s="178"/>
      <c r="L540" s="174"/>
      <c r="M540" s="179"/>
      <c r="N540" s="180"/>
      <c r="O540" s="180"/>
      <c r="P540" s="180"/>
      <c r="Q540" s="180"/>
      <c r="R540" s="180"/>
      <c r="S540" s="180"/>
      <c r="T540" s="181"/>
      <c r="AT540" s="175" t="s">
        <v>160</v>
      </c>
      <c r="AU540" s="175" t="s">
        <v>152</v>
      </c>
      <c r="AV540" s="14" t="s">
        <v>152</v>
      </c>
      <c r="AW540" s="14" t="s">
        <v>31</v>
      </c>
      <c r="AX540" s="14" t="s">
        <v>76</v>
      </c>
      <c r="AY540" s="175" t="s">
        <v>151</v>
      </c>
    </row>
    <row r="541" spans="1:65" s="14" customFormat="1" ht="11.25">
      <c r="B541" s="174"/>
      <c r="D541" s="167" t="s">
        <v>160</v>
      </c>
      <c r="E541" s="175" t="s">
        <v>1</v>
      </c>
      <c r="F541" s="176" t="s">
        <v>1542</v>
      </c>
      <c r="H541" s="177">
        <v>16.125</v>
      </c>
      <c r="I541" s="178"/>
      <c r="L541" s="174"/>
      <c r="M541" s="179"/>
      <c r="N541" s="180"/>
      <c r="O541" s="180"/>
      <c r="P541" s="180"/>
      <c r="Q541" s="180"/>
      <c r="R541" s="180"/>
      <c r="S541" s="180"/>
      <c r="T541" s="181"/>
      <c r="AT541" s="175" t="s">
        <v>160</v>
      </c>
      <c r="AU541" s="175" t="s">
        <v>152</v>
      </c>
      <c r="AV541" s="14" t="s">
        <v>152</v>
      </c>
      <c r="AW541" s="14" t="s">
        <v>31</v>
      </c>
      <c r="AX541" s="14" t="s">
        <v>76</v>
      </c>
      <c r="AY541" s="175" t="s">
        <v>151</v>
      </c>
    </row>
    <row r="542" spans="1:65" s="15" customFormat="1" ht="11.25">
      <c r="B542" s="182"/>
      <c r="D542" s="167" t="s">
        <v>160</v>
      </c>
      <c r="E542" s="183" t="s">
        <v>1</v>
      </c>
      <c r="F542" s="184" t="s">
        <v>164</v>
      </c>
      <c r="H542" s="185">
        <v>181.11199999999999</v>
      </c>
      <c r="I542" s="186"/>
      <c r="L542" s="182"/>
      <c r="M542" s="187"/>
      <c r="N542" s="188"/>
      <c r="O542" s="188"/>
      <c r="P542" s="188"/>
      <c r="Q542" s="188"/>
      <c r="R542" s="188"/>
      <c r="S542" s="188"/>
      <c r="T542" s="189"/>
      <c r="AT542" s="183" t="s">
        <v>160</v>
      </c>
      <c r="AU542" s="183" t="s">
        <v>152</v>
      </c>
      <c r="AV542" s="15" t="s">
        <v>158</v>
      </c>
      <c r="AW542" s="15" t="s">
        <v>31</v>
      </c>
      <c r="AX542" s="15" t="s">
        <v>84</v>
      </c>
      <c r="AY542" s="183" t="s">
        <v>151</v>
      </c>
    </row>
    <row r="543" spans="1:65" s="2" customFormat="1" ht="24.2" customHeight="1">
      <c r="A543" s="33"/>
      <c r="B543" s="151"/>
      <c r="C543" s="152" t="s">
        <v>608</v>
      </c>
      <c r="D543" s="152" t="s">
        <v>154</v>
      </c>
      <c r="E543" s="153" t="s">
        <v>1543</v>
      </c>
      <c r="F543" s="154" t="s">
        <v>1544</v>
      </c>
      <c r="G543" s="155" t="s">
        <v>157</v>
      </c>
      <c r="H543" s="156">
        <v>839.44899999999996</v>
      </c>
      <c r="I543" s="157"/>
      <c r="J543" s="158">
        <f>ROUND(I543*H543,2)</f>
        <v>0</v>
      </c>
      <c r="K543" s="159"/>
      <c r="L543" s="34"/>
      <c r="M543" s="160" t="s">
        <v>1</v>
      </c>
      <c r="N543" s="161" t="s">
        <v>42</v>
      </c>
      <c r="O543" s="62"/>
      <c r="P543" s="162">
        <f>O543*H543</f>
        <v>0</v>
      </c>
      <c r="Q543" s="162">
        <v>2.2499999999999999E-4</v>
      </c>
      <c r="R543" s="162">
        <f>Q543*H543</f>
        <v>0.18887602499999998</v>
      </c>
      <c r="S543" s="162">
        <v>0</v>
      </c>
      <c r="T543" s="163">
        <f>S543*H543</f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64" t="s">
        <v>158</v>
      </c>
      <c r="AT543" s="164" t="s">
        <v>154</v>
      </c>
      <c r="AU543" s="164" t="s">
        <v>152</v>
      </c>
      <c r="AY543" s="18" t="s">
        <v>151</v>
      </c>
      <c r="BE543" s="165">
        <f>IF(N543="základná",J543,0)</f>
        <v>0</v>
      </c>
      <c r="BF543" s="165">
        <f>IF(N543="znížená",J543,0)</f>
        <v>0</v>
      </c>
      <c r="BG543" s="165">
        <f>IF(N543="zákl. prenesená",J543,0)</f>
        <v>0</v>
      </c>
      <c r="BH543" s="165">
        <f>IF(N543="zníž. prenesená",J543,0)</f>
        <v>0</v>
      </c>
      <c r="BI543" s="165">
        <f>IF(N543="nulová",J543,0)</f>
        <v>0</v>
      </c>
      <c r="BJ543" s="18" t="s">
        <v>152</v>
      </c>
      <c r="BK543" s="165">
        <f>ROUND(I543*H543,2)</f>
        <v>0</v>
      </c>
      <c r="BL543" s="18" t="s">
        <v>158</v>
      </c>
      <c r="BM543" s="164" t="s">
        <v>1545</v>
      </c>
    </row>
    <row r="544" spans="1:65" s="2" customFormat="1" ht="24.2" customHeight="1">
      <c r="A544" s="33"/>
      <c r="B544" s="151"/>
      <c r="C544" s="152" t="s">
        <v>616</v>
      </c>
      <c r="D544" s="152" t="s">
        <v>154</v>
      </c>
      <c r="E544" s="153" t="s">
        <v>1546</v>
      </c>
      <c r="F544" s="154" t="s">
        <v>1547</v>
      </c>
      <c r="G544" s="155" t="s">
        <v>157</v>
      </c>
      <c r="H544" s="156">
        <v>839.44899999999996</v>
      </c>
      <c r="I544" s="157"/>
      <c r="J544" s="158">
        <f>ROUND(I544*H544,2)</f>
        <v>0</v>
      </c>
      <c r="K544" s="159"/>
      <c r="L544" s="34"/>
      <c r="M544" s="160" t="s">
        <v>1</v>
      </c>
      <c r="N544" s="161" t="s">
        <v>42</v>
      </c>
      <c r="O544" s="62"/>
      <c r="P544" s="162">
        <f>O544*H544</f>
        <v>0</v>
      </c>
      <c r="Q544" s="162">
        <v>3.9199999999999999E-3</v>
      </c>
      <c r="R544" s="162">
        <f>Q544*H544</f>
        <v>3.2906400799999997</v>
      </c>
      <c r="S544" s="162">
        <v>0</v>
      </c>
      <c r="T544" s="163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64" t="s">
        <v>158</v>
      </c>
      <c r="AT544" s="164" t="s">
        <v>154</v>
      </c>
      <c r="AU544" s="164" t="s">
        <v>152</v>
      </c>
      <c r="AY544" s="18" t="s">
        <v>151</v>
      </c>
      <c r="BE544" s="165">
        <f>IF(N544="základná",J544,0)</f>
        <v>0</v>
      </c>
      <c r="BF544" s="165">
        <f>IF(N544="znížená",J544,0)</f>
        <v>0</v>
      </c>
      <c r="BG544" s="165">
        <f>IF(N544="zákl. prenesená",J544,0)</f>
        <v>0</v>
      </c>
      <c r="BH544" s="165">
        <f>IF(N544="zníž. prenesená",J544,0)</f>
        <v>0</v>
      </c>
      <c r="BI544" s="165">
        <f>IF(N544="nulová",J544,0)</f>
        <v>0</v>
      </c>
      <c r="BJ544" s="18" t="s">
        <v>152</v>
      </c>
      <c r="BK544" s="165">
        <f>ROUND(I544*H544,2)</f>
        <v>0</v>
      </c>
      <c r="BL544" s="18" t="s">
        <v>158</v>
      </c>
      <c r="BM544" s="164" t="s">
        <v>1548</v>
      </c>
    </row>
    <row r="545" spans="1:65" s="14" customFormat="1" ht="11.25">
      <c r="B545" s="174"/>
      <c r="D545" s="167" t="s">
        <v>160</v>
      </c>
      <c r="E545" s="175" t="s">
        <v>1</v>
      </c>
      <c r="F545" s="176" t="s">
        <v>1549</v>
      </c>
      <c r="H545" s="177">
        <v>110.703</v>
      </c>
      <c r="I545" s="178"/>
      <c r="L545" s="174"/>
      <c r="M545" s="179"/>
      <c r="N545" s="180"/>
      <c r="O545" s="180"/>
      <c r="P545" s="180"/>
      <c r="Q545" s="180"/>
      <c r="R545" s="180"/>
      <c r="S545" s="180"/>
      <c r="T545" s="181"/>
      <c r="AT545" s="175" t="s">
        <v>160</v>
      </c>
      <c r="AU545" s="175" t="s">
        <v>152</v>
      </c>
      <c r="AV545" s="14" t="s">
        <v>152</v>
      </c>
      <c r="AW545" s="14" t="s">
        <v>31</v>
      </c>
      <c r="AX545" s="14" t="s">
        <v>76</v>
      </c>
      <c r="AY545" s="175" t="s">
        <v>151</v>
      </c>
    </row>
    <row r="546" spans="1:65" s="14" customFormat="1" ht="11.25">
      <c r="B546" s="174"/>
      <c r="D546" s="167" t="s">
        <v>160</v>
      </c>
      <c r="E546" s="175" t="s">
        <v>1</v>
      </c>
      <c r="F546" s="176" t="s">
        <v>1550</v>
      </c>
      <c r="H546" s="177">
        <v>6.3760000000000003</v>
      </c>
      <c r="I546" s="178"/>
      <c r="L546" s="174"/>
      <c r="M546" s="179"/>
      <c r="N546" s="180"/>
      <c r="O546" s="180"/>
      <c r="P546" s="180"/>
      <c r="Q546" s="180"/>
      <c r="R546" s="180"/>
      <c r="S546" s="180"/>
      <c r="T546" s="181"/>
      <c r="AT546" s="175" t="s">
        <v>160</v>
      </c>
      <c r="AU546" s="175" t="s">
        <v>152</v>
      </c>
      <c r="AV546" s="14" t="s">
        <v>152</v>
      </c>
      <c r="AW546" s="14" t="s">
        <v>31</v>
      </c>
      <c r="AX546" s="14" t="s">
        <v>76</v>
      </c>
      <c r="AY546" s="175" t="s">
        <v>151</v>
      </c>
    </row>
    <row r="547" spans="1:65" s="14" customFormat="1" ht="11.25">
      <c r="B547" s="174"/>
      <c r="D547" s="167" t="s">
        <v>160</v>
      </c>
      <c r="E547" s="175" t="s">
        <v>1</v>
      </c>
      <c r="F547" s="176" t="s">
        <v>1551</v>
      </c>
      <c r="H547" s="177">
        <v>9.1780000000000008</v>
      </c>
      <c r="I547" s="178"/>
      <c r="L547" s="174"/>
      <c r="M547" s="179"/>
      <c r="N547" s="180"/>
      <c r="O547" s="180"/>
      <c r="P547" s="180"/>
      <c r="Q547" s="180"/>
      <c r="R547" s="180"/>
      <c r="S547" s="180"/>
      <c r="T547" s="181"/>
      <c r="AT547" s="175" t="s">
        <v>160</v>
      </c>
      <c r="AU547" s="175" t="s">
        <v>152</v>
      </c>
      <c r="AV547" s="14" t="s">
        <v>152</v>
      </c>
      <c r="AW547" s="14" t="s">
        <v>31</v>
      </c>
      <c r="AX547" s="14" t="s">
        <v>76</v>
      </c>
      <c r="AY547" s="175" t="s">
        <v>151</v>
      </c>
    </row>
    <row r="548" spans="1:65" s="14" customFormat="1" ht="11.25">
      <c r="B548" s="174"/>
      <c r="D548" s="167" t="s">
        <v>160</v>
      </c>
      <c r="E548" s="175" t="s">
        <v>1</v>
      </c>
      <c r="F548" s="176" t="s">
        <v>1552</v>
      </c>
      <c r="H548" s="177">
        <v>19.585999999999999</v>
      </c>
      <c r="I548" s="178"/>
      <c r="L548" s="174"/>
      <c r="M548" s="179"/>
      <c r="N548" s="180"/>
      <c r="O548" s="180"/>
      <c r="P548" s="180"/>
      <c r="Q548" s="180"/>
      <c r="R548" s="180"/>
      <c r="S548" s="180"/>
      <c r="T548" s="181"/>
      <c r="AT548" s="175" t="s">
        <v>160</v>
      </c>
      <c r="AU548" s="175" t="s">
        <v>152</v>
      </c>
      <c r="AV548" s="14" t="s">
        <v>152</v>
      </c>
      <c r="AW548" s="14" t="s">
        <v>31</v>
      </c>
      <c r="AX548" s="14" t="s">
        <v>76</v>
      </c>
      <c r="AY548" s="175" t="s">
        <v>151</v>
      </c>
    </row>
    <row r="549" spans="1:65" s="14" customFormat="1" ht="11.25">
      <c r="B549" s="174"/>
      <c r="D549" s="167" t="s">
        <v>160</v>
      </c>
      <c r="E549" s="175" t="s">
        <v>1</v>
      </c>
      <c r="F549" s="176" t="s">
        <v>1553</v>
      </c>
      <c r="H549" s="177">
        <v>51.414999999999999</v>
      </c>
      <c r="I549" s="178"/>
      <c r="L549" s="174"/>
      <c r="M549" s="179"/>
      <c r="N549" s="180"/>
      <c r="O549" s="180"/>
      <c r="P549" s="180"/>
      <c r="Q549" s="180"/>
      <c r="R549" s="180"/>
      <c r="S549" s="180"/>
      <c r="T549" s="181"/>
      <c r="AT549" s="175" t="s">
        <v>160</v>
      </c>
      <c r="AU549" s="175" t="s">
        <v>152</v>
      </c>
      <c r="AV549" s="14" t="s">
        <v>152</v>
      </c>
      <c r="AW549" s="14" t="s">
        <v>31</v>
      </c>
      <c r="AX549" s="14" t="s">
        <v>76</v>
      </c>
      <c r="AY549" s="175" t="s">
        <v>151</v>
      </c>
    </row>
    <row r="550" spans="1:65" s="14" customFormat="1" ht="11.25">
      <c r="B550" s="174"/>
      <c r="D550" s="167" t="s">
        <v>160</v>
      </c>
      <c r="E550" s="175" t="s">
        <v>1</v>
      </c>
      <c r="F550" s="176" t="s">
        <v>1554</v>
      </c>
      <c r="H550" s="177">
        <v>13.478999999999999</v>
      </c>
      <c r="I550" s="178"/>
      <c r="L550" s="174"/>
      <c r="M550" s="179"/>
      <c r="N550" s="180"/>
      <c r="O550" s="180"/>
      <c r="P550" s="180"/>
      <c r="Q550" s="180"/>
      <c r="R550" s="180"/>
      <c r="S550" s="180"/>
      <c r="T550" s="181"/>
      <c r="AT550" s="175" t="s">
        <v>160</v>
      </c>
      <c r="AU550" s="175" t="s">
        <v>152</v>
      </c>
      <c r="AV550" s="14" t="s">
        <v>152</v>
      </c>
      <c r="AW550" s="14" t="s">
        <v>31</v>
      </c>
      <c r="AX550" s="14" t="s">
        <v>76</v>
      </c>
      <c r="AY550" s="175" t="s">
        <v>151</v>
      </c>
    </row>
    <row r="551" spans="1:65" s="14" customFormat="1" ht="11.25">
      <c r="B551" s="174"/>
      <c r="D551" s="167" t="s">
        <v>160</v>
      </c>
      <c r="E551" s="175" t="s">
        <v>1</v>
      </c>
      <c r="F551" s="176" t="s">
        <v>1555</v>
      </c>
      <c r="H551" s="177">
        <v>63.98</v>
      </c>
      <c r="I551" s="178"/>
      <c r="L551" s="174"/>
      <c r="M551" s="179"/>
      <c r="N551" s="180"/>
      <c r="O551" s="180"/>
      <c r="P551" s="180"/>
      <c r="Q551" s="180"/>
      <c r="R551" s="180"/>
      <c r="S551" s="180"/>
      <c r="T551" s="181"/>
      <c r="AT551" s="175" t="s">
        <v>160</v>
      </c>
      <c r="AU551" s="175" t="s">
        <v>152</v>
      </c>
      <c r="AV551" s="14" t="s">
        <v>152</v>
      </c>
      <c r="AW551" s="14" t="s">
        <v>31</v>
      </c>
      <c r="AX551" s="14" t="s">
        <v>76</v>
      </c>
      <c r="AY551" s="175" t="s">
        <v>151</v>
      </c>
    </row>
    <row r="552" spans="1:65" s="14" customFormat="1" ht="11.25">
      <c r="B552" s="174"/>
      <c r="D552" s="167" t="s">
        <v>160</v>
      </c>
      <c r="E552" s="175" t="s">
        <v>1</v>
      </c>
      <c r="F552" s="176" t="s">
        <v>1556</v>
      </c>
      <c r="H552" s="177">
        <v>162.83699999999999</v>
      </c>
      <c r="I552" s="178"/>
      <c r="L552" s="174"/>
      <c r="M552" s="179"/>
      <c r="N552" s="180"/>
      <c r="O552" s="180"/>
      <c r="P552" s="180"/>
      <c r="Q552" s="180"/>
      <c r="R552" s="180"/>
      <c r="S552" s="180"/>
      <c r="T552" s="181"/>
      <c r="AT552" s="175" t="s">
        <v>160</v>
      </c>
      <c r="AU552" s="175" t="s">
        <v>152</v>
      </c>
      <c r="AV552" s="14" t="s">
        <v>152</v>
      </c>
      <c r="AW552" s="14" t="s">
        <v>31</v>
      </c>
      <c r="AX552" s="14" t="s">
        <v>76</v>
      </c>
      <c r="AY552" s="175" t="s">
        <v>151</v>
      </c>
    </row>
    <row r="553" spans="1:65" s="14" customFormat="1" ht="11.25">
      <c r="B553" s="174"/>
      <c r="D553" s="167" t="s">
        <v>160</v>
      </c>
      <c r="E553" s="175" t="s">
        <v>1</v>
      </c>
      <c r="F553" s="176" t="s">
        <v>1557</v>
      </c>
      <c r="H553" s="177">
        <v>363.58499999999998</v>
      </c>
      <c r="I553" s="178"/>
      <c r="L553" s="174"/>
      <c r="M553" s="179"/>
      <c r="N553" s="180"/>
      <c r="O553" s="180"/>
      <c r="P553" s="180"/>
      <c r="Q553" s="180"/>
      <c r="R553" s="180"/>
      <c r="S553" s="180"/>
      <c r="T553" s="181"/>
      <c r="AT553" s="175" t="s">
        <v>160</v>
      </c>
      <c r="AU553" s="175" t="s">
        <v>152</v>
      </c>
      <c r="AV553" s="14" t="s">
        <v>152</v>
      </c>
      <c r="AW553" s="14" t="s">
        <v>31</v>
      </c>
      <c r="AX553" s="14" t="s">
        <v>76</v>
      </c>
      <c r="AY553" s="175" t="s">
        <v>151</v>
      </c>
    </row>
    <row r="554" spans="1:65" s="14" customFormat="1" ht="11.25">
      <c r="B554" s="174"/>
      <c r="D554" s="167" t="s">
        <v>160</v>
      </c>
      <c r="E554" s="175" t="s">
        <v>1</v>
      </c>
      <c r="F554" s="176" t="s">
        <v>1558</v>
      </c>
      <c r="H554" s="177">
        <v>38.31</v>
      </c>
      <c r="I554" s="178"/>
      <c r="L554" s="174"/>
      <c r="M554" s="179"/>
      <c r="N554" s="180"/>
      <c r="O554" s="180"/>
      <c r="P554" s="180"/>
      <c r="Q554" s="180"/>
      <c r="R554" s="180"/>
      <c r="S554" s="180"/>
      <c r="T554" s="181"/>
      <c r="AT554" s="175" t="s">
        <v>160</v>
      </c>
      <c r="AU554" s="175" t="s">
        <v>152</v>
      </c>
      <c r="AV554" s="14" t="s">
        <v>152</v>
      </c>
      <c r="AW554" s="14" t="s">
        <v>31</v>
      </c>
      <c r="AX554" s="14" t="s">
        <v>76</v>
      </c>
      <c r="AY554" s="175" t="s">
        <v>151</v>
      </c>
    </row>
    <row r="555" spans="1:65" s="15" customFormat="1" ht="11.25">
      <c r="B555" s="182"/>
      <c r="D555" s="167" t="s">
        <v>160</v>
      </c>
      <c r="E555" s="183" t="s">
        <v>1</v>
      </c>
      <c r="F555" s="184" t="s">
        <v>164</v>
      </c>
      <c r="H555" s="185">
        <v>839.44899999999996</v>
      </c>
      <c r="I555" s="186"/>
      <c r="L555" s="182"/>
      <c r="M555" s="187"/>
      <c r="N555" s="188"/>
      <c r="O555" s="188"/>
      <c r="P555" s="188"/>
      <c r="Q555" s="188"/>
      <c r="R555" s="188"/>
      <c r="S555" s="188"/>
      <c r="T555" s="189"/>
      <c r="AT555" s="183" t="s">
        <v>160</v>
      </c>
      <c r="AU555" s="183" t="s">
        <v>152</v>
      </c>
      <c r="AV555" s="15" t="s">
        <v>158</v>
      </c>
      <c r="AW555" s="15" t="s">
        <v>31</v>
      </c>
      <c r="AX555" s="15" t="s">
        <v>84</v>
      </c>
      <c r="AY555" s="183" t="s">
        <v>151</v>
      </c>
    </row>
    <row r="556" spans="1:65" s="2" customFormat="1" ht="24.2" customHeight="1">
      <c r="A556" s="33"/>
      <c r="B556" s="151"/>
      <c r="C556" s="152" t="s">
        <v>622</v>
      </c>
      <c r="D556" s="152" t="s">
        <v>154</v>
      </c>
      <c r="E556" s="153" t="s">
        <v>1559</v>
      </c>
      <c r="F556" s="154" t="s">
        <v>1560</v>
      </c>
      <c r="G556" s="155" t="s">
        <v>157</v>
      </c>
      <c r="H556" s="156">
        <v>110.703</v>
      </c>
      <c r="I556" s="157"/>
      <c r="J556" s="158">
        <f>ROUND(I556*H556,2)</f>
        <v>0</v>
      </c>
      <c r="K556" s="159"/>
      <c r="L556" s="34"/>
      <c r="M556" s="160" t="s">
        <v>1</v>
      </c>
      <c r="N556" s="161" t="s">
        <v>42</v>
      </c>
      <c r="O556" s="62"/>
      <c r="P556" s="162">
        <f>O556*H556</f>
        <v>0</v>
      </c>
      <c r="Q556" s="162">
        <v>5.1500000000000001E-3</v>
      </c>
      <c r="R556" s="162">
        <f>Q556*H556</f>
        <v>0.57012045</v>
      </c>
      <c r="S556" s="162">
        <v>0</v>
      </c>
      <c r="T556" s="163">
        <f>S556*H556</f>
        <v>0</v>
      </c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R556" s="164" t="s">
        <v>158</v>
      </c>
      <c r="AT556" s="164" t="s">
        <v>154</v>
      </c>
      <c r="AU556" s="164" t="s">
        <v>152</v>
      </c>
      <c r="AY556" s="18" t="s">
        <v>151</v>
      </c>
      <c r="BE556" s="165">
        <f>IF(N556="základná",J556,0)</f>
        <v>0</v>
      </c>
      <c r="BF556" s="165">
        <f>IF(N556="znížená",J556,0)</f>
        <v>0</v>
      </c>
      <c r="BG556" s="165">
        <f>IF(N556="zákl. prenesená",J556,0)</f>
        <v>0</v>
      </c>
      <c r="BH556" s="165">
        <f>IF(N556="zníž. prenesená",J556,0)</f>
        <v>0</v>
      </c>
      <c r="BI556" s="165">
        <f>IF(N556="nulová",J556,0)</f>
        <v>0</v>
      </c>
      <c r="BJ556" s="18" t="s">
        <v>152</v>
      </c>
      <c r="BK556" s="165">
        <f>ROUND(I556*H556,2)</f>
        <v>0</v>
      </c>
      <c r="BL556" s="18" t="s">
        <v>158</v>
      </c>
      <c r="BM556" s="164" t="s">
        <v>1561</v>
      </c>
    </row>
    <row r="557" spans="1:65" s="13" customFormat="1" ht="22.5">
      <c r="B557" s="166"/>
      <c r="D557" s="167" t="s">
        <v>160</v>
      </c>
      <c r="E557" s="168" t="s">
        <v>1</v>
      </c>
      <c r="F557" s="169" t="s">
        <v>1562</v>
      </c>
      <c r="H557" s="168" t="s">
        <v>1</v>
      </c>
      <c r="I557" s="170"/>
      <c r="L557" s="166"/>
      <c r="M557" s="171"/>
      <c r="N557" s="172"/>
      <c r="O557" s="172"/>
      <c r="P557" s="172"/>
      <c r="Q557" s="172"/>
      <c r="R557" s="172"/>
      <c r="S557" s="172"/>
      <c r="T557" s="173"/>
      <c r="AT557" s="168" t="s">
        <v>160</v>
      </c>
      <c r="AU557" s="168" t="s">
        <v>152</v>
      </c>
      <c r="AV557" s="13" t="s">
        <v>84</v>
      </c>
      <c r="AW557" s="13" t="s">
        <v>31</v>
      </c>
      <c r="AX557" s="13" t="s">
        <v>76</v>
      </c>
      <c r="AY557" s="168" t="s">
        <v>151</v>
      </c>
    </row>
    <row r="558" spans="1:65" s="14" customFormat="1" ht="11.25">
      <c r="B558" s="174"/>
      <c r="D558" s="167" t="s">
        <v>160</v>
      </c>
      <c r="E558" s="175" t="s">
        <v>1</v>
      </c>
      <c r="F558" s="176" t="s">
        <v>1563</v>
      </c>
      <c r="H558" s="177">
        <v>34.935000000000002</v>
      </c>
      <c r="I558" s="178"/>
      <c r="L558" s="174"/>
      <c r="M558" s="179"/>
      <c r="N558" s="180"/>
      <c r="O558" s="180"/>
      <c r="P558" s="180"/>
      <c r="Q558" s="180"/>
      <c r="R558" s="180"/>
      <c r="S558" s="180"/>
      <c r="T558" s="181"/>
      <c r="AT558" s="175" t="s">
        <v>160</v>
      </c>
      <c r="AU558" s="175" t="s">
        <v>152</v>
      </c>
      <c r="AV558" s="14" t="s">
        <v>152</v>
      </c>
      <c r="AW558" s="14" t="s">
        <v>31</v>
      </c>
      <c r="AX558" s="14" t="s">
        <v>76</v>
      </c>
      <c r="AY558" s="175" t="s">
        <v>151</v>
      </c>
    </row>
    <row r="559" spans="1:65" s="14" customFormat="1" ht="11.25">
      <c r="B559" s="174"/>
      <c r="D559" s="167" t="s">
        <v>160</v>
      </c>
      <c r="E559" s="175" t="s">
        <v>1</v>
      </c>
      <c r="F559" s="176" t="s">
        <v>1564</v>
      </c>
      <c r="H559" s="177">
        <v>44.347999999999999</v>
      </c>
      <c r="I559" s="178"/>
      <c r="L559" s="174"/>
      <c r="M559" s="179"/>
      <c r="N559" s="180"/>
      <c r="O559" s="180"/>
      <c r="P559" s="180"/>
      <c r="Q559" s="180"/>
      <c r="R559" s="180"/>
      <c r="S559" s="180"/>
      <c r="T559" s="181"/>
      <c r="AT559" s="175" t="s">
        <v>160</v>
      </c>
      <c r="AU559" s="175" t="s">
        <v>152</v>
      </c>
      <c r="AV559" s="14" t="s">
        <v>152</v>
      </c>
      <c r="AW559" s="14" t="s">
        <v>31</v>
      </c>
      <c r="AX559" s="14" t="s">
        <v>76</v>
      </c>
      <c r="AY559" s="175" t="s">
        <v>151</v>
      </c>
    </row>
    <row r="560" spans="1:65" s="14" customFormat="1" ht="11.25">
      <c r="B560" s="174"/>
      <c r="D560" s="167" t="s">
        <v>160</v>
      </c>
      <c r="E560" s="175" t="s">
        <v>1</v>
      </c>
      <c r="F560" s="176" t="s">
        <v>1565</v>
      </c>
      <c r="H560" s="177">
        <v>31.42</v>
      </c>
      <c r="I560" s="178"/>
      <c r="L560" s="174"/>
      <c r="M560" s="179"/>
      <c r="N560" s="180"/>
      <c r="O560" s="180"/>
      <c r="P560" s="180"/>
      <c r="Q560" s="180"/>
      <c r="R560" s="180"/>
      <c r="S560" s="180"/>
      <c r="T560" s="181"/>
      <c r="AT560" s="175" t="s">
        <v>160</v>
      </c>
      <c r="AU560" s="175" t="s">
        <v>152</v>
      </c>
      <c r="AV560" s="14" t="s">
        <v>152</v>
      </c>
      <c r="AW560" s="14" t="s">
        <v>31</v>
      </c>
      <c r="AX560" s="14" t="s">
        <v>76</v>
      </c>
      <c r="AY560" s="175" t="s">
        <v>151</v>
      </c>
    </row>
    <row r="561" spans="1:65" s="15" customFormat="1" ht="11.25">
      <c r="B561" s="182"/>
      <c r="D561" s="167" t="s">
        <v>160</v>
      </c>
      <c r="E561" s="183" t="s">
        <v>1</v>
      </c>
      <c r="F561" s="184" t="s">
        <v>164</v>
      </c>
      <c r="H561" s="185">
        <v>110.703</v>
      </c>
      <c r="I561" s="186"/>
      <c r="L561" s="182"/>
      <c r="M561" s="187"/>
      <c r="N561" s="188"/>
      <c r="O561" s="188"/>
      <c r="P561" s="188"/>
      <c r="Q561" s="188"/>
      <c r="R561" s="188"/>
      <c r="S561" s="188"/>
      <c r="T561" s="189"/>
      <c r="AT561" s="183" t="s">
        <v>160</v>
      </c>
      <c r="AU561" s="183" t="s">
        <v>152</v>
      </c>
      <c r="AV561" s="15" t="s">
        <v>158</v>
      </c>
      <c r="AW561" s="15" t="s">
        <v>31</v>
      </c>
      <c r="AX561" s="15" t="s">
        <v>84</v>
      </c>
      <c r="AY561" s="183" t="s">
        <v>151</v>
      </c>
    </row>
    <row r="562" spans="1:65" s="2" customFormat="1" ht="16.5" customHeight="1">
      <c r="A562" s="33"/>
      <c r="B562" s="151"/>
      <c r="C562" s="152" t="s">
        <v>629</v>
      </c>
      <c r="D562" s="152" t="s">
        <v>154</v>
      </c>
      <c r="E562" s="153" t="s">
        <v>1566</v>
      </c>
      <c r="F562" s="154" t="s">
        <v>1567</v>
      </c>
      <c r="G562" s="155" t="s">
        <v>157</v>
      </c>
      <c r="H562" s="156">
        <v>110.703</v>
      </c>
      <c r="I562" s="157"/>
      <c r="J562" s="158">
        <f>ROUND(I562*H562,2)</f>
        <v>0</v>
      </c>
      <c r="K562" s="159"/>
      <c r="L562" s="34"/>
      <c r="M562" s="160" t="s">
        <v>1</v>
      </c>
      <c r="N562" s="161" t="s">
        <v>42</v>
      </c>
      <c r="O562" s="62"/>
      <c r="P562" s="162">
        <f>O562*H562</f>
        <v>0</v>
      </c>
      <c r="Q562" s="162">
        <v>5.7760000000000005E-4</v>
      </c>
      <c r="R562" s="162">
        <f>Q562*H562</f>
        <v>6.394205280000001E-2</v>
      </c>
      <c r="S562" s="162">
        <v>0</v>
      </c>
      <c r="T562" s="163">
        <f>S562*H562</f>
        <v>0</v>
      </c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R562" s="164" t="s">
        <v>158</v>
      </c>
      <c r="AT562" s="164" t="s">
        <v>154</v>
      </c>
      <c r="AU562" s="164" t="s">
        <v>152</v>
      </c>
      <c r="AY562" s="18" t="s">
        <v>151</v>
      </c>
      <c r="BE562" s="165">
        <f>IF(N562="základná",J562,0)</f>
        <v>0</v>
      </c>
      <c r="BF562" s="165">
        <f>IF(N562="znížená",J562,0)</f>
        <v>0</v>
      </c>
      <c r="BG562" s="165">
        <f>IF(N562="zákl. prenesená",J562,0)</f>
        <v>0</v>
      </c>
      <c r="BH562" s="165">
        <f>IF(N562="zníž. prenesená",J562,0)</f>
        <v>0</v>
      </c>
      <c r="BI562" s="165">
        <f>IF(N562="nulová",J562,0)</f>
        <v>0</v>
      </c>
      <c r="BJ562" s="18" t="s">
        <v>152</v>
      </c>
      <c r="BK562" s="165">
        <f>ROUND(I562*H562,2)</f>
        <v>0</v>
      </c>
      <c r="BL562" s="18" t="s">
        <v>158</v>
      </c>
      <c r="BM562" s="164" t="s">
        <v>1568</v>
      </c>
    </row>
    <row r="563" spans="1:65" s="13" customFormat="1" ht="11.25">
      <c r="B563" s="166"/>
      <c r="D563" s="167" t="s">
        <v>160</v>
      </c>
      <c r="E563" s="168" t="s">
        <v>1</v>
      </c>
      <c r="F563" s="169" t="s">
        <v>1569</v>
      </c>
      <c r="H563" s="168" t="s">
        <v>1</v>
      </c>
      <c r="I563" s="170"/>
      <c r="L563" s="166"/>
      <c r="M563" s="171"/>
      <c r="N563" s="172"/>
      <c r="O563" s="172"/>
      <c r="P563" s="172"/>
      <c r="Q563" s="172"/>
      <c r="R563" s="172"/>
      <c r="S563" s="172"/>
      <c r="T563" s="173"/>
      <c r="AT563" s="168" t="s">
        <v>160</v>
      </c>
      <c r="AU563" s="168" t="s">
        <v>152</v>
      </c>
      <c r="AV563" s="13" t="s">
        <v>84</v>
      </c>
      <c r="AW563" s="13" t="s">
        <v>31</v>
      </c>
      <c r="AX563" s="13" t="s">
        <v>76</v>
      </c>
      <c r="AY563" s="168" t="s">
        <v>151</v>
      </c>
    </row>
    <row r="564" spans="1:65" s="14" customFormat="1" ht="11.25">
      <c r="B564" s="174"/>
      <c r="D564" s="167" t="s">
        <v>160</v>
      </c>
      <c r="E564" s="175" t="s">
        <v>1</v>
      </c>
      <c r="F564" s="176" t="s">
        <v>1563</v>
      </c>
      <c r="H564" s="177">
        <v>34.935000000000002</v>
      </c>
      <c r="I564" s="178"/>
      <c r="L564" s="174"/>
      <c r="M564" s="179"/>
      <c r="N564" s="180"/>
      <c r="O564" s="180"/>
      <c r="P564" s="180"/>
      <c r="Q564" s="180"/>
      <c r="R564" s="180"/>
      <c r="S564" s="180"/>
      <c r="T564" s="181"/>
      <c r="AT564" s="175" t="s">
        <v>160</v>
      </c>
      <c r="AU564" s="175" t="s">
        <v>152</v>
      </c>
      <c r="AV564" s="14" t="s">
        <v>152</v>
      </c>
      <c r="AW564" s="14" t="s">
        <v>31</v>
      </c>
      <c r="AX564" s="14" t="s">
        <v>76</v>
      </c>
      <c r="AY564" s="175" t="s">
        <v>151</v>
      </c>
    </row>
    <row r="565" spans="1:65" s="14" customFormat="1" ht="11.25">
      <c r="B565" s="174"/>
      <c r="D565" s="167" t="s">
        <v>160</v>
      </c>
      <c r="E565" s="175" t="s">
        <v>1</v>
      </c>
      <c r="F565" s="176" t="s">
        <v>1564</v>
      </c>
      <c r="H565" s="177">
        <v>44.347999999999999</v>
      </c>
      <c r="I565" s="178"/>
      <c r="L565" s="174"/>
      <c r="M565" s="179"/>
      <c r="N565" s="180"/>
      <c r="O565" s="180"/>
      <c r="P565" s="180"/>
      <c r="Q565" s="180"/>
      <c r="R565" s="180"/>
      <c r="S565" s="180"/>
      <c r="T565" s="181"/>
      <c r="AT565" s="175" t="s">
        <v>160</v>
      </c>
      <c r="AU565" s="175" t="s">
        <v>152</v>
      </c>
      <c r="AV565" s="14" t="s">
        <v>152</v>
      </c>
      <c r="AW565" s="14" t="s">
        <v>31</v>
      </c>
      <c r="AX565" s="14" t="s">
        <v>76</v>
      </c>
      <c r="AY565" s="175" t="s">
        <v>151</v>
      </c>
    </row>
    <row r="566" spans="1:65" s="14" customFormat="1" ht="11.25">
      <c r="B566" s="174"/>
      <c r="D566" s="167" t="s">
        <v>160</v>
      </c>
      <c r="E566" s="175" t="s">
        <v>1</v>
      </c>
      <c r="F566" s="176" t="s">
        <v>1565</v>
      </c>
      <c r="H566" s="177">
        <v>31.42</v>
      </c>
      <c r="I566" s="178"/>
      <c r="L566" s="174"/>
      <c r="M566" s="179"/>
      <c r="N566" s="180"/>
      <c r="O566" s="180"/>
      <c r="P566" s="180"/>
      <c r="Q566" s="180"/>
      <c r="R566" s="180"/>
      <c r="S566" s="180"/>
      <c r="T566" s="181"/>
      <c r="AT566" s="175" t="s">
        <v>160</v>
      </c>
      <c r="AU566" s="175" t="s">
        <v>152</v>
      </c>
      <c r="AV566" s="14" t="s">
        <v>152</v>
      </c>
      <c r="AW566" s="14" t="s">
        <v>31</v>
      </c>
      <c r="AX566" s="14" t="s">
        <v>76</v>
      </c>
      <c r="AY566" s="175" t="s">
        <v>151</v>
      </c>
    </row>
    <row r="567" spans="1:65" s="15" customFormat="1" ht="11.25">
      <c r="B567" s="182"/>
      <c r="D567" s="167" t="s">
        <v>160</v>
      </c>
      <c r="E567" s="183" t="s">
        <v>1</v>
      </c>
      <c r="F567" s="184" t="s">
        <v>164</v>
      </c>
      <c r="H567" s="185">
        <v>110.703</v>
      </c>
      <c r="I567" s="186"/>
      <c r="L567" s="182"/>
      <c r="M567" s="187"/>
      <c r="N567" s="188"/>
      <c r="O567" s="188"/>
      <c r="P567" s="188"/>
      <c r="Q567" s="188"/>
      <c r="R567" s="188"/>
      <c r="S567" s="188"/>
      <c r="T567" s="189"/>
      <c r="AT567" s="183" t="s">
        <v>160</v>
      </c>
      <c r="AU567" s="183" t="s">
        <v>152</v>
      </c>
      <c r="AV567" s="15" t="s">
        <v>158</v>
      </c>
      <c r="AW567" s="15" t="s">
        <v>31</v>
      </c>
      <c r="AX567" s="15" t="s">
        <v>84</v>
      </c>
      <c r="AY567" s="183" t="s">
        <v>151</v>
      </c>
    </row>
    <row r="568" spans="1:65" s="2" customFormat="1" ht="33" customHeight="1">
      <c r="A568" s="33"/>
      <c r="B568" s="151"/>
      <c r="C568" s="152" t="s">
        <v>635</v>
      </c>
      <c r="D568" s="152" t="s">
        <v>154</v>
      </c>
      <c r="E568" s="153" t="s">
        <v>1570</v>
      </c>
      <c r="F568" s="154" t="s">
        <v>1571</v>
      </c>
      <c r="G568" s="155" t="s">
        <v>157</v>
      </c>
      <c r="H568" s="156">
        <v>6.3760000000000003</v>
      </c>
      <c r="I568" s="157"/>
      <c r="J568" s="158">
        <f>ROUND(I568*H568,2)</f>
        <v>0</v>
      </c>
      <c r="K568" s="159"/>
      <c r="L568" s="34"/>
      <c r="M568" s="160" t="s">
        <v>1</v>
      </c>
      <c r="N568" s="161" t="s">
        <v>42</v>
      </c>
      <c r="O568" s="62"/>
      <c r="P568" s="162">
        <f>O568*H568</f>
        <v>0</v>
      </c>
      <c r="Q568" s="162">
        <v>1.1358999999999999E-2</v>
      </c>
      <c r="R568" s="162">
        <f>Q568*H568</f>
        <v>7.2424983999999998E-2</v>
      </c>
      <c r="S568" s="162">
        <v>0</v>
      </c>
      <c r="T568" s="163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64" t="s">
        <v>158</v>
      </c>
      <c r="AT568" s="164" t="s">
        <v>154</v>
      </c>
      <c r="AU568" s="164" t="s">
        <v>152</v>
      </c>
      <c r="AY568" s="18" t="s">
        <v>151</v>
      </c>
      <c r="BE568" s="165">
        <f>IF(N568="základná",J568,0)</f>
        <v>0</v>
      </c>
      <c r="BF568" s="165">
        <f>IF(N568="znížená",J568,0)</f>
        <v>0</v>
      </c>
      <c r="BG568" s="165">
        <f>IF(N568="zákl. prenesená",J568,0)</f>
        <v>0</v>
      </c>
      <c r="BH568" s="165">
        <f>IF(N568="zníž. prenesená",J568,0)</f>
        <v>0</v>
      </c>
      <c r="BI568" s="165">
        <f>IF(N568="nulová",J568,0)</f>
        <v>0</v>
      </c>
      <c r="BJ568" s="18" t="s">
        <v>152</v>
      </c>
      <c r="BK568" s="165">
        <f>ROUND(I568*H568,2)</f>
        <v>0</v>
      </c>
      <c r="BL568" s="18" t="s">
        <v>158</v>
      </c>
      <c r="BM568" s="164" t="s">
        <v>1572</v>
      </c>
    </row>
    <row r="569" spans="1:65" s="13" customFormat="1" ht="11.25">
      <c r="B569" s="166"/>
      <c r="D569" s="167" t="s">
        <v>160</v>
      </c>
      <c r="E569" s="168" t="s">
        <v>1</v>
      </c>
      <c r="F569" s="169" t="s">
        <v>1573</v>
      </c>
      <c r="H569" s="168" t="s">
        <v>1</v>
      </c>
      <c r="I569" s="170"/>
      <c r="L569" s="166"/>
      <c r="M569" s="171"/>
      <c r="N569" s="172"/>
      <c r="O569" s="172"/>
      <c r="P569" s="172"/>
      <c r="Q569" s="172"/>
      <c r="R569" s="172"/>
      <c r="S569" s="172"/>
      <c r="T569" s="173"/>
      <c r="AT569" s="168" t="s">
        <v>160</v>
      </c>
      <c r="AU569" s="168" t="s">
        <v>152</v>
      </c>
      <c r="AV569" s="13" t="s">
        <v>84</v>
      </c>
      <c r="AW569" s="13" t="s">
        <v>31</v>
      </c>
      <c r="AX569" s="13" t="s">
        <v>76</v>
      </c>
      <c r="AY569" s="168" t="s">
        <v>151</v>
      </c>
    </row>
    <row r="570" spans="1:65" s="14" customFormat="1" ht="11.25">
      <c r="B570" s="174"/>
      <c r="D570" s="167" t="s">
        <v>160</v>
      </c>
      <c r="E570" s="175" t="s">
        <v>1</v>
      </c>
      <c r="F570" s="176" t="s">
        <v>1574</v>
      </c>
      <c r="H570" s="177">
        <v>5.56</v>
      </c>
      <c r="I570" s="178"/>
      <c r="L570" s="174"/>
      <c r="M570" s="179"/>
      <c r="N570" s="180"/>
      <c r="O570" s="180"/>
      <c r="P570" s="180"/>
      <c r="Q570" s="180"/>
      <c r="R570" s="180"/>
      <c r="S570" s="180"/>
      <c r="T570" s="181"/>
      <c r="AT570" s="175" t="s">
        <v>160</v>
      </c>
      <c r="AU570" s="175" t="s">
        <v>152</v>
      </c>
      <c r="AV570" s="14" t="s">
        <v>152</v>
      </c>
      <c r="AW570" s="14" t="s">
        <v>31</v>
      </c>
      <c r="AX570" s="14" t="s">
        <v>76</v>
      </c>
      <c r="AY570" s="175" t="s">
        <v>151</v>
      </c>
    </row>
    <row r="571" spans="1:65" s="13" customFormat="1" ht="11.25">
      <c r="B571" s="166"/>
      <c r="D571" s="167" t="s">
        <v>160</v>
      </c>
      <c r="E571" s="168" t="s">
        <v>1</v>
      </c>
      <c r="F571" s="169" t="s">
        <v>1575</v>
      </c>
      <c r="H571" s="168" t="s">
        <v>1</v>
      </c>
      <c r="I571" s="170"/>
      <c r="L571" s="166"/>
      <c r="M571" s="171"/>
      <c r="N571" s="172"/>
      <c r="O571" s="172"/>
      <c r="P571" s="172"/>
      <c r="Q571" s="172"/>
      <c r="R571" s="172"/>
      <c r="S571" s="172"/>
      <c r="T571" s="173"/>
      <c r="AT571" s="168" t="s">
        <v>160</v>
      </c>
      <c r="AU571" s="168" t="s">
        <v>152</v>
      </c>
      <c r="AV571" s="13" t="s">
        <v>84</v>
      </c>
      <c r="AW571" s="13" t="s">
        <v>31</v>
      </c>
      <c r="AX571" s="13" t="s">
        <v>76</v>
      </c>
      <c r="AY571" s="168" t="s">
        <v>151</v>
      </c>
    </row>
    <row r="572" spans="1:65" s="14" customFormat="1" ht="11.25">
      <c r="B572" s="174"/>
      <c r="D572" s="167" t="s">
        <v>160</v>
      </c>
      <c r="E572" s="175" t="s">
        <v>1</v>
      </c>
      <c r="F572" s="176" t="s">
        <v>1576</v>
      </c>
      <c r="H572" s="177">
        <v>0.81599999999999995</v>
      </c>
      <c r="I572" s="178"/>
      <c r="L572" s="174"/>
      <c r="M572" s="179"/>
      <c r="N572" s="180"/>
      <c r="O572" s="180"/>
      <c r="P572" s="180"/>
      <c r="Q572" s="180"/>
      <c r="R572" s="180"/>
      <c r="S572" s="180"/>
      <c r="T572" s="181"/>
      <c r="AT572" s="175" t="s">
        <v>160</v>
      </c>
      <c r="AU572" s="175" t="s">
        <v>152</v>
      </c>
      <c r="AV572" s="14" t="s">
        <v>152</v>
      </c>
      <c r="AW572" s="14" t="s">
        <v>31</v>
      </c>
      <c r="AX572" s="14" t="s">
        <v>76</v>
      </c>
      <c r="AY572" s="175" t="s">
        <v>151</v>
      </c>
    </row>
    <row r="573" spans="1:65" s="15" customFormat="1" ht="11.25">
      <c r="B573" s="182"/>
      <c r="D573" s="167" t="s">
        <v>160</v>
      </c>
      <c r="E573" s="183" t="s">
        <v>1</v>
      </c>
      <c r="F573" s="184" t="s">
        <v>164</v>
      </c>
      <c r="H573" s="185">
        <v>6.3760000000000003</v>
      </c>
      <c r="I573" s="186"/>
      <c r="L573" s="182"/>
      <c r="M573" s="187"/>
      <c r="N573" s="188"/>
      <c r="O573" s="188"/>
      <c r="P573" s="188"/>
      <c r="Q573" s="188"/>
      <c r="R573" s="188"/>
      <c r="S573" s="188"/>
      <c r="T573" s="189"/>
      <c r="AT573" s="183" t="s">
        <v>160</v>
      </c>
      <c r="AU573" s="183" t="s">
        <v>152</v>
      </c>
      <c r="AV573" s="15" t="s">
        <v>158</v>
      </c>
      <c r="AW573" s="15" t="s">
        <v>31</v>
      </c>
      <c r="AX573" s="15" t="s">
        <v>84</v>
      </c>
      <c r="AY573" s="183" t="s">
        <v>151</v>
      </c>
    </row>
    <row r="574" spans="1:65" s="2" customFormat="1" ht="33" customHeight="1">
      <c r="A574" s="33"/>
      <c r="B574" s="151"/>
      <c r="C574" s="152" t="s">
        <v>641</v>
      </c>
      <c r="D574" s="152" t="s">
        <v>154</v>
      </c>
      <c r="E574" s="153" t="s">
        <v>1577</v>
      </c>
      <c r="F574" s="154" t="s">
        <v>1578</v>
      </c>
      <c r="G574" s="155" t="s">
        <v>157</v>
      </c>
      <c r="H574" s="156">
        <v>9.1780000000000008</v>
      </c>
      <c r="I574" s="157"/>
      <c r="J574" s="158">
        <f>ROUND(I574*H574,2)</f>
        <v>0</v>
      </c>
      <c r="K574" s="159"/>
      <c r="L574" s="34"/>
      <c r="M574" s="160" t="s">
        <v>1</v>
      </c>
      <c r="N574" s="161" t="s">
        <v>42</v>
      </c>
      <c r="O574" s="62"/>
      <c r="P574" s="162">
        <f>O574*H574</f>
        <v>0</v>
      </c>
      <c r="Q574" s="162">
        <v>1.299E-2</v>
      </c>
      <c r="R574" s="162">
        <f>Q574*H574</f>
        <v>0.11922222</v>
      </c>
      <c r="S574" s="162">
        <v>0</v>
      </c>
      <c r="T574" s="163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64" t="s">
        <v>158</v>
      </c>
      <c r="AT574" s="164" t="s">
        <v>154</v>
      </c>
      <c r="AU574" s="164" t="s">
        <v>152</v>
      </c>
      <c r="AY574" s="18" t="s">
        <v>151</v>
      </c>
      <c r="BE574" s="165">
        <f>IF(N574="základná",J574,0)</f>
        <v>0</v>
      </c>
      <c r="BF574" s="165">
        <f>IF(N574="znížená",J574,0)</f>
        <v>0</v>
      </c>
      <c r="BG574" s="165">
        <f>IF(N574="zákl. prenesená",J574,0)</f>
        <v>0</v>
      </c>
      <c r="BH574" s="165">
        <f>IF(N574="zníž. prenesená",J574,0)</f>
        <v>0</v>
      </c>
      <c r="BI574" s="165">
        <f>IF(N574="nulová",J574,0)</f>
        <v>0</v>
      </c>
      <c r="BJ574" s="18" t="s">
        <v>152</v>
      </c>
      <c r="BK574" s="165">
        <f>ROUND(I574*H574,2)</f>
        <v>0</v>
      </c>
      <c r="BL574" s="18" t="s">
        <v>158</v>
      </c>
      <c r="BM574" s="164" t="s">
        <v>1579</v>
      </c>
    </row>
    <row r="575" spans="1:65" s="13" customFormat="1" ht="11.25">
      <c r="B575" s="166"/>
      <c r="D575" s="167" t="s">
        <v>160</v>
      </c>
      <c r="E575" s="168" t="s">
        <v>1</v>
      </c>
      <c r="F575" s="169" t="s">
        <v>1580</v>
      </c>
      <c r="H575" s="168" t="s">
        <v>1</v>
      </c>
      <c r="I575" s="170"/>
      <c r="L575" s="166"/>
      <c r="M575" s="171"/>
      <c r="N575" s="172"/>
      <c r="O575" s="172"/>
      <c r="P575" s="172"/>
      <c r="Q575" s="172"/>
      <c r="R575" s="172"/>
      <c r="S575" s="172"/>
      <c r="T575" s="173"/>
      <c r="AT575" s="168" t="s">
        <v>160</v>
      </c>
      <c r="AU575" s="168" t="s">
        <v>152</v>
      </c>
      <c r="AV575" s="13" t="s">
        <v>84</v>
      </c>
      <c r="AW575" s="13" t="s">
        <v>31</v>
      </c>
      <c r="AX575" s="13" t="s">
        <v>76</v>
      </c>
      <c r="AY575" s="168" t="s">
        <v>151</v>
      </c>
    </row>
    <row r="576" spans="1:65" s="14" customFormat="1" ht="11.25">
      <c r="B576" s="174"/>
      <c r="D576" s="167" t="s">
        <v>160</v>
      </c>
      <c r="E576" s="175" t="s">
        <v>1</v>
      </c>
      <c r="F576" s="176" t="s">
        <v>1581</v>
      </c>
      <c r="H576" s="177">
        <v>9.1780000000000008</v>
      </c>
      <c r="I576" s="178"/>
      <c r="L576" s="174"/>
      <c r="M576" s="179"/>
      <c r="N576" s="180"/>
      <c r="O576" s="180"/>
      <c r="P576" s="180"/>
      <c r="Q576" s="180"/>
      <c r="R576" s="180"/>
      <c r="S576" s="180"/>
      <c r="T576" s="181"/>
      <c r="AT576" s="175" t="s">
        <v>160</v>
      </c>
      <c r="AU576" s="175" t="s">
        <v>152</v>
      </c>
      <c r="AV576" s="14" t="s">
        <v>152</v>
      </c>
      <c r="AW576" s="14" t="s">
        <v>31</v>
      </c>
      <c r="AX576" s="14" t="s">
        <v>84</v>
      </c>
      <c r="AY576" s="175" t="s">
        <v>151</v>
      </c>
    </row>
    <row r="577" spans="1:65" s="2" customFormat="1" ht="33" customHeight="1">
      <c r="A577" s="33"/>
      <c r="B577" s="151"/>
      <c r="C577" s="152" t="s">
        <v>647</v>
      </c>
      <c r="D577" s="152" t="s">
        <v>154</v>
      </c>
      <c r="E577" s="153" t="s">
        <v>1582</v>
      </c>
      <c r="F577" s="154" t="s">
        <v>1583</v>
      </c>
      <c r="G577" s="155" t="s">
        <v>157</v>
      </c>
      <c r="H577" s="156">
        <v>19.585999999999999</v>
      </c>
      <c r="I577" s="157"/>
      <c r="J577" s="158">
        <f>ROUND(I577*H577,2)</f>
        <v>0</v>
      </c>
      <c r="K577" s="159"/>
      <c r="L577" s="34"/>
      <c r="M577" s="160" t="s">
        <v>1</v>
      </c>
      <c r="N577" s="161" t="s">
        <v>42</v>
      </c>
      <c r="O577" s="62"/>
      <c r="P577" s="162">
        <f>O577*H577</f>
        <v>0</v>
      </c>
      <c r="Q577" s="162">
        <v>1.5630000000000002E-2</v>
      </c>
      <c r="R577" s="162">
        <f>Q577*H577</f>
        <v>0.30612918</v>
      </c>
      <c r="S577" s="162">
        <v>0</v>
      </c>
      <c r="T577" s="163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64" t="s">
        <v>158</v>
      </c>
      <c r="AT577" s="164" t="s">
        <v>154</v>
      </c>
      <c r="AU577" s="164" t="s">
        <v>152</v>
      </c>
      <c r="AY577" s="18" t="s">
        <v>151</v>
      </c>
      <c r="BE577" s="165">
        <f>IF(N577="základná",J577,0)</f>
        <v>0</v>
      </c>
      <c r="BF577" s="165">
        <f>IF(N577="znížená",J577,0)</f>
        <v>0</v>
      </c>
      <c r="BG577" s="165">
        <f>IF(N577="zákl. prenesená",J577,0)</f>
        <v>0</v>
      </c>
      <c r="BH577" s="165">
        <f>IF(N577="zníž. prenesená",J577,0)</f>
        <v>0</v>
      </c>
      <c r="BI577" s="165">
        <f>IF(N577="nulová",J577,0)</f>
        <v>0</v>
      </c>
      <c r="BJ577" s="18" t="s">
        <v>152</v>
      </c>
      <c r="BK577" s="165">
        <f>ROUND(I577*H577,2)</f>
        <v>0</v>
      </c>
      <c r="BL577" s="18" t="s">
        <v>158</v>
      </c>
      <c r="BM577" s="164" t="s">
        <v>1584</v>
      </c>
    </row>
    <row r="578" spans="1:65" s="14" customFormat="1" ht="11.25">
      <c r="B578" s="174"/>
      <c r="D578" s="167" t="s">
        <v>160</v>
      </c>
      <c r="E578" s="175" t="s">
        <v>1</v>
      </c>
      <c r="F578" s="176" t="s">
        <v>1585</v>
      </c>
      <c r="H578" s="177">
        <v>5.508</v>
      </c>
      <c r="I578" s="178"/>
      <c r="L578" s="174"/>
      <c r="M578" s="179"/>
      <c r="N578" s="180"/>
      <c r="O578" s="180"/>
      <c r="P578" s="180"/>
      <c r="Q578" s="180"/>
      <c r="R578" s="180"/>
      <c r="S578" s="180"/>
      <c r="T578" s="181"/>
      <c r="AT578" s="175" t="s">
        <v>160</v>
      </c>
      <c r="AU578" s="175" t="s">
        <v>152</v>
      </c>
      <c r="AV578" s="14" t="s">
        <v>152</v>
      </c>
      <c r="AW578" s="14" t="s">
        <v>31</v>
      </c>
      <c r="AX578" s="14" t="s">
        <v>76</v>
      </c>
      <c r="AY578" s="175" t="s">
        <v>151</v>
      </c>
    </row>
    <row r="579" spans="1:65" s="14" customFormat="1" ht="11.25">
      <c r="B579" s="174"/>
      <c r="D579" s="167" t="s">
        <v>160</v>
      </c>
      <c r="E579" s="175" t="s">
        <v>1</v>
      </c>
      <c r="F579" s="176" t="s">
        <v>1586</v>
      </c>
      <c r="H579" s="177">
        <v>8.1869999999999994</v>
      </c>
      <c r="I579" s="178"/>
      <c r="L579" s="174"/>
      <c r="M579" s="179"/>
      <c r="N579" s="180"/>
      <c r="O579" s="180"/>
      <c r="P579" s="180"/>
      <c r="Q579" s="180"/>
      <c r="R579" s="180"/>
      <c r="S579" s="180"/>
      <c r="T579" s="181"/>
      <c r="AT579" s="175" t="s">
        <v>160</v>
      </c>
      <c r="AU579" s="175" t="s">
        <v>152</v>
      </c>
      <c r="AV579" s="14" t="s">
        <v>152</v>
      </c>
      <c r="AW579" s="14" t="s">
        <v>31</v>
      </c>
      <c r="AX579" s="14" t="s">
        <v>76</v>
      </c>
      <c r="AY579" s="175" t="s">
        <v>151</v>
      </c>
    </row>
    <row r="580" spans="1:65" s="14" customFormat="1" ht="11.25">
      <c r="B580" s="174"/>
      <c r="D580" s="167" t="s">
        <v>160</v>
      </c>
      <c r="E580" s="175" t="s">
        <v>1</v>
      </c>
      <c r="F580" s="176" t="s">
        <v>1587</v>
      </c>
      <c r="H580" s="177">
        <v>1.17</v>
      </c>
      <c r="I580" s="178"/>
      <c r="L580" s="174"/>
      <c r="M580" s="179"/>
      <c r="N580" s="180"/>
      <c r="O580" s="180"/>
      <c r="P580" s="180"/>
      <c r="Q580" s="180"/>
      <c r="R580" s="180"/>
      <c r="S580" s="180"/>
      <c r="T580" s="181"/>
      <c r="AT580" s="175" t="s">
        <v>160</v>
      </c>
      <c r="AU580" s="175" t="s">
        <v>152</v>
      </c>
      <c r="AV580" s="14" t="s">
        <v>152</v>
      </c>
      <c r="AW580" s="14" t="s">
        <v>31</v>
      </c>
      <c r="AX580" s="14" t="s">
        <v>76</v>
      </c>
      <c r="AY580" s="175" t="s">
        <v>151</v>
      </c>
    </row>
    <row r="581" spans="1:65" s="13" customFormat="1" ht="11.25">
      <c r="B581" s="166"/>
      <c r="D581" s="167" t="s">
        <v>160</v>
      </c>
      <c r="E581" s="168" t="s">
        <v>1</v>
      </c>
      <c r="F581" s="169" t="s">
        <v>1573</v>
      </c>
      <c r="H581" s="168" t="s">
        <v>1</v>
      </c>
      <c r="I581" s="170"/>
      <c r="L581" s="166"/>
      <c r="M581" s="171"/>
      <c r="N581" s="172"/>
      <c r="O581" s="172"/>
      <c r="P581" s="172"/>
      <c r="Q581" s="172"/>
      <c r="R581" s="172"/>
      <c r="S581" s="172"/>
      <c r="T581" s="173"/>
      <c r="AT581" s="168" t="s">
        <v>160</v>
      </c>
      <c r="AU581" s="168" t="s">
        <v>152</v>
      </c>
      <c r="AV581" s="13" t="s">
        <v>84</v>
      </c>
      <c r="AW581" s="13" t="s">
        <v>31</v>
      </c>
      <c r="AX581" s="13" t="s">
        <v>76</v>
      </c>
      <c r="AY581" s="168" t="s">
        <v>151</v>
      </c>
    </row>
    <row r="582" spans="1:65" s="14" customFormat="1" ht="11.25">
      <c r="B582" s="174"/>
      <c r="D582" s="167" t="s">
        <v>160</v>
      </c>
      <c r="E582" s="175" t="s">
        <v>1</v>
      </c>
      <c r="F582" s="176" t="s">
        <v>1588</v>
      </c>
      <c r="H582" s="177">
        <v>4.7210000000000001</v>
      </c>
      <c r="I582" s="178"/>
      <c r="L582" s="174"/>
      <c r="M582" s="179"/>
      <c r="N582" s="180"/>
      <c r="O582" s="180"/>
      <c r="P582" s="180"/>
      <c r="Q582" s="180"/>
      <c r="R582" s="180"/>
      <c r="S582" s="180"/>
      <c r="T582" s="181"/>
      <c r="AT582" s="175" t="s">
        <v>160</v>
      </c>
      <c r="AU582" s="175" t="s">
        <v>152</v>
      </c>
      <c r="AV582" s="14" t="s">
        <v>152</v>
      </c>
      <c r="AW582" s="14" t="s">
        <v>31</v>
      </c>
      <c r="AX582" s="14" t="s">
        <v>76</v>
      </c>
      <c r="AY582" s="175" t="s">
        <v>151</v>
      </c>
    </row>
    <row r="583" spans="1:65" s="15" customFormat="1" ht="11.25">
      <c r="B583" s="182"/>
      <c r="D583" s="167" t="s">
        <v>160</v>
      </c>
      <c r="E583" s="183" t="s">
        <v>1</v>
      </c>
      <c r="F583" s="184" t="s">
        <v>164</v>
      </c>
      <c r="H583" s="185">
        <v>19.585999999999999</v>
      </c>
      <c r="I583" s="186"/>
      <c r="L583" s="182"/>
      <c r="M583" s="187"/>
      <c r="N583" s="188"/>
      <c r="O583" s="188"/>
      <c r="P583" s="188"/>
      <c r="Q583" s="188"/>
      <c r="R583" s="188"/>
      <c r="S583" s="188"/>
      <c r="T583" s="189"/>
      <c r="AT583" s="183" t="s">
        <v>160</v>
      </c>
      <c r="AU583" s="183" t="s">
        <v>152</v>
      </c>
      <c r="AV583" s="15" t="s">
        <v>158</v>
      </c>
      <c r="AW583" s="15" t="s">
        <v>31</v>
      </c>
      <c r="AX583" s="15" t="s">
        <v>84</v>
      </c>
      <c r="AY583" s="183" t="s">
        <v>151</v>
      </c>
    </row>
    <row r="584" spans="1:65" s="2" customFormat="1" ht="37.9" customHeight="1">
      <c r="A584" s="33"/>
      <c r="B584" s="151"/>
      <c r="C584" s="152" t="s">
        <v>652</v>
      </c>
      <c r="D584" s="152" t="s">
        <v>154</v>
      </c>
      <c r="E584" s="153" t="s">
        <v>1589</v>
      </c>
      <c r="F584" s="154" t="s">
        <v>1590</v>
      </c>
      <c r="G584" s="155" t="s">
        <v>157</v>
      </c>
      <c r="H584" s="156">
        <v>13.478999999999999</v>
      </c>
      <c r="I584" s="157"/>
      <c r="J584" s="158">
        <f>ROUND(I584*H584,2)</f>
        <v>0</v>
      </c>
      <c r="K584" s="159"/>
      <c r="L584" s="34"/>
      <c r="M584" s="160" t="s">
        <v>1</v>
      </c>
      <c r="N584" s="161" t="s">
        <v>42</v>
      </c>
      <c r="O584" s="62"/>
      <c r="P584" s="162">
        <f>O584*H584</f>
        <v>0</v>
      </c>
      <c r="Q584" s="162">
        <v>2.0809999999999999E-2</v>
      </c>
      <c r="R584" s="162">
        <f>Q584*H584</f>
        <v>0.28049798999999997</v>
      </c>
      <c r="S584" s="162">
        <v>0</v>
      </c>
      <c r="T584" s="163">
        <f>S584*H584</f>
        <v>0</v>
      </c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R584" s="164" t="s">
        <v>158</v>
      </c>
      <c r="AT584" s="164" t="s">
        <v>154</v>
      </c>
      <c r="AU584" s="164" t="s">
        <v>152</v>
      </c>
      <c r="AY584" s="18" t="s">
        <v>151</v>
      </c>
      <c r="BE584" s="165">
        <f>IF(N584="základná",J584,0)</f>
        <v>0</v>
      </c>
      <c r="BF584" s="165">
        <f>IF(N584="znížená",J584,0)</f>
        <v>0</v>
      </c>
      <c r="BG584" s="165">
        <f>IF(N584="zákl. prenesená",J584,0)</f>
        <v>0</v>
      </c>
      <c r="BH584" s="165">
        <f>IF(N584="zníž. prenesená",J584,0)</f>
        <v>0</v>
      </c>
      <c r="BI584" s="165">
        <f>IF(N584="nulová",J584,0)</f>
        <v>0</v>
      </c>
      <c r="BJ584" s="18" t="s">
        <v>152</v>
      </c>
      <c r="BK584" s="165">
        <f>ROUND(I584*H584,2)</f>
        <v>0</v>
      </c>
      <c r="BL584" s="18" t="s">
        <v>158</v>
      </c>
      <c r="BM584" s="164" t="s">
        <v>1591</v>
      </c>
    </row>
    <row r="585" spans="1:65" s="13" customFormat="1" ht="22.5">
      <c r="B585" s="166"/>
      <c r="D585" s="167" t="s">
        <v>160</v>
      </c>
      <c r="E585" s="168" t="s">
        <v>1</v>
      </c>
      <c r="F585" s="169" t="s">
        <v>1592</v>
      </c>
      <c r="H585" s="168" t="s">
        <v>1</v>
      </c>
      <c r="I585" s="170"/>
      <c r="L585" s="166"/>
      <c r="M585" s="171"/>
      <c r="N585" s="172"/>
      <c r="O585" s="172"/>
      <c r="P585" s="172"/>
      <c r="Q585" s="172"/>
      <c r="R585" s="172"/>
      <c r="S585" s="172"/>
      <c r="T585" s="173"/>
      <c r="AT585" s="168" t="s">
        <v>160</v>
      </c>
      <c r="AU585" s="168" t="s">
        <v>152</v>
      </c>
      <c r="AV585" s="13" t="s">
        <v>84</v>
      </c>
      <c r="AW585" s="13" t="s">
        <v>31</v>
      </c>
      <c r="AX585" s="13" t="s">
        <v>76</v>
      </c>
      <c r="AY585" s="168" t="s">
        <v>151</v>
      </c>
    </row>
    <row r="586" spans="1:65" s="14" customFormat="1" ht="11.25">
      <c r="B586" s="174"/>
      <c r="D586" s="167" t="s">
        <v>160</v>
      </c>
      <c r="E586" s="175" t="s">
        <v>1</v>
      </c>
      <c r="F586" s="176" t="s">
        <v>1593</v>
      </c>
      <c r="H586" s="177">
        <v>8.4329999999999998</v>
      </c>
      <c r="I586" s="178"/>
      <c r="L586" s="174"/>
      <c r="M586" s="179"/>
      <c r="N586" s="180"/>
      <c r="O586" s="180"/>
      <c r="P586" s="180"/>
      <c r="Q586" s="180"/>
      <c r="R586" s="180"/>
      <c r="S586" s="180"/>
      <c r="T586" s="181"/>
      <c r="AT586" s="175" t="s">
        <v>160</v>
      </c>
      <c r="AU586" s="175" t="s">
        <v>152</v>
      </c>
      <c r="AV586" s="14" t="s">
        <v>152</v>
      </c>
      <c r="AW586" s="14" t="s">
        <v>31</v>
      </c>
      <c r="AX586" s="14" t="s">
        <v>76</v>
      </c>
      <c r="AY586" s="175" t="s">
        <v>151</v>
      </c>
    </row>
    <row r="587" spans="1:65" s="13" customFormat="1" ht="22.5">
      <c r="B587" s="166"/>
      <c r="D587" s="167" t="s">
        <v>160</v>
      </c>
      <c r="E587" s="168" t="s">
        <v>1</v>
      </c>
      <c r="F587" s="169" t="s">
        <v>1594</v>
      </c>
      <c r="H587" s="168" t="s">
        <v>1</v>
      </c>
      <c r="I587" s="170"/>
      <c r="L587" s="166"/>
      <c r="M587" s="171"/>
      <c r="N587" s="172"/>
      <c r="O587" s="172"/>
      <c r="P587" s="172"/>
      <c r="Q587" s="172"/>
      <c r="R587" s="172"/>
      <c r="S587" s="172"/>
      <c r="T587" s="173"/>
      <c r="AT587" s="168" t="s">
        <v>160</v>
      </c>
      <c r="AU587" s="168" t="s">
        <v>152</v>
      </c>
      <c r="AV587" s="13" t="s">
        <v>84</v>
      </c>
      <c r="AW587" s="13" t="s">
        <v>31</v>
      </c>
      <c r="AX587" s="13" t="s">
        <v>76</v>
      </c>
      <c r="AY587" s="168" t="s">
        <v>151</v>
      </c>
    </row>
    <row r="588" spans="1:65" s="14" customFormat="1" ht="11.25">
      <c r="B588" s="174"/>
      <c r="D588" s="167" t="s">
        <v>160</v>
      </c>
      <c r="E588" s="175" t="s">
        <v>1</v>
      </c>
      <c r="F588" s="176" t="s">
        <v>1595</v>
      </c>
      <c r="H588" s="177">
        <v>5.0460000000000003</v>
      </c>
      <c r="I588" s="178"/>
      <c r="L588" s="174"/>
      <c r="M588" s="179"/>
      <c r="N588" s="180"/>
      <c r="O588" s="180"/>
      <c r="P588" s="180"/>
      <c r="Q588" s="180"/>
      <c r="R588" s="180"/>
      <c r="S588" s="180"/>
      <c r="T588" s="181"/>
      <c r="AT588" s="175" t="s">
        <v>160</v>
      </c>
      <c r="AU588" s="175" t="s">
        <v>152</v>
      </c>
      <c r="AV588" s="14" t="s">
        <v>152</v>
      </c>
      <c r="AW588" s="14" t="s">
        <v>31</v>
      </c>
      <c r="AX588" s="14" t="s">
        <v>76</v>
      </c>
      <c r="AY588" s="175" t="s">
        <v>151</v>
      </c>
    </row>
    <row r="589" spans="1:65" s="15" customFormat="1" ht="11.25">
      <c r="B589" s="182"/>
      <c r="D589" s="167" t="s">
        <v>160</v>
      </c>
      <c r="E589" s="183" t="s">
        <v>1</v>
      </c>
      <c r="F589" s="184" t="s">
        <v>164</v>
      </c>
      <c r="H589" s="185">
        <v>13.478999999999999</v>
      </c>
      <c r="I589" s="186"/>
      <c r="L589" s="182"/>
      <c r="M589" s="187"/>
      <c r="N589" s="188"/>
      <c r="O589" s="188"/>
      <c r="P589" s="188"/>
      <c r="Q589" s="188"/>
      <c r="R589" s="188"/>
      <c r="S589" s="188"/>
      <c r="T589" s="189"/>
      <c r="AT589" s="183" t="s">
        <v>160</v>
      </c>
      <c r="AU589" s="183" t="s">
        <v>152</v>
      </c>
      <c r="AV589" s="15" t="s">
        <v>158</v>
      </c>
      <c r="AW589" s="15" t="s">
        <v>31</v>
      </c>
      <c r="AX589" s="15" t="s">
        <v>84</v>
      </c>
      <c r="AY589" s="183" t="s">
        <v>151</v>
      </c>
    </row>
    <row r="590" spans="1:65" s="2" customFormat="1" ht="37.9" customHeight="1">
      <c r="A590" s="33"/>
      <c r="B590" s="151"/>
      <c r="C590" s="152" t="s">
        <v>658</v>
      </c>
      <c r="D590" s="152" t="s">
        <v>154</v>
      </c>
      <c r="E590" s="153" t="s">
        <v>1596</v>
      </c>
      <c r="F590" s="154" t="s">
        <v>1597</v>
      </c>
      <c r="G590" s="155" t="s">
        <v>157</v>
      </c>
      <c r="H590" s="156">
        <v>63.98</v>
      </c>
      <c r="I590" s="157"/>
      <c r="J590" s="158">
        <f>ROUND(I590*H590,2)</f>
        <v>0</v>
      </c>
      <c r="K590" s="159"/>
      <c r="L590" s="34"/>
      <c r="M590" s="160" t="s">
        <v>1</v>
      </c>
      <c r="N590" s="161" t="s">
        <v>42</v>
      </c>
      <c r="O590" s="62"/>
      <c r="P590" s="162">
        <f>O590*H590</f>
        <v>0</v>
      </c>
      <c r="Q590" s="162">
        <v>2.759E-2</v>
      </c>
      <c r="R590" s="162">
        <f>Q590*H590</f>
        <v>1.7652082</v>
      </c>
      <c r="S590" s="162">
        <v>0</v>
      </c>
      <c r="T590" s="163">
        <f>S590*H590</f>
        <v>0</v>
      </c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R590" s="164" t="s">
        <v>158</v>
      </c>
      <c r="AT590" s="164" t="s">
        <v>154</v>
      </c>
      <c r="AU590" s="164" t="s">
        <v>152</v>
      </c>
      <c r="AY590" s="18" t="s">
        <v>151</v>
      </c>
      <c r="BE590" s="165">
        <f>IF(N590="základná",J590,0)</f>
        <v>0</v>
      </c>
      <c r="BF590" s="165">
        <f>IF(N590="znížená",J590,0)</f>
        <v>0</v>
      </c>
      <c r="BG590" s="165">
        <f>IF(N590="zákl. prenesená",J590,0)</f>
        <v>0</v>
      </c>
      <c r="BH590" s="165">
        <f>IF(N590="zníž. prenesená",J590,0)</f>
        <v>0</v>
      </c>
      <c r="BI590" s="165">
        <f>IF(N590="nulová",J590,0)</f>
        <v>0</v>
      </c>
      <c r="BJ590" s="18" t="s">
        <v>152</v>
      </c>
      <c r="BK590" s="165">
        <f>ROUND(I590*H590,2)</f>
        <v>0</v>
      </c>
      <c r="BL590" s="18" t="s">
        <v>158</v>
      </c>
      <c r="BM590" s="164" t="s">
        <v>1598</v>
      </c>
    </row>
    <row r="591" spans="1:65" s="14" customFormat="1" ht="11.25">
      <c r="B591" s="174"/>
      <c r="D591" s="167" t="s">
        <v>160</v>
      </c>
      <c r="E591" s="175" t="s">
        <v>1</v>
      </c>
      <c r="F591" s="176" t="s">
        <v>1599</v>
      </c>
      <c r="H591" s="177">
        <v>67.304000000000002</v>
      </c>
      <c r="I591" s="178"/>
      <c r="L591" s="174"/>
      <c r="M591" s="179"/>
      <c r="N591" s="180"/>
      <c r="O591" s="180"/>
      <c r="P591" s="180"/>
      <c r="Q591" s="180"/>
      <c r="R591" s="180"/>
      <c r="S591" s="180"/>
      <c r="T591" s="181"/>
      <c r="AT591" s="175" t="s">
        <v>160</v>
      </c>
      <c r="AU591" s="175" t="s">
        <v>152</v>
      </c>
      <c r="AV591" s="14" t="s">
        <v>152</v>
      </c>
      <c r="AW591" s="14" t="s">
        <v>31</v>
      </c>
      <c r="AX591" s="14" t="s">
        <v>76</v>
      </c>
      <c r="AY591" s="175" t="s">
        <v>151</v>
      </c>
    </row>
    <row r="592" spans="1:65" s="14" customFormat="1" ht="11.25">
      <c r="B592" s="174"/>
      <c r="D592" s="167" t="s">
        <v>160</v>
      </c>
      <c r="E592" s="175" t="s">
        <v>1</v>
      </c>
      <c r="F592" s="176" t="s">
        <v>1600</v>
      </c>
      <c r="H592" s="177">
        <v>-3.3239999999999998</v>
      </c>
      <c r="I592" s="178"/>
      <c r="L592" s="174"/>
      <c r="M592" s="179"/>
      <c r="N592" s="180"/>
      <c r="O592" s="180"/>
      <c r="P592" s="180"/>
      <c r="Q592" s="180"/>
      <c r="R592" s="180"/>
      <c r="S592" s="180"/>
      <c r="T592" s="181"/>
      <c r="AT592" s="175" t="s">
        <v>160</v>
      </c>
      <c r="AU592" s="175" t="s">
        <v>152</v>
      </c>
      <c r="AV592" s="14" t="s">
        <v>152</v>
      </c>
      <c r="AW592" s="14" t="s">
        <v>31</v>
      </c>
      <c r="AX592" s="14" t="s">
        <v>76</v>
      </c>
      <c r="AY592" s="175" t="s">
        <v>151</v>
      </c>
    </row>
    <row r="593" spans="1:65" s="15" customFormat="1" ht="11.25">
      <c r="B593" s="182"/>
      <c r="D593" s="167" t="s">
        <v>160</v>
      </c>
      <c r="E593" s="183" t="s">
        <v>1</v>
      </c>
      <c r="F593" s="184" t="s">
        <v>164</v>
      </c>
      <c r="H593" s="185">
        <v>63.98</v>
      </c>
      <c r="I593" s="186"/>
      <c r="L593" s="182"/>
      <c r="M593" s="187"/>
      <c r="N593" s="188"/>
      <c r="O593" s="188"/>
      <c r="P593" s="188"/>
      <c r="Q593" s="188"/>
      <c r="R593" s="188"/>
      <c r="S593" s="188"/>
      <c r="T593" s="189"/>
      <c r="AT593" s="183" t="s">
        <v>160</v>
      </c>
      <c r="AU593" s="183" t="s">
        <v>152</v>
      </c>
      <c r="AV593" s="15" t="s">
        <v>158</v>
      </c>
      <c r="AW593" s="15" t="s">
        <v>31</v>
      </c>
      <c r="AX593" s="15" t="s">
        <v>84</v>
      </c>
      <c r="AY593" s="183" t="s">
        <v>151</v>
      </c>
    </row>
    <row r="594" spans="1:65" s="2" customFormat="1" ht="37.9" customHeight="1">
      <c r="A594" s="33"/>
      <c r="B594" s="151"/>
      <c r="C594" s="152" t="s">
        <v>664</v>
      </c>
      <c r="D594" s="152" t="s">
        <v>154</v>
      </c>
      <c r="E594" s="153" t="s">
        <v>1601</v>
      </c>
      <c r="F594" s="154" t="s">
        <v>1602</v>
      </c>
      <c r="G594" s="155" t="s">
        <v>157</v>
      </c>
      <c r="H594" s="156">
        <v>162.83699999999999</v>
      </c>
      <c r="I594" s="157"/>
      <c r="J594" s="158">
        <f>ROUND(I594*H594,2)</f>
        <v>0</v>
      </c>
      <c r="K594" s="159"/>
      <c r="L594" s="34"/>
      <c r="M594" s="160" t="s">
        <v>1</v>
      </c>
      <c r="N594" s="161" t="s">
        <v>42</v>
      </c>
      <c r="O594" s="62"/>
      <c r="P594" s="162">
        <f>O594*H594</f>
        <v>0</v>
      </c>
      <c r="Q594" s="162">
        <v>3.363E-2</v>
      </c>
      <c r="R594" s="162">
        <f>Q594*H594</f>
        <v>5.4762083099999996</v>
      </c>
      <c r="S594" s="162">
        <v>0</v>
      </c>
      <c r="T594" s="163">
        <f>S594*H594</f>
        <v>0</v>
      </c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R594" s="164" t="s">
        <v>158</v>
      </c>
      <c r="AT594" s="164" t="s">
        <v>154</v>
      </c>
      <c r="AU594" s="164" t="s">
        <v>152</v>
      </c>
      <c r="AY594" s="18" t="s">
        <v>151</v>
      </c>
      <c r="BE594" s="165">
        <f>IF(N594="základná",J594,0)</f>
        <v>0</v>
      </c>
      <c r="BF594" s="165">
        <f>IF(N594="znížená",J594,0)</f>
        <v>0</v>
      </c>
      <c r="BG594" s="165">
        <f>IF(N594="zákl. prenesená",J594,0)</f>
        <v>0</v>
      </c>
      <c r="BH594" s="165">
        <f>IF(N594="zníž. prenesená",J594,0)</f>
        <v>0</v>
      </c>
      <c r="BI594" s="165">
        <f>IF(N594="nulová",J594,0)</f>
        <v>0</v>
      </c>
      <c r="BJ594" s="18" t="s">
        <v>152</v>
      </c>
      <c r="BK594" s="165">
        <f>ROUND(I594*H594,2)</f>
        <v>0</v>
      </c>
      <c r="BL594" s="18" t="s">
        <v>158</v>
      </c>
      <c r="BM594" s="164" t="s">
        <v>1603</v>
      </c>
    </row>
    <row r="595" spans="1:65" s="13" customFormat="1" ht="11.25">
      <c r="B595" s="166"/>
      <c r="D595" s="167" t="s">
        <v>160</v>
      </c>
      <c r="E595" s="168" t="s">
        <v>1</v>
      </c>
      <c r="F595" s="169" t="s">
        <v>1604</v>
      </c>
      <c r="H595" s="168" t="s">
        <v>1</v>
      </c>
      <c r="I595" s="170"/>
      <c r="L595" s="166"/>
      <c r="M595" s="171"/>
      <c r="N595" s="172"/>
      <c r="O595" s="172"/>
      <c r="P595" s="172"/>
      <c r="Q595" s="172"/>
      <c r="R595" s="172"/>
      <c r="S595" s="172"/>
      <c r="T595" s="173"/>
      <c r="AT595" s="168" t="s">
        <v>160</v>
      </c>
      <c r="AU595" s="168" t="s">
        <v>152</v>
      </c>
      <c r="AV595" s="13" t="s">
        <v>84</v>
      </c>
      <c r="AW595" s="13" t="s">
        <v>31</v>
      </c>
      <c r="AX595" s="13" t="s">
        <v>76</v>
      </c>
      <c r="AY595" s="168" t="s">
        <v>151</v>
      </c>
    </row>
    <row r="596" spans="1:65" s="14" customFormat="1" ht="22.5">
      <c r="B596" s="174"/>
      <c r="D596" s="167" t="s">
        <v>160</v>
      </c>
      <c r="E596" s="175" t="s">
        <v>1</v>
      </c>
      <c r="F596" s="176" t="s">
        <v>1605</v>
      </c>
      <c r="H596" s="177">
        <v>60.098999999999997</v>
      </c>
      <c r="I596" s="178"/>
      <c r="L596" s="174"/>
      <c r="M596" s="179"/>
      <c r="N596" s="180"/>
      <c r="O596" s="180"/>
      <c r="P596" s="180"/>
      <c r="Q596" s="180"/>
      <c r="R596" s="180"/>
      <c r="S596" s="180"/>
      <c r="T596" s="181"/>
      <c r="AT596" s="175" t="s">
        <v>160</v>
      </c>
      <c r="AU596" s="175" t="s">
        <v>152</v>
      </c>
      <c r="AV596" s="14" t="s">
        <v>152</v>
      </c>
      <c r="AW596" s="14" t="s">
        <v>31</v>
      </c>
      <c r="AX596" s="14" t="s">
        <v>76</v>
      </c>
      <c r="AY596" s="175" t="s">
        <v>151</v>
      </c>
    </row>
    <row r="597" spans="1:65" s="14" customFormat="1" ht="11.25">
      <c r="B597" s="174"/>
      <c r="D597" s="167" t="s">
        <v>160</v>
      </c>
      <c r="E597" s="175" t="s">
        <v>1</v>
      </c>
      <c r="F597" s="176" t="s">
        <v>1606</v>
      </c>
      <c r="H597" s="177">
        <v>19.41</v>
      </c>
      <c r="I597" s="178"/>
      <c r="L597" s="174"/>
      <c r="M597" s="179"/>
      <c r="N597" s="180"/>
      <c r="O597" s="180"/>
      <c r="P597" s="180"/>
      <c r="Q597" s="180"/>
      <c r="R597" s="180"/>
      <c r="S597" s="180"/>
      <c r="T597" s="181"/>
      <c r="AT597" s="175" t="s">
        <v>160</v>
      </c>
      <c r="AU597" s="175" t="s">
        <v>152</v>
      </c>
      <c r="AV597" s="14" t="s">
        <v>152</v>
      </c>
      <c r="AW597" s="14" t="s">
        <v>31</v>
      </c>
      <c r="AX597" s="14" t="s">
        <v>76</v>
      </c>
      <c r="AY597" s="175" t="s">
        <v>151</v>
      </c>
    </row>
    <row r="598" spans="1:65" s="14" customFormat="1" ht="33.75">
      <c r="B598" s="174"/>
      <c r="D598" s="167" t="s">
        <v>160</v>
      </c>
      <c r="E598" s="175" t="s">
        <v>1</v>
      </c>
      <c r="F598" s="176" t="s">
        <v>1607</v>
      </c>
      <c r="H598" s="177">
        <v>63.328000000000003</v>
      </c>
      <c r="I598" s="178"/>
      <c r="L598" s="174"/>
      <c r="M598" s="179"/>
      <c r="N598" s="180"/>
      <c r="O598" s="180"/>
      <c r="P598" s="180"/>
      <c r="Q598" s="180"/>
      <c r="R598" s="180"/>
      <c r="S598" s="180"/>
      <c r="T598" s="181"/>
      <c r="AT598" s="175" t="s">
        <v>160</v>
      </c>
      <c r="AU598" s="175" t="s">
        <v>152</v>
      </c>
      <c r="AV598" s="14" t="s">
        <v>152</v>
      </c>
      <c r="AW598" s="14" t="s">
        <v>31</v>
      </c>
      <c r="AX598" s="14" t="s">
        <v>76</v>
      </c>
      <c r="AY598" s="175" t="s">
        <v>151</v>
      </c>
    </row>
    <row r="599" spans="1:65" s="14" customFormat="1" ht="11.25">
      <c r="B599" s="174"/>
      <c r="D599" s="167" t="s">
        <v>160</v>
      </c>
      <c r="E599" s="175" t="s">
        <v>1</v>
      </c>
      <c r="F599" s="176" t="s">
        <v>533</v>
      </c>
      <c r="H599" s="177">
        <v>20</v>
      </c>
      <c r="I599" s="178"/>
      <c r="L599" s="174"/>
      <c r="M599" s="179"/>
      <c r="N599" s="180"/>
      <c r="O599" s="180"/>
      <c r="P599" s="180"/>
      <c r="Q599" s="180"/>
      <c r="R599" s="180"/>
      <c r="S599" s="180"/>
      <c r="T599" s="181"/>
      <c r="AT599" s="175" t="s">
        <v>160</v>
      </c>
      <c r="AU599" s="175" t="s">
        <v>152</v>
      </c>
      <c r="AV599" s="14" t="s">
        <v>152</v>
      </c>
      <c r="AW599" s="14" t="s">
        <v>31</v>
      </c>
      <c r="AX599" s="14" t="s">
        <v>76</v>
      </c>
      <c r="AY599" s="175" t="s">
        <v>151</v>
      </c>
    </row>
    <row r="600" spans="1:65" s="15" customFormat="1" ht="11.25">
      <c r="B600" s="182"/>
      <c r="D600" s="167" t="s">
        <v>160</v>
      </c>
      <c r="E600" s="183" t="s">
        <v>1</v>
      </c>
      <c r="F600" s="184" t="s">
        <v>164</v>
      </c>
      <c r="H600" s="185">
        <v>162.83699999999999</v>
      </c>
      <c r="I600" s="186"/>
      <c r="L600" s="182"/>
      <c r="M600" s="187"/>
      <c r="N600" s="188"/>
      <c r="O600" s="188"/>
      <c r="P600" s="188"/>
      <c r="Q600" s="188"/>
      <c r="R600" s="188"/>
      <c r="S600" s="188"/>
      <c r="T600" s="189"/>
      <c r="AT600" s="183" t="s">
        <v>160</v>
      </c>
      <c r="AU600" s="183" t="s">
        <v>152</v>
      </c>
      <c r="AV600" s="15" t="s">
        <v>158</v>
      </c>
      <c r="AW600" s="15" t="s">
        <v>31</v>
      </c>
      <c r="AX600" s="15" t="s">
        <v>84</v>
      </c>
      <c r="AY600" s="183" t="s">
        <v>151</v>
      </c>
    </row>
    <row r="601" spans="1:65" s="2" customFormat="1" ht="24.2" customHeight="1">
      <c r="A601" s="33"/>
      <c r="B601" s="151"/>
      <c r="C601" s="152" t="s">
        <v>670</v>
      </c>
      <c r="D601" s="152" t="s">
        <v>154</v>
      </c>
      <c r="E601" s="153" t="s">
        <v>1608</v>
      </c>
      <c r="F601" s="154" t="s">
        <v>1609</v>
      </c>
      <c r="G601" s="155" t="s">
        <v>157</v>
      </c>
      <c r="H601" s="156">
        <v>363.58499999999998</v>
      </c>
      <c r="I601" s="157"/>
      <c r="J601" s="158">
        <f>ROUND(I601*H601,2)</f>
        <v>0</v>
      </c>
      <c r="K601" s="159"/>
      <c r="L601" s="34"/>
      <c r="M601" s="160" t="s">
        <v>1</v>
      </c>
      <c r="N601" s="161" t="s">
        <v>42</v>
      </c>
      <c r="O601" s="62"/>
      <c r="P601" s="162">
        <f>O601*H601</f>
        <v>0</v>
      </c>
      <c r="Q601" s="162">
        <v>3.737E-2</v>
      </c>
      <c r="R601" s="162">
        <f>Q601*H601</f>
        <v>13.58717145</v>
      </c>
      <c r="S601" s="162">
        <v>0</v>
      </c>
      <c r="T601" s="163">
        <f>S601*H601</f>
        <v>0</v>
      </c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R601" s="164" t="s">
        <v>158</v>
      </c>
      <c r="AT601" s="164" t="s">
        <v>154</v>
      </c>
      <c r="AU601" s="164" t="s">
        <v>152</v>
      </c>
      <c r="AY601" s="18" t="s">
        <v>151</v>
      </c>
      <c r="BE601" s="165">
        <f>IF(N601="základná",J601,0)</f>
        <v>0</v>
      </c>
      <c r="BF601" s="165">
        <f>IF(N601="znížená",J601,0)</f>
        <v>0</v>
      </c>
      <c r="BG601" s="165">
        <f>IF(N601="zákl. prenesená",J601,0)</f>
        <v>0</v>
      </c>
      <c r="BH601" s="165">
        <f>IF(N601="zníž. prenesená",J601,0)</f>
        <v>0</v>
      </c>
      <c r="BI601" s="165">
        <f>IF(N601="nulová",J601,0)</f>
        <v>0</v>
      </c>
      <c r="BJ601" s="18" t="s">
        <v>152</v>
      </c>
      <c r="BK601" s="165">
        <f>ROUND(I601*H601,2)</f>
        <v>0</v>
      </c>
      <c r="BL601" s="18" t="s">
        <v>158</v>
      </c>
      <c r="BM601" s="164" t="s">
        <v>1610</v>
      </c>
    </row>
    <row r="602" spans="1:65" s="14" customFormat="1" ht="11.25">
      <c r="B602" s="174"/>
      <c r="D602" s="167" t="s">
        <v>160</v>
      </c>
      <c r="E602" s="175" t="s">
        <v>1</v>
      </c>
      <c r="F602" s="176" t="s">
        <v>1611</v>
      </c>
      <c r="H602" s="177">
        <v>64.138000000000005</v>
      </c>
      <c r="I602" s="178"/>
      <c r="L602" s="174"/>
      <c r="M602" s="179"/>
      <c r="N602" s="180"/>
      <c r="O602" s="180"/>
      <c r="P602" s="180"/>
      <c r="Q602" s="180"/>
      <c r="R602" s="180"/>
      <c r="S602" s="180"/>
      <c r="T602" s="181"/>
      <c r="AT602" s="175" t="s">
        <v>160</v>
      </c>
      <c r="AU602" s="175" t="s">
        <v>152</v>
      </c>
      <c r="AV602" s="14" t="s">
        <v>152</v>
      </c>
      <c r="AW602" s="14" t="s">
        <v>31</v>
      </c>
      <c r="AX602" s="14" t="s">
        <v>76</v>
      </c>
      <c r="AY602" s="175" t="s">
        <v>151</v>
      </c>
    </row>
    <row r="603" spans="1:65" s="14" customFormat="1" ht="11.25">
      <c r="B603" s="174"/>
      <c r="D603" s="167" t="s">
        <v>160</v>
      </c>
      <c r="E603" s="175" t="s">
        <v>1</v>
      </c>
      <c r="F603" s="176" t="s">
        <v>1612</v>
      </c>
      <c r="H603" s="177">
        <v>-2.5150000000000001</v>
      </c>
      <c r="I603" s="178"/>
      <c r="L603" s="174"/>
      <c r="M603" s="179"/>
      <c r="N603" s="180"/>
      <c r="O603" s="180"/>
      <c r="P603" s="180"/>
      <c r="Q603" s="180"/>
      <c r="R603" s="180"/>
      <c r="S603" s="180"/>
      <c r="T603" s="181"/>
      <c r="AT603" s="175" t="s">
        <v>160</v>
      </c>
      <c r="AU603" s="175" t="s">
        <v>152</v>
      </c>
      <c r="AV603" s="14" t="s">
        <v>152</v>
      </c>
      <c r="AW603" s="14" t="s">
        <v>31</v>
      </c>
      <c r="AX603" s="14" t="s">
        <v>76</v>
      </c>
      <c r="AY603" s="175" t="s">
        <v>151</v>
      </c>
    </row>
    <row r="604" spans="1:65" s="14" customFormat="1" ht="11.25">
      <c r="B604" s="174"/>
      <c r="D604" s="167" t="s">
        <v>160</v>
      </c>
      <c r="E604" s="175" t="s">
        <v>1</v>
      </c>
      <c r="F604" s="176" t="s">
        <v>1613</v>
      </c>
      <c r="H604" s="177">
        <v>-7.8319999999999999</v>
      </c>
      <c r="I604" s="178"/>
      <c r="L604" s="174"/>
      <c r="M604" s="179"/>
      <c r="N604" s="180"/>
      <c r="O604" s="180"/>
      <c r="P604" s="180"/>
      <c r="Q604" s="180"/>
      <c r="R604" s="180"/>
      <c r="S604" s="180"/>
      <c r="T604" s="181"/>
      <c r="AT604" s="175" t="s">
        <v>160</v>
      </c>
      <c r="AU604" s="175" t="s">
        <v>152</v>
      </c>
      <c r="AV604" s="14" t="s">
        <v>152</v>
      </c>
      <c r="AW604" s="14" t="s">
        <v>31</v>
      </c>
      <c r="AX604" s="14" t="s">
        <v>76</v>
      </c>
      <c r="AY604" s="175" t="s">
        <v>151</v>
      </c>
    </row>
    <row r="605" spans="1:65" s="14" customFormat="1" ht="11.25">
      <c r="B605" s="174"/>
      <c r="D605" s="167" t="s">
        <v>160</v>
      </c>
      <c r="E605" s="175" t="s">
        <v>1</v>
      </c>
      <c r="F605" s="176" t="s">
        <v>1614</v>
      </c>
      <c r="H605" s="177">
        <v>-8.73</v>
      </c>
      <c r="I605" s="178"/>
      <c r="L605" s="174"/>
      <c r="M605" s="179"/>
      <c r="N605" s="180"/>
      <c r="O605" s="180"/>
      <c r="P605" s="180"/>
      <c r="Q605" s="180"/>
      <c r="R605" s="180"/>
      <c r="S605" s="180"/>
      <c r="T605" s="181"/>
      <c r="AT605" s="175" t="s">
        <v>160</v>
      </c>
      <c r="AU605" s="175" t="s">
        <v>152</v>
      </c>
      <c r="AV605" s="14" t="s">
        <v>152</v>
      </c>
      <c r="AW605" s="14" t="s">
        <v>31</v>
      </c>
      <c r="AX605" s="14" t="s">
        <v>76</v>
      </c>
      <c r="AY605" s="175" t="s">
        <v>151</v>
      </c>
    </row>
    <row r="606" spans="1:65" s="14" customFormat="1" ht="11.25">
      <c r="B606" s="174"/>
      <c r="D606" s="167" t="s">
        <v>160</v>
      </c>
      <c r="E606" s="175" t="s">
        <v>1</v>
      </c>
      <c r="F606" s="176" t="s">
        <v>1615</v>
      </c>
      <c r="H606" s="177">
        <v>-10.67</v>
      </c>
      <c r="I606" s="178"/>
      <c r="L606" s="174"/>
      <c r="M606" s="179"/>
      <c r="N606" s="180"/>
      <c r="O606" s="180"/>
      <c r="P606" s="180"/>
      <c r="Q606" s="180"/>
      <c r="R606" s="180"/>
      <c r="S606" s="180"/>
      <c r="T606" s="181"/>
      <c r="AT606" s="175" t="s">
        <v>160</v>
      </c>
      <c r="AU606" s="175" t="s">
        <v>152</v>
      </c>
      <c r="AV606" s="14" t="s">
        <v>152</v>
      </c>
      <c r="AW606" s="14" t="s">
        <v>31</v>
      </c>
      <c r="AX606" s="14" t="s">
        <v>76</v>
      </c>
      <c r="AY606" s="175" t="s">
        <v>151</v>
      </c>
    </row>
    <row r="607" spans="1:65" s="14" customFormat="1" ht="11.25">
      <c r="B607" s="174"/>
      <c r="D607" s="167" t="s">
        <v>160</v>
      </c>
      <c r="E607" s="175" t="s">
        <v>1</v>
      </c>
      <c r="F607" s="176" t="s">
        <v>1616</v>
      </c>
      <c r="H607" s="177">
        <v>62.222999999999999</v>
      </c>
      <c r="I607" s="178"/>
      <c r="L607" s="174"/>
      <c r="M607" s="179"/>
      <c r="N607" s="180"/>
      <c r="O607" s="180"/>
      <c r="P607" s="180"/>
      <c r="Q607" s="180"/>
      <c r="R607" s="180"/>
      <c r="S607" s="180"/>
      <c r="T607" s="181"/>
      <c r="AT607" s="175" t="s">
        <v>160</v>
      </c>
      <c r="AU607" s="175" t="s">
        <v>152</v>
      </c>
      <c r="AV607" s="14" t="s">
        <v>152</v>
      </c>
      <c r="AW607" s="14" t="s">
        <v>31</v>
      </c>
      <c r="AX607" s="14" t="s">
        <v>76</v>
      </c>
      <c r="AY607" s="175" t="s">
        <v>151</v>
      </c>
    </row>
    <row r="608" spans="1:65" s="14" customFormat="1" ht="11.25">
      <c r="B608" s="174"/>
      <c r="D608" s="167" t="s">
        <v>160</v>
      </c>
      <c r="E608" s="175" t="s">
        <v>1</v>
      </c>
      <c r="F608" s="176" t="s">
        <v>1617</v>
      </c>
      <c r="H608" s="177">
        <v>-7.9059999999999997</v>
      </c>
      <c r="I608" s="178"/>
      <c r="L608" s="174"/>
      <c r="M608" s="179"/>
      <c r="N608" s="180"/>
      <c r="O608" s="180"/>
      <c r="P608" s="180"/>
      <c r="Q608" s="180"/>
      <c r="R608" s="180"/>
      <c r="S608" s="180"/>
      <c r="T608" s="181"/>
      <c r="AT608" s="175" t="s">
        <v>160</v>
      </c>
      <c r="AU608" s="175" t="s">
        <v>152</v>
      </c>
      <c r="AV608" s="14" t="s">
        <v>152</v>
      </c>
      <c r="AW608" s="14" t="s">
        <v>31</v>
      </c>
      <c r="AX608" s="14" t="s">
        <v>76</v>
      </c>
      <c r="AY608" s="175" t="s">
        <v>151</v>
      </c>
    </row>
    <row r="609" spans="2:51" s="14" customFormat="1" ht="11.25">
      <c r="B609" s="174"/>
      <c r="D609" s="167" t="s">
        <v>160</v>
      </c>
      <c r="E609" s="175" t="s">
        <v>1</v>
      </c>
      <c r="F609" s="176" t="s">
        <v>1618</v>
      </c>
      <c r="H609" s="177">
        <v>-6.5839999999999996</v>
      </c>
      <c r="I609" s="178"/>
      <c r="L609" s="174"/>
      <c r="M609" s="179"/>
      <c r="N609" s="180"/>
      <c r="O609" s="180"/>
      <c r="P609" s="180"/>
      <c r="Q609" s="180"/>
      <c r="R609" s="180"/>
      <c r="S609" s="180"/>
      <c r="T609" s="181"/>
      <c r="AT609" s="175" t="s">
        <v>160</v>
      </c>
      <c r="AU609" s="175" t="s">
        <v>152</v>
      </c>
      <c r="AV609" s="14" t="s">
        <v>152</v>
      </c>
      <c r="AW609" s="14" t="s">
        <v>31</v>
      </c>
      <c r="AX609" s="14" t="s">
        <v>76</v>
      </c>
      <c r="AY609" s="175" t="s">
        <v>151</v>
      </c>
    </row>
    <row r="610" spans="2:51" s="14" customFormat="1" ht="11.25">
      <c r="B610" s="174"/>
      <c r="D610" s="167" t="s">
        <v>160</v>
      </c>
      <c r="E610" s="175" t="s">
        <v>1</v>
      </c>
      <c r="F610" s="176" t="s">
        <v>1619</v>
      </c>
      <c r="H610" s="177">
        <v>65.335999999999999</v>
      </c>
      <c r="I610" s="178"/>
      <c r="L610" s="174"/>
      <c r="M610" s="179"/>
      <c r="N610" s="180"/>
      <c r="O610" s="180"/>
      <c r="P610" s="180"/>
      <c r="Q610" s="180"/>
      <c r="R610" s="180"/>
      <c r="S610" s="180"/>
      <c r="T610" s="181"/>
      <c r="AT610" s="175" t="s">
        <v>160</v>
      </c>
      <c r="AU610" s="175" t="s">
        <v>152</v>
      </c>
      <c r="AV610" s="14" t="s">
        <v>152</v>
      </c>
      <c r="AW610" s="14" t="s">
        <v>31</v>
      </c>
      <c r="AX610" s="14" t="s">
        <v>76</v>
      </c>
      <c r="AY610" s="175" t="s">
        <v>151</v>
      </c>
    </row>
    <row r="611" spans="2:51" s="14" customFormat="1" ht="11.25">
      <c r="B611" s="174"/>
      <c r="D611" s="167" t="s">
        <v>160</v>
      </c>
      <c r="E611" s="175" t="s">
        <v>1</v>
      </c>
      <c r="F611" s="176" t="s">
        <v>1620</v>
      </c>
      <c r="H611" s="177">
        <v>-4.2149999999999999</v>
      </c>
      <c r="I611" s="178"/>
      <c r="L611" s="174"/>
      <c r="M611" s="179"/>
      <c r="N611" s="180"/>
      <c r="O611" s="180"/>
      <c r="P611" s="180"/>
      <c r="Q611" s="180"/>
      <c r="R611" s="180"/>
      <c r="S611" s="180"/>
      <c r="T611" s="181"/>
      <c r="AT611" s="175" t="s">
        <v>160</v>
      </c>
      <c r="AU611" s="175" t="s">
        <v>152</v>
      </c>
      <c r="AV611" s="14" t="s">
        <v>152</v>
      </c>
      <c r="AW611" s="14" t="s">
        <v>31</v>
      </c>
      <c r="AX611" s="14" t="s">
        <v>76</v>
      </c>
      <c r="AY611" s="175" t="s">
        <v>151</v>
      </c>
    </row>
    <row r="612" spans="2:51" s="14" customFormat="1" ht="11.25">
      <c r="B612" s="174"/>
      <c r="D612" s="167" t="s">
        <v>160</v>
      </c>
      <c r="E612" s="175" t="s">
        <v>1</v>
      </c>
      <c r="F612" s="176" t="s">
        <v>1621</v>
      </c>
      <c r="H612" s="177">
        <v>-3.78</v>
      </c>
      <c r="I612" s="178"/>
      <c r="L612" s="174"/>
      <c r="M612" s="179"/>
      <c r="N612" s="180"/>
      <c r="O612" s="180"/>
      <c r="P612" s="180"/>
      <c r="Q612" s="180"/>
      <c r="R612" s="180"/>
      <c r="S612" s="180"/>
      <c r="T612" s="181"/>
      <c r="AT612" s="175" t="s">
        <v>160</v>
      </c>
      <c r="AU612" s="175" t="s">
        <v>152</v>
      </c>
      <c r="AV612" s="14" t="s">
        <v>152</v>
      </c>
      <c r="AW612" s="14" t="s">
        <v>31</v>
      </c>
      <c r="AX612" s="14" t="s">
        <v>76</v>
      </c>
      <c r="AY612" s="175" t="s">
        <v>151</v>
      </c>
    </row>
    <row r="613" spans="2:51" s="14" customFormat="1" ht="11.25">
      <c r="B613" s="174"/>
      <c r="D613" s="167" t="s">
        <v>160</v>
      </c>
      <c r="E613" s="175" t="s">
        <v>1</v>
      </c>
      <c r="F613" s="176" t="s">
        <v>1622</v>
      </c>
      <c r="H613" s="177">
        <v>-7.9450000000000003</v>
      </c>
      <c r="I613" s="178"/>
      <c r="L613" s="174"/>
      <c r="M613" s="179"/>
      <c r="N613" s="180"/>
      <c r="O613" s="180"/>
      <c r="P613" s="180"/>
      <c r="Q613" s="180"/>
      <c r="R613" s="180"/>
      <c r="S613" s="180"/>
      <c r="T613" s="181"/>
      <c r="AT613" s="175" t="s">
        <v>160</v>
      </c>
      <c r="AU613" s="175" t="s">
        <v>152</v>
      </c>
      <c r="AV613" s="14" t="s">
        <v>152</v>
      </c>
      <c r="AW613" s="14" t="s">
        <v>31</v>
      </c>
      <c r="AX613" s="14" t="s">
        <v>76</v>
      </c>
      <c r="AY613" s="175" t="s">
        <v>151</v>
      </c>
    </row>
    <row r="614" spans="2:51" s="14" customFormat="1" ht="11.25">
      <c r="B614" s="174"/>
      <c r="D614" s="167" t="s">
        <v>160</v>
      </c>
      <c r="E614" s="175" t="s">
        <v>1</v>
      </c>
      <c r="F614" s="176" t="s">
        <v>1623</v>
      </c>
      <c r="H614" s="177">
        <v>-12.6</v>
      </c>
      <c r="I614" s="178"/>
      <c r="L614" s="174"/>
      <c r="M614" s="179"/>
      <c r="N614" s="180"/>
      <c r="O614" s="180"/>
      <c r="P614" s="180"/>
      <c r="Q614" s="180"/>
      <c r="R614" s="180"/>
      <c r="S614" s="180"/>
      <c r="T614" s="181"/>
      <c r="AT614" s="175" t="s">
        <v>160</v>
      </c>
      <c r="AU614" s="175" t="s">
        <v>152</v>
      </c>
      <c r="AV614" s="14" t="s">
        <v>152</v>
      </c>
      <c r="AW614" s="14" t="s">
        <v>31</v>
      </c>
      <c r="AX614" s="14" t="s">
        <v>76</v>
      </c>
      <c r="AY614" s="175" t="s">
        <v>151</v>
      </c>
    </row>
    <row r="615" spans="2:51" s="14" customFormat="1" ht="11.25">
      <c r="B615" s="174"/>
      <c r="D615" s="167" t="s">
        <v>160</v>
      </c>
      <c r="E615" s="175" t="s">
        <v>1</v>
      </c>
      <c r="F615" s="176" t="s">
        <v>1624</v>
      </c>
      <c r="H615" s="177">
        <v>-15.4</v>
      </c>
      <c r="I615" s="178"/>
      <c r="L615" s="174"/>
      <c r="M615" s="179"/>
      <c r="N615" s="180"/>
      <c r="O615" s="180"/>
      <c r="P615" s="180"/>
      <c r="Q615" s="180"/>
      <c r="R615" s="180"/>
      <c r="S615" s="180"/>
      <c r="T615" s="181"/>
      <c r="AT615" s="175" t="s">
        <v>160</v>
      </c>
      <c r="AU615" s="175" t="s">
        <v>152</v>
      </c>
      <c r="AV615" s="14" t="s">
        <v>152</v>
      </c>
      <c r="AW615" s="14" t="s">
        <v>31</v>
      </c>
      <c r="AX615" s="14" t="s">
        <v>76</v>
      </c>
      <c r="AY615" s="175" t="s">
        <v>151</v>
      </c>
    </row>
    <row r="616" spans="2:51" s="13" customFormat="1" ht="11.25">
      <c r="B616" s="166"/>
      <c r="D616" s="167" t="s">
        <v>160</v>
      </c>
      <c r="E616" s="168" t="s">
        <v>1</v>
      </c>
      <c r="F616" s="169" t="s">
        <v>1625</v>
      </c>
      <c r="H616" s="168" t="s">
        <v>1</v>
      </c>
      <c r="I616" s="170"/>
      <c r="L616" s="166"/>
      <c r="M616" s="171"/>
      <c r="N616" s="172"/>
      <c r="O616" s="172"/>
      <c r="P616" s="172"/>
      <c r="Q616" s="172"/>
      <c r="R616" s="172"/>
      <c r="S616" s="172"/>
      <c r="T616" s="173"/>
      <c r="AT616" s="168" t="s">
        <v>160</v>
      </c>
      <c r="AU616" s="168" t="s">
        <v>152</v>
      </c>
      <c r="AV616" s="13" t="s">
        <v>84</v>
      </c>
      <c r="AW616" s="13" t="s">
        <v>31</v>
      </c>
      <c r="AX616" s="13" t="s">
        <v>76</v>
      </c>
      <c r="AY616" s="168" t="s">
        <v>151</v>
      </c>
    </row>
    <row r="617" spans="2:51" s="14" customFormat="1" ht="11.25">
      <c r="B617" s="174"/>
      <c r="D617" s="167" t="s">
        <v>160</v>
      </c>
      <c r="E617" s="175" t="s">
        <v>1</v>
      </c>
      <c r="F617" s="176" t="s">
        <v>1626</v>
      </c>
      <c r="H617" s="177">
        <v>38.643000000000001</v>
      </c>
      <c r="I617" s="178"/>
      <c r="L617" s="174"/>
      <c r="M617" s="179"/>
      <c r="N617" s="180"/>
      <c r="O617" s="180"/>
      <c r="P617" s="180"/>
      <c r="Q617" s="180"/>
      <c r="R617" s="180"/>
      <c r="S617" s="180"/>
      <c r="T617" s="181"/>
      <c r="AT617" s="175" t="s">
        <v>160</v>
      </c>
      <c r="AU617" s="175" t="s">
        <v>152</v>
      </c>
      <c r="AV617" s="14" t="s">
        <v>152</v>
      </c>
      <c r="AW617" s="14" t="s">
        <v>31</v>
      </c>
      <c r="AX617" s="14" t="s">
        <v>76</v>
      </c>
      <c r="AY617" s="175" t="s">
        <v>151</v>
      </c>
    </row>
    <row r="618" spans="2:51" s="13" customFormat="1" ht="11.25">
      <c r="B618" s="166"/>
      <c r="D618" s="167" t="s">
        <v>160</v>
      </c>
      <c r="E618" s="168" t="s">
        <v>1</v>
      </c>
      <c r="F618" s="169" t="s">
        <v>1627</v>
      </c>
      <c r="H618" s="168" t="s">
        <v>1</v>
      </c>
      <c r="I618" s="170"/>
      <c r="L618" s="166"/>
      <c r="M618" s="171"/>
      <c r="N618" s="172"/>
      <c r="O618" s="172"/>
      <c r="P618" s="172"/>
      <c r="Q618" s="172"/>
      <c r="R618" s="172"/>
      <c r="S618" s="172"/>
      <c r="T618" s="173"/>
      <c r="AT618" s="168" t="s">
        <v>160</v>
      </c>
      <c r="AU618" s="168" t="s">
        <v>152</v>
      </c>
      <c r="AV618" s="13" t="s">
        <v>84</v>
      </c>
      <c r="AW618" s="13" t="s">
        <v>31</v>
      </c>
      <c r="AX618" s="13" t="s">
        <v>76</v>
      </c>
      <c r="AY618" s="168" t="s">
        <v>151</v>
      </c>
    </row>
    <row r="619" spans="2:51" s="14" customFormat="1" ht="11.25">
      <c r="B619" s="174"/>
      <c r="D619" s="167" t="s">
        <v>160</v>
      </c>
      <c r="E619" s="175" t="s">
        <v>1</v>
      </c>
      <c r="F619" s="176" t="s">
        <v>1628</v>
      </c>
      <c r="H619" s="177">
        <v>24.497</v>
      </c>
      <c r="I619" s="178"/>
      <c r="L619" s="174"/>
      <c r="M619" s="179"/>
      <c r="N619" s="180"/>
      <c r="O619" s="180"/>
      <c r="P619" s="180"/>
      <c r="Q619" s="180"/>
      <c r="R619" s="180"/>
      <c r="S619" s="180"/>
      <c r="T619" s="181"/>
      <c r="AT619" s="175" t="s">
        <v>160</v>
      </c>
      <c r="AU619" s="175" t="s">
        <v>152</v>
      </c>
      <c r="AV619" s="14" t="s">
        <v>152</v>
      </c>
      <c r="AW619" s="14" t="s">
        <v>31</v>
      </c>
      <c r="AX619" s="14" t="s">
        <v>76</v>
      </c>
      <c r="AY619" s="175" t="s">
        <v>151</v>
      </c>
    </row>
    <row r="620" spans="2:51" s="13" customFormat="1" ht="11.25">
      <c r="B620" s="166"/>
      <c r="D620" s="167" t="s">
        <v>160</v>
      </c>
      <c r="E620" s="168" t="s">
        <v>1</v>
      </c>
      <c r="F620" s="169" t="s">
        <v>1629</v>
      </c>
      <c r="H620" s="168" t="s">
        <v>1</v>
      </c>
      <c r="I620" s="170"/>
      <c r="L620" s="166"/>
      <c r="M620" s="171"/>
      <c r="N620" s="172"/>
      <c r="O620" s="172"/>
      <c r="P620" s="172"/>
      <c r="Q620" s="172"/>
      <c r="R620" s="172"/>
      <c r="S620" s="172"/>
      <c r="T620" s="173"/>
      <c r="AT620" s="168" t="s">
        <v>160</v>
      </c>
      <c r="AU620" s="168" t="s">
        <v>152</v>
      </c>
      <c r="AV620" s="13" t="s">
        <v>84</v>
      </c>
      <c r="AW620" s="13" t="s">
        <v>31</v>
      </c>
      <c r="AX620" s="13" t="s">
        <v>76</v>
      </c>
      <c r="AY620" s="168" t="s">
        <v>151</v>
      </c>
    </row>
    <row r="621" spans="2:51" s="14" customFormat="1" ht="11.25">
      <c r="B621" s="174"/>
      <c r="D621" s="167" t="s">
        <v>160</v>
      </c>
      <c r="E621" s="175" t="s">
        <v>1</v>
      </c>
      <c r="F621" s="176" t="s">
        <v>1630</v>
      </c>
      <c r="H621" s="177">
        <v>10.476000000000001</v>
      </c>
      <c r="I621" s="178"/>
      <c r="L621" s="174"/>
      <c r="M621" s="179"/>
      <c r="N621" s="180"/>
      <c r="O621" s="180"/>
      <c r="P621" s="180"/>
      <c r="Q621" s="180"/>
      <c r="R621" s="180"/>
      <c r="S621" s="180"/>
      <c r="T621" s="181"/>
      <c r="AT621" s="175" t="s">
        <v>160</v>
      </c>
      <c r="AU621" s="175" t="s">
        <v>152</v>
      </c>
      <c r="AV621" s="14" t="s">
        <v>152</v>
      </c>
      <c r="AW621" s="14" t="s">
        <v>31</v>
      </c>
      <c r="AX621" s="14" t="s">
        <v>76</v>
      </c>
      <c r="AY621" s="175" t="s">
        <v>151</v>
      </c>
    </row>
    <row r="622" spans="2:51" s="13" customFormat="1" ht="11.25">
      <c r="B622" s="166"/>
      <c r="D622" s="167" t="s">
        <v>160</v>
      </c>
      <c r="E622" s="168" t="s">
        <v>1</v>
      </c>
      <c r="F622" s="169" t="s">
        <v>1631</v>
      </c>
      <c r="H622" s="168" t="s">
        <v>1</v>
      </c>
      <c r="I622" s="170"/>
      <c r="L622" s="166"/>
      <c r="M622" s="171"/>
      <c r="N622" s="172"/>
      <c r="O622" s="172"/>
      <c r="P622" s="172"/>
      <c r="Q622" s="172"/>
      <c r="R622" s="172"/>
      <c r="S622" s="172"/>
      <c r="T622" s="173"/>
      <c r="AT622" s="168" t="s">
        <v>160</v>
      </c>
      <c r="AU622" s="168" t="s">
        <v>152</v>
      </c>
      <c r="AV622" s="13" t="s">
        <v>84</v>
      </c>
      <c r="AW622" s="13" t="s">
        <v>31</v>
      </c>
      <c r="AX622" s="13" t="s">
        <v>76</v>
      </c>
      <c r="AY622" s="168" t="s">
        <v>151</v>
      </c>
    </row>
    <row r="623" spans="2:51" s="14" customFormat="1" ht="11.25">
      <c r="B623" s="174"/>
      <c r="D623" s="167" t="s">
        <v>160</v>
      </c>
      <c r="E623" s="175" t="s">
        <v>1</v>
      </c>
      <c r="F623" s="176" t="s">
        <v>1632</v>
      </c>
      <c r="H623" s="177">
        <v>29.85</v>
      </c>
      <c r="I623" s="178"/>
      <c r="L623" s="174"/>
      <c r="M623" s="179"/>
      <c r="N623" s="180"/>
      <c r="O623" s="180"/>
      <c r="P623" s="180"/>
      <c r="Q623" s="180"/>
      <c r="R623" s="180"/>
      <c r="S623" s="180"/>
      <c r="T623" s="181"/>
      <c r="AT623" s="175" t="s">
        <v>160</v>
      </c>
      <c r="AU623" s="175" t="s">
        <v>152</v>
      </c>
      <c r="AV623" s="14" t="s">
        <v>152</v>
      </c>
      <c r="AW623" s="14" t="s">
        <v>31</v>
      </c>
      <c r="AX623" s="14" t="s">
        <v>76</v>
      </c>
      <c r="AY623" s="175" t="s">
        <v>151</v>
      </c>
    </row>
    <row r="624" spans="2:51" s="13" customFormat="1" ht="11.25">
      <c r="B624" s="166"/>
      <c r="D624" s="167" t="s">
        <v>160</v>
      </c>
      <c r="E624" s="168" t="s">
        <v>1</v>
      </c>
      <c r="F624" s="169" t="s">
        <v>1633</v>
      </c>
      <c r="H624" s="168" t="s">
        <v>1</v>
      </c>
      <c r="I624" s="170"/>
      <c r="L624" s="166"/>
      <c r="M624" s="171"/>
      <c r="N624" s="172"/>
      <c r="O624" s="172"/>
      <c r="P624" s="172"/>
      <c r="Q624" s="172"/>
      <c r="R624" s="172"/>
      <c r="S624" s="172"/>
      <c r="T624" s="173"/>
      <c r="AT624" s="168" t="s">
        <v>160</v>
      </c>
      <c r="AU624" s="168" t="s">
        <v>152</v>
      </c>
      <c r="AV624" s="13" t="s">
        <v>84</v>
      </c>
      <c r="AW624" s="13" t="s">
        <v>31</v>
      </c>
      <c r="AX624" s="13" t="s">
        <v>76</v>
      </c>
      <c r="AY624" s="168" t="s">
        <v>151</v>
      </c>
    </row>
    <row r="625" spans="1:65" s="14" customFormat="1" ht="11.25">
      <c r="B625" s="174"/>
      <c r="D625" s="167" t="s">
        <v>160</v>
      </c>
      <c r="E625" s="175" t="s">
        <v>1</v>
      </c>
      <c r="F625" s="176" t="s">
        <v>1634</v>
      </c>
      <c r="H625" s="177">
        <v>7.024</v>
      </c>
      <c r="I625" s="178"/>
      <c r="L625" s="174"/>
      <c r="M625" s="179"/>
      <c r="N625" s="180"/>
      <c r="O625" s="180"/>
      <c r="P625" s="180"/>
      <c r="Q625" s="180"/>
      <c r="R625" s="180"/>
      <c r="S625" s="180"/>
      <c r="T625" s="181"/>
      <c r="AT625" s="175" t="s">
        <v>160</v>
      </c>
      <c r="AU625" s="175" t="s">
        <v>152</v>
      </c>
      <c r="AV625" s="14" t="s">
        <v>152</v>
      </c>
      <c r="AW625" s="14" t="s">
        <v>31</v>
      </c>
      <c r="AX625" s="14" t="s">
        <v>76</v>
      </c>
      <c r="AY625" s="175" t="s">
        <v>151</v>
      </c>
    </row>
    <row r="626" spans="1:65" s="13" customFormat="1" ht="11.25">
      <c r="B626" s="166"/>
      <c r="D626" s="167" t="s">
        <v>160</v>
      </c>
      <c r="E626" s="168" t="s">
        <v>1</v>
      </c>
      <c r="F626" s="169" t="s">
        <v>1573</v>
      </c>
      <c r="H626" s="168" t="s">
        <v>1</v>
      </c>
      <c r="I626" s="170"/>
      <c r="L626" s="166"/>
      <c r="M626" s="171"/>
      <c r="N626" s="172"/>
      <c r="O626" s="172"/>
      <c r="P626" s="172"/>
      <c r="Q626" s="172"/>
      <c r="R626" s="172"/>
      <c r="S626" s="172"/>
      <c r="T626" s="173"/>
      <c r="AT626" s="168" t="s">
        <v>160</v>
      </c>
      <c r="AU626" s="168" t="s">
        <v>152</v>
      </c>
      <c r="AV626" s="13" t="s">
        <v>84</v>
      </c>
      <c r="AW626" s="13" t="s">
        <v>31</v>
      </c>
      <c r="AX626" s="13" t="s">
        <v>76</v>
      </c>
      <c r="AY626" s="168" t="s">
        <v>151</v>
      </c>
    </row>
    <row r="627" spans="1:65" s="14" customFormat="1" ht="11.25">
      <c r="B627" s="174"/>
      <c r="D627" s="167" t="s">
        <v>160</v>
      </c>
      <c r="E627" s="175" t="s">
        <v>1</v>
      </c>
      <c r="F627" s="176" t="s">
        <v>1635</v>
      </c>
      <c r="H627" s="177">
        <v>7.16</v>
      </c>
      <c r="I627" s="178"/>
      <c r="L627" s="174"/>
      <c r="M627" s="179"/>
      <c r="N627" s="180"/>
      <c r="O627" s="180"/>
      <c r="P627" s="180"/>
      <c r="Q627" s="180"/>
      <c r="R627" s="180"/>
      <c r="S627" s="180"/>
      <c r="T627" s="181"/>
      <c r="AT627" s="175" t="s">
        <v>160</v>
      </c>
      <c r="AU627" s="175" t="s">
        <v>152</v>
      </c>
      <c r="AV627" s="14" t="s">
        <v>152</v>
      </c>
      <c r="AW627" s="14" t="s">
        <v>31</v>
      </c>
      <c r="AX627" s="14" t="s">
        <v>76</v>
      </c>
      <c r="AY627" s="175" t="s">
        <v>151</v>
      </c>
    </row>
    <row r="628" spans="1:65" s="13" customFormat="1" ht="11.25">
      <c r="B628" s="166"/>
      <c r="D628" s="167" t="s">
        <v>160</v>
      </c>
      <c r="E628" s="168" t="s">
        <v>1</v>
      </c>
      <c r="F628" s="169" t="s">
        <v>1636</v>
      </c>
      <c r="H628" s="168" t="s">
        <v>1</v>
      </c>
      <c r="I628" s="170"/>
      <c r="L628" s="166"/>
      <c r="M628" s="171"/>
      <c r="N628" s="172"/>
      <c r="O628" s="172"/>
      <c r="P628" s="172"/>
      <c r="Q628" s="172"/>
      <c r="R628" s="172"/>
      <c r="S628" s="172"/>
      <c r="T628" s="173"/>
      <c r="AT628" s="168" t="s">
        <v>160</v>
      </c>
      <c r="AU628" s="168" t="s">
        <v>152</v>
      </c>
      <c r="AV628" s="13" t="s">
        <v>84</v>
      </c>
      <c r="AW628" s="13" t="s">
        <v>31</v>
      </c>
      <c r="AX628" s="13" t="s">
        <v>76</v>
      </c>
      <c r="AY628" s="168" t="s">
        <v>151</v>
      </c>
    </row>
    <row r="629" spans="1:65" s="14" customFormat="1" ht="11.25">
      <c r="B629" s="174"/>
      <c r="D629" s="167" t="s">
        <v>160</v>
      </c>
      <c r="E629" s="175" t="s">
        <v>1</v>
      </c>
      <c r="F629" s="176" t="s">
        <v>1637</v>
      </c>
      <c r="H629" s="177">
        <v>17.902000000000001</v>
      </c>
      <c r="I629" s="178"/>
      <c r="L629" s="174"/>
      <c r="M629" s="179"/>
      <c r="N629" s="180"/>
      <c r="O629" s="180"/>
      <c r="P629" s="180"/>
      <c r="Q629" s="180"/>
      <c r="R629" s="180"/>
      <c r="S629" s="180"/>
      <c r="T629" s="181"/>
      <c r="AT629" s="175" t="s">
        <v>160</v>
      </c>
      <c r="AU629" s="175" t="s">
        <v>152</v>
      </c>
      <c r="AV629" s="14" t="s">
        <v>152</v>
      </c>
      <c r="AW629" s="14" t="s">
        <v>31</v>
      </c>
      <c r="AX629" s="14" t="s">
        <v>76</v>
      </c>
      <c r="AY629" s="175" t="s">
        <v>151</v>
      </c>
    </row>
    <row r="630" spans="1:65" s="13" customFormat="1" ht="11.25">
      <c r="B630" s="166"/>
      <c r="D630" s="167" t="s">
        <v>160</v>
      </c>
      <c r="E630" s="168" t="s">
        <v>1</v>
      </c>
      <c r="F630" s="169" t="s">
        <v>1638</v>
      </c>
      <c r="H630" s="168" t="s">
        <v>1</v>
      </c>
      <c r="I630" s="170"/>
      <c r="L630" s="166"/>
      <c r="M630" s="171"/>
      <c r="N630" s="172"/>
      <c r="O630" s="172"/>
      <c r="P630" s="172"/>
      <c r="Q630" s="172"/>
      <c r="R630" s="172"/>
      <c r="S630" s="172"/>
      <c r="T630" s="173"/>
      <c r="AT630" s="168" t="s">
        <v>160</v>
      </c>
      <c r="AU630" s="168" t="s">
        <v>152</v>
      </c>
      <c r="AV630" s="13" t="s">
        <v>84</v>
      </c>
      <c r="AW630" s="13" t="s">
        <v>31</v>
      </c>
      <c r="AX630" s="13" t="s">
        <v>76</v>
      </c>
      <c r="AY630" s="168" t="s">
        <v>151</v>
      </c>
    </row>
    <row r="631" spans="1:65" s="14" customFormat="1" ht="22.5">
      <c r="B631" s="174"/>
      <c r="D631" s="167" t="s">
        <v>160</v>
      </c>
      <c r="E631" s="175" t="s">
        <v>1</v>
      </c>
      <c r="F631" s="176" t="s">
        <v>1639</v>
      </c>
      <c r="H631" s="177">
        <v>79.597999999999999</v>
      </c>
      <c r="I631" s="178"/>
      <c r="L631" s="174"/>
      <c r="M631" s="179"/>
      <c r="N631" s="180"/>
      <c r="O631" s="180"/>
      <c r="P631" s="180"/>
      <c r="Q631" s="180"/>
      <c r="R631" s="180"/>
      <c r="S631" s="180"/>
      <c r="T631" s="181"/>
      <c r="AT631" s="175" t="s">
        <v>160</v>
      </c>
      <c r="AU631" s="175" t="s">
        <v>152</v>
      </c>
      <c r="AV631" s="14" t="s">
        <v>152</v>
      </c>
      <c r="AW631" s="14" t="s">
        <v>31</v>
      </c>
      <c r="AX631" s="14" t="s">
        <v>76</v>
      </c>
      <c r="AY631" s="175" t="s">
        <v>151</v>
      </c>
    </row>
    <row r="632" spans="1:65" s="13" customFormat="1" ht="11.25">
      <c r="B632" s="166"/>
      <c r="D632" s="167" t="s">
        <v>160</v>
      </c>
      <c r="E632" s="168" t="s">
        <v>1</v>
      </c>
      <c r="F632" s="169" t="s">
        <v>1640</v>
      </c>
      <c r="H632" s="168" t="s">
        <v>1</v>
      </c>
      <c r="I632" s="170"/>
      <c r="L632" s="166"/>
      <c r="M632" s="171"/>
      <c r="N632" s="172"/>
      <c r="O632" s="172"/>
      <c r="P632" s="172"/>
      <c r="Q632" s="172"/>
      <c r="R632" s="172"/>
      <c r="S632" s="172"/>
      <c r="T632" s="173"/>
      <c r="AT632" s="168" t="s">
        <v>160</v>
      </c>
      <c r="AU632" s="168" t="s">
        <v>152</v>
      </c>
      <c r="AV632" s="13" t="s">
        <v>84</v>
      </c>
      <c r="AW632" s="13" t="s">
        <v>31</v>
      </c>
      <c r="AX632" s="13" t="s">
        <v>76</v>
      </c>
      <c r="AY632" s="168" t="s">
        <v>151</v>
      </c>
    </row>
    <row r="633" spans="1:65" s="14" customFormat="1" ht="11.25">
      <c r="B633" s="174"/>
      <c r="D633" s="167" t="s">
        <v>160</v>
      </c>
      <c r="E633" s="175" t="s">
        <v>1</v>
      </c>
      <c r="F633" s="176" t="s">
        <v>1641</v>
      </c>
      <c r="H633" s="177">
        <v>3.3180000000000001</v>
      </c>
      <c r="I633" s="178"/>
      <c r="L633" s="174"/>
      <c r="M633" s="179"/>
      <c r="N633" s="180"/>
      <c r="O633" s="180"/>
      <c r="P633" s="180"/>
      <c r="Q633" s="180"/>
      <c r="R633" s="180"/>
      <c r="S633" s="180"/>
      <c r="T633" s="181"/>
      <c r="AT633" s="175" t="s">
        <v>160</v>
      </c>
      <c r="AU633" s="175" t="s">
        <v>152</v>
      </c>
      <c r="AV633" s="14" t="s">
        <v>152</v>
      </c>
      <c r="AW633" s="14" t="s">
        <v>31</v>
      </c>
      <c r="AX633" s="14" t="s">
        <v>76</v>
      </c>
      <c r="AY633" s="175" t="s">
        <v>151</v>
      </c>
    </row>
    <row r="634" spans="1:65" s="13" customFormat="1" ht="11.25">
      <c r="B634" s="166"/>
      <c r="D634" s="167" t="s">
        <v>160</v>
      </c>
      <c r="E634" s="168" t="s">
        <v>1</v>
      </c>
      <c r="F634" s="169" t="s">
        <v>1642</v>
      </c>
      <c r="H634" s="168" t="s">
        <v>1</v>
      </c>
      <c r="I634" s="170"/>
      <c r="L634" s="166"/>
      <c r="M634" s="171"/>
      <c r="N634" s="172"/>
      <c r="O634" s="172"/>
      <c r="P634" s="172"/>
      <c r="Q634" s="172"/>
      <c r="R634" s="172"/>
      <c r="S634" s="172"/>
      <c r="T634" s="173"/>
      <c r="AT634" s="168" t="s">
        <v>160</v>
      </c>
      <c r="AU634" s="168" t="s">
        <v>152</v>
      </c>
      <c r="AV634" s="13" t="s">
        <v>84</v>
      </c>
      <c r="AW634" s="13" t="s">
        <v>31</v>
      </c>
      <c r="AX634" s="13" t="s">
        <v>76</v>
      </c>
      <c r="AY634" s="168" t="s">
        <v>151</v>
      </c>
    </row>
    <row r="635" spans="1:65" s="14" customFormat="1" ht="22.5">
      <c r="B635" s="174"/>
      <c r="D635" s="167" t="s">
        <v>160</v>
      </c>
      <c r="E635" s="175" t="s">
        <v>1</v>
      </c>
      <c r="F635" s="176" t="s">
        <v>1643</v>
      </c>
      <c r="H635" s="177">
        <v>21.597000000000001</v>
      </c>
      <c r="I635" s="178"/>
      <c r="L635" s="174"/>
      <c r="M635" s="179"/>
      <c r="N635" s="180"/>
      <c r="O635" s="180"/>
      <c r="P635" s="180"/>
      <c r="Q635" s="180"/>
      <c r="R635" s="180"/>
      <c r="S635" s="180"/>
      <c r="T635" s="181"/>
      <c r="AT635" s="175" t="s">
        <v>160</v>
      </c>
      <c r="AU635" s="175" t="s">
        <v>152</v>
      </c>
      <c r="AV635" s="14" t="s">
        <v>152</v>
      </c>
      <c r="AW635" s="14" t="s">
        <v>31</v>
      </c>
      <c r="AX635" s="14" t="s">
        <v>76</v>
      </c>
      <c r="AY635" s="175" t="s">
        <v>151</v>
      </c>
    </row>
    <row r="636" spans="1:65" s="14" customFormat="1" ht="11.25">
      <c r="B636" s="174"/>
      <c r="D636" s="167" t="s">
        <v>160</v>
      </c>
      <c r="E636" s="175" t="s">
        <v>1</v>
      </c>
      <c r="F636" s="176" t="s">
        <v>533</v>
      </c>
      <c r="H636" s="177">
        <v>20</v>
      </c>
      <c r="I636" s="178"/>
      <c r="L636" s="174"/>
      <c r="M636" s="179"/>
      <c r="N636" s="180"/>
      <c r="O636" s="180"/>
      <c r="P636" s="180"/>
      <c r="Q636" s="180"/>
      <c r="R636" s="180"/>
      <c r="S636" s="180"/>
      <c r="T636" s="181"/>
      <c r="AT636" s="175" t="s">
        <v>160</v>
      </c>
      <c r="AU636" s="175" t="s">
        <v>152</v>
      </c>
      <c r="AV636" s="14" t="s">
        <v>152</v>
      </c>
      <c r="AW636" s="14" t="s">
        <v>31</v>
      </c>
      <c r="AX636" s="14" t="s">
        <v>76</v>
      </c>
      <c r="AY636" s="175" t="s">
        <v>151</v>
      </c>
    </row>
    <row r="637" spans="1:65" s="15" customFormat="1" ht="11.25">
      <c r="B637" s="182"/>
      <c r="D637" s="167" t="s">
        <v>160</v>
      </c>
      <c r="E637" s="183" t="s">
        <v>1</v>
      </c>
      <c r="F637" s="184" t="s">
        <v>164</v>
      </c>
      <c r="H637" s="185">
        <v>363.58499999999998</v>
      </c>
      <c r="I637" s="186"/>
      <c r="L637" s="182"/>
      <c r="M637" s="187"/>
      <c r="N637" s="188"/>
      <c r="O637" s="188"/>
      <c r="P637" s="188"/>
      <c r="Q637" s="188"/>
      <c r="R637" s="188"/>
      <c r="S637" s="188"/>
      <c r="T637" s="189"/>
      <c r="AT637" s="183" t="s">
        <v>160</v>
      </c>
      <c r="AU637" s="183" t="s">
        <v>152</v>
      </c>
      <c r="AV637" s="15" t="s">
        <v>158</v>
      </c>
      <c r="AW637" s="15" t="s">
        <v>31</v>
      </c>
      <c r="AX637" s="15" t="s">
        <v>84</v>
      </c>
      <c r="AY637" s="183" t="s">
        <v>151</v>
      </c>
    </row>
    <row r="638" spans="1:65" s="2" customFormat="1" ht="24.2" customHeight="1">
      <c r="A638" s="33"/>
      <c r="B638" s="151"/>
      <c r="C638" s="152" t="s">
        <v>678</v>
      </c>
      <c r="D638" s="152" t="s">
        <v>154</v>
      </c>
      <c r="E638" s="153" t="s">
        <v>1644</v>
      </c>
      <c r="F638" s="154" t="s">
        <v>1645</v>
      </c>
      <c r="G638" s="155" t="s">
        <v>157</v>
      </c>
      <c r="H638" s="156">
        <v>38.31</v>
      </c>
      <c r="I638" s="157"/>
      <c r="J638" s="158">
        <f>ROUND(I638*H638,2)</f>
        <v>0</v>
      </c>
      <c r="K638" s="159"/>
      <c r="L638" s="34"/>
      <c r="M638" s="160" t="s">
        <v>1</v>
      </c>
      <c r="N638" s="161" t="s">
        <v>42</v>
      </c>
      <c r="O638" s="62"/>
      <c r="P638" s="162">
        <f>O638*H638</f>
        <v>0</v>
      </c>
      <c r="Q638" s="162">
        <v>4.3833999999999998E-2</v>
      </c>
      <c r="R638" s="162">
        <f>Q638*H638</f>
        <v>1.6792805399999999</v>
      </c>
      <c r="S638" s="162">
        <v>0</v>
      </c>
      <c r="T638" s="163">
        <f>S638*H638</f>
        <v>0</v>
      </c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R638" s="164" t="s">
        <v>158</v>
      </c>
      <c r="AT638" s="164" t="s">
        <v>154</v>
      </c>
      <c r="AU638" s="164" t="s">
        <v>152</v>
      </c>
      <c r="AY638" s="18" t="s">
        <v>151</v>
      </c>
      <c r="BE638" s="165">
        <f>IF(N638="základná",J638,0)</f>
        <v>0</v>
      </c>
      <c r="BF638" s="165">
        <f>IF(N638="znížená",J638,0)</f>
        <v>0</v>
      </c>
      <c r="BG638" s="165">
        <f>IF(N638="zákl. prenesená",J638,0)</f>
        <v>0</v>
      </c>
      <c r="BH638" s="165">
        <f>IF(N638="zníž. prenesená",J638,0)</f>
        <v>0</v>
      </c>
      <c r="BI638" s="165">
        <f>IF(N638="nulová",J638,0)</f>
        <v>0</v>
      </c>
      <c r="BJ638" s="18" t="s">
        <v>152</v>
      </c>
      <c r="BK638" s="165">
        <f>ROUND(I638*H638,2)</f>
        <v>0</v>
      </c>
      <c r="BL638" s="18" t="s">
        <v>158</v>
      </c>
      <c r="BM638" s="164" t="s">
        <v>1646</v>
      </c>
    </row>
    <row r="639" spans="1:65" s="13" customFormat="1" ht="11.25">
      <c r="B639" s="166"/>
      <c r="D639" s="167" t="s">
        <v>160</v>
      </c>
      <c r="E639" s="168" t="s">
        <v>1</v>
      </c>
      <c r="F639" s="169" t="s">
        <v>1636</v>
      </c>
      <c r="H639" s="168" t="s">
        <v>1</v>
      </c>
      <c r="I639" s="170"/>
      <c r="L639" s="166"/>
      <c r="M639" s="171"/>
      <c r="N639" s="172"/>
      <c r="O639" s="172"/>
      <c r="P639" s="172"/>
      <c r="Q639" s="172"/>
      <c r="R639" s="172"/>
      <c r="S639" s="172"/>
      <c r="T639" s="173"/>
      <c r="AT639" s="168" t="s">
        <v>160</v>
      </c>
      <c r="AU639" s="168" t="s">
        <v>152</v>
      </c>
      <c r="AV639" s="13" t="s">
        <v>84</v>
      </c>
      <c r="AW639" s="13" t="s">
        <v>31</v>
      </c>
      <c r="AX639" s="13" t="s">
        <v>76</v>
      </c>
      <c r="AY639" s="168" t="s">
        <v>151</v>
      </c>
    </row>
    <row r="640" spans="1:65" s="14" customFormat="1" ht="11.25">
      <c r="B640" s="174"/>
      <c r="D640" s="167" t="s">
        <v>160</v>
      </c>
      <c r="E640" s="175" t="s">
        <v>1</v>
      </c>
      <c r="F640" s="176" t="s">
        <v>1647</v>
      </c>
      <c r="H640" s="177">
        <v>12.191000000000001</v>
      </c>
      <c r="I640" s="178"/>
      <c r="L640" s="174"/>
      <c r="M640" s="179"/>
      <c r="N640" s="180"/>
      <c r="O640" s="180"/>
      <c r="P640" s="180"/>
      <c r="Q640" s="180"/>
      <c r="R640" s="180"/>
      <c r="S640" s="180"/>
      <c r="T640" s="181"/>
      <c r="AT640" s="175" t="s">
        <v>160</v>
      </c>
      <c r="AU640" s="175" t="s">
        <v>152</v>
      </c>
      <c r="AV640" s="14" t="s">
        <v>152</v>
      </c>
      <c r="AW640" s="14" t="s">
        <v>31</v>
      </c>
      <c r="AX640" s="14" t="s">
        <v>76</v>
      </c>
      <c r="AY640" s="175" t="s">
        <v>151</v>
      </c>
    </row>
    <row r="641" spans="1:65" s="13" customFormat="1" ht="11.25">
      <c r="B641" s="166"/>
      <c r="D641" s="167" t="s">
        <v>160</v>
      </c>
      <c r="E641" s="168" t="s">
        <v>1</v>
      </c>
      <c r="F641" s="169" t="s">
        <v>1648</v>
      </c>
      <c r="H641" s="168" t="s">
        <v>1</v>
      </c>
      <c r="I641" s="170"/>
      <c r="L641" s="166"/>
      <c r="M641" s="171"/>
      <c r="N641" s="172"/>
      <c r="O641" s="172"/>
      <c r="P641" s="172"/>
      <c r="Q641" s="172"/>
      <c r="R641" s="172"/>
      <c r="S641" s="172"/>
      <c r="T641" s="173"/>
      <c r="AT641" s="168" t="s">
        <v>160</v>
      </c>
      <c r="AU641" s="168" t="s">
        <v>152</v>
      </c>
      <c r="AV641" s="13" t="s">
        <v>84</v>
      </c>
      <c r="AW641" s="13" t="s">
        <v>31</v>
      </c>
      <c r="AX641" s="13" t="s">
        <v>76</v>
      </c>
      <c r="AY641" s="168" t="s">
        <v>151</v>
      </c>
    </row>
    <row r="642" spans="1:65" s="14" customFormat="1" ht="11.25">
      <c r="B642" s="174"/>
      <c r="D642" s="167" t="s">
        <v>160</v>
      </c>
      <c r="E642" s="175" t="s">
        <v>1</v>
      </c>
      <c r="F642" s="176" t="s">
        <v>1649</v>
      </c>
      <c r="H642" s="177">
        <v>24.649000000000001</v>
      </c>
      <c r="I642" s="178"/>
      <c r="L642" s="174"/>
      <c r="M642" s="179"/>
      <c r="N642" s="180"/>
      <c r="O642" s="180"/>
      <c r="P642" s="180"/>
      <c r="Q642" s="180"/>
      <c r="R642" s="180"/>
      <c r="S642" s="180"/>
      <c r="T642" s="181"/>
      <c r="AT642" s="175" t="s">
        <v>160</v>
      </c>
      <c r="AU642" s="175" t="s">
        <v>152</v>
      </c>
      <c r="AV642" s="14" t="s">
        <v>152</v>
      </c>
      <c r="AW642" s="14" t="s">
        <v>31</v>
      </c>
      <c r="AX642" s="14" t="s">
        <v>76</v>
      </c>
      <c r="AY642" s="175" t="s">
        <v>151</v>
      </c>
    </row>
    <row r="643" spans="1:65" s="13" customFormat="1" ht="11.25">
      <c r="B643" s="166"/>
      <c r="D643" s="167" t="s">
        <v>160</v>
      </c>
      <c r="E643" s="168" t="s">
        <v>1</v>
      </c>
      <c r="F643" s="169" t="s">
        <v>1650</v>
      </c>
      <c r="H643" s="168" t="s">
        <v>1</v>
      </c>
      <c r="I643" s="170"/>
      <c r="L643" s="166"/>
      <c r="M643" s="171"/>
      <c r="N643" s="172"/>
      <c r="O643" s="172"/>
      <c r="P643" s="172"/>
      <c r="Q643" s="172"/>
      <c r="R643" s="172"/>
      <c r="S643" s="172"/>
      <c r="T643" s="173"/>
      <c r="AT643" s="168" t="s">
        <v>160</v>
      </c>
      <c r="AU643" s="168" t="s">
        <v>152</v>
      </c>
      <c r="AV643" s="13" t="s">
        <v>84</v>
      </c>
      <c r="AW643" s="13" t="s">
        <v>31</v>
      </c>
      <c r="AX643" s="13" t="s">
        <v>76</v>
      </c>
      <c r="AY643" s="168" t="s">
        <v>151</v>
      </c>
    </row>
    <row r="644" spans="1:65" s="14" customFormat="1" ht="11.25">
      <c r="B644" s="174"/>
      <c r="D644" s="167" t="s">
        <v>160</v>
      </c>
      <c r="E644" s="175" t="s">
        <v>1</v>
      </c>
      <c r="F644" s="176" t="s">
        <v>1651</v>
      </c>
      <c r="H644" s="177">
        <v>1.47</v>
      </c>
      <c r="I644" s="178"/>
      <c r="L644" s="174"/>
      <c r="M644" s="179"/>
      <c r="N644" s="180"/>
      <c r="O644" s="180"/>
      <c r="P644" s="180"/>
      <c r="Q644" s="180"/>
      <c r="R644" s="180"/>
      <c r="S644" s="180"/>
      <c r="T644" s="181"/>
      <c r="AT644" s="175" t="s">
        <v>160</v>
      </c>
      <c r="AU644" s="175" t="s">
        <v>152</v>
      </c>
      <c r="AV644" s="14" t="s">
        <v>152</v>
      </c>
      <c r="AW644" s="14" t="s">
        <v>31</v>
      </c>
      <c r="AX644" s="14" t="s">
        <v>76</v>
      </c>
      <c r="AY644" s="175" t="s">
        <v>151</v>
      </c>
    </row>
    <row r="645" spans="1:65" s="15" customFormat="1" ht="11.25">
      <c r="B645" s="182"/>
      <c r="D645" s="167" t="s">
        <v>160</v>
      </c>
      <c r="E645" s="183" t="s">
        <v>1</v>
      </c>
      <c r="F645" s="184" t="s">
        <v>164</v>
      </c>
      <c r="H645" s="185">
        <v>38.31</v>
      </c>
      <c r="I645" s="186"/>
      <c r="L645" s="182"/>
      <c r="M645" s="187"/>
      <c r="N645" s="188"/>
      <c r="O645" s="188"/>
      <c r="P645" s="188"/>
      <c r="Q645" s="188"/>
      <c r="R645" s="188"/>
      <c r="S645" s="188"/>
      <c r="T645" s="189"/>
      <c r="AT645" s="183" t="s">
        <v>160</v>
      </c>
      <c r="AU645" s="183" t="s">
        <v>152</v>
      </c>
      <c r="AV645" s="15" t="s">
        <v>158</v>
      </c>
      <c r="AW645" s="15" t="s">
        <v>31</v>
      </c>
      <c r="AX645" s="15" t="s">
        <v>84</v>
      </c>
      <c r="AY645" s="183" t="s">
        <v>151</v>
      </c>
    </row>
    <row r="646" spans="1:65" s="2" customFormat="1" ht="37.9" customHeight="1">
      <c r="A646" s="33"/>
      <c r="B646" s="151"/>
      <c r="C646" s="152" t="s">
        <v>688</v>
      </c>
      <c r="D646" s="152" t="s">
        <v>154</v>
      </c>
      <c r="E646" s="153" t="s">
        <v>1652</v>
      </c>
      <c r="F646" s="154" t="s">
        <v>1653</v>
      </c>
      <c r="G646" s="155" t="s">
        <v>157</v>
      </c>
      <c r="H646" s="156">
        <v>51.414999999999999</v>
      </c>
      <c r="I646" s="157"/>
      <c r="J646" s="158">
        <f>ROUND(I646*H646,2)</f>
        <v>0</v>
      </c>
      <c r="K646" s="159"/>
      <c r="L646" s="34"/>
      <c r="M646" s="160" t="s">
        <v>1</v>
      </c>
      <c r="N646" s="161" t="s">
        <v>42</v>
      </c>
      <c r="O646" s="62"/>
      <c r="P646" s="162">
        <f>O646*H646</f>
        <v>0</v>
      </c>
      <c r="Q646" s="162">
        <v>1.8686500000000002E-2</v>
      </c>
      <c r="R646" s="162">
        <f>Q646*H646</f>
        <v>0.96076639750000004</v>
      </c>
      <c r="S646" s="162">
        <v>0</v>
      </c>
      <c r="T646" s="163">
        <f>S646*H646</f>
        <v>0</v>
      </c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R646" s="164" t="s">
        <v>158</v>
      </c>
      <c r="AT646" s="164" t="s">
        <v>154</v>
      </c>
      <c r="AU646" s="164" t="s">
        <v>152</v>
      </c>
      <c r="AY646" s="18" t="s">
        <v>151</v>
      </c>
      <c r="BE646" s="165">
        <f>IF(N646="základná",J646,0)</f>
        <v>0</v>
      </c>
      <c r="BF646" s="165">
        <f>IF(N646="znížená",J646,0)</f>
        <v>0</v>
      </c>
      <c r="BG646" s="165">
        <f>IF(N646="zákl. prenesená",J646,0)</f>
        <v>0</v>
      </c>
      <c r="BH646" s="165">
        <f>IF(N646="zníž. prenesená",J646,0)</f>
        <v>0</v>
      </c>
      <c r="BI646" s="165">
        <f>IF(N646="nulová",J646,0)</f>
        <v>0</v>
      </c>
      <c r="BJ646" s="18" t="s">
        <v>152</v>
      </c>
      <c r="BK646" s="165">
        <f>ROUND(I646*H646,2)</f>
        <v>0</v>
      </c>
      <c r="BL646" s="18" t="s">
        <v>158</v>
      </c>
      <c r="BM646" s="164" t="s">
        <v>1654</v>
      </c>
    </row>
    <row r="647" spans="1:65" s="13" customFormat="1" ht="11.25">
      <c r="B647" s="166"/>
      <c r="D647" s="167" t="s">
        <v>160</v>
      </c>
      <c r="E647" s="168" t="s">
        <v>1</v>
      </c>
      <c r="F647" s="169" t="s">
        <v>1655</v>
      </c>
      <c r="H647" s="168" t="s">
        <v>1</v>
      </c>
      <c r="I647" s="170"/>
      <c r="L647" s="166"/>
      <c r="M647" s="171"/>
      <c r="N647" s="172"/>
      <c r="O647" s="172"/>
      <c r="P647" s="172"/>
      <c r="Q647" s="172"/>
      <c r="R647" s="172"/>
      <c r="S647" s="172"/>
      <c r="T647" s="173"/>
      <c r="AT647" s="168" t="s">
        <v>160</v>
      </c>
      <c r="AU647" s="168" t="s">
        <v>152</v>
      </c>
      <c r="AV647" s="13" t="s">
        <v>84</v>
      </c>
      <c r="AW647" s="13" t="s">
        <v>31</v>
      </c>
      <c r="AX647" s="13" t="s">
        <v>76</v>
      </c>
      <c r="AY647" s="168" t="s">
        <v>151</v>
      </c>
    </row>
    <row r="648" spans="1:65" s="13" customFormat="1" ht="11.25">
      <c r="B648" s="166"/>
      <c r="D648" s="167" t="s">
        <v>160</v>
      </c>
      <c r="E648" s="168" t="s">
        <v>1</v>
      </c>
      <c r="F648" s="169" t="s">
        <v>787</v>
      </c>
      <c r="H648" s="168" t="s">
        <v>1</v>
      </c>
      <c r="I648" s="170"/>
      <c r="L648" s="166"/>
      <c r="M648" s="171"/>
      <c r="N648" s="172"/>
      <c r="O648" s="172"/>
      <c r="P648" s="172"/>
      <c r="Q648" s="172"/>
      <c r="R648" s="172"/>
      <c r="S648" s="172"/>
      <c r="T648" s="173"/>
      <c r="AT648" s="168" t="s">
        <v>160</v>
      </c>
      <c r="AU648" s="168" t="s">
        <v>152</v>
      </c>
      <c r="AV648" s="13" t="s">
        <v>84</v>
      </c>
      <c r="AW648" s="13" t="s">
        <v>31</v>
      </c>
      <c r="AX648" s="13" t="s">
        <v>76</v>
      </c>
      <c r="AY648" s="168" t="s">
        <v>151</v>
      </c>
    </row>
    <row r="649" spans="1:65" s="14" customFormat="1" ht="11.25">
      <c r="B649" s="174"/>
      <c r="D649" s="167" t="s">
        <v>160</v>
      </c>
      <c r="E649" s="175" t="s">
        <v>1</v>
      </c>
      <c r="F649" s="176" t="s">
        <v>1656</v>
      </c>
      <c r="H649" s="177">
        <v>4.5549999999999997</v>
      </c>
      <c r="I649" s="178"/>
      <c r="L649" s="174"/>
      <c r="M649" s="179"/>
      <c r="N649" s="180"/>
      <c r="O649" s="180"/>
      <c r="P649" s="180"/>
      <c r="Q649" s="180"/>
      <c r="R649" s="180"/>
      <c r="S649" s="180"/>
      <c r="T649" s="181"/>
      <c r="AT649" s="175" t="s">
        <v>160</v>
      </c>
      <c r="AU649" s="175" t="s">
        <v>152</v>
      </c>
      <c r="AV649" s="14" t="s">
        <v>152</v>
      </c>
      <c r="AW649" s="14" t="s">
        <v>31</v>
      </c>
      <c r="AX649" s="14" t="s">
        <v>76</v>
      </c>
      <c r="AY649" s="175" t="s">
        <v>151</v>
      </c>
    </row>
    <row r="650" spans="1:65" s="14" customFormat="1" ht="11.25">
      <c r="B650" s="174"/>
      <c r="D650" s="167" t="s">
        <v>160</v>
      </c>
      <c r="E650" s="175" t="s">
        <v>1</v>
      </c>
      <c r="F650" s="176" t="s">
        <v>1657</v>
      </c>
      <c r="H650" s="177">
        <v>2.59</v>
      </c>
      <c r="I650" s="178"/>
      <c r="L650" s="174"/>
      <c r="M650" s="179"/>
      <c r="N650" s="180"/>
      <c r="O650" s="180"/>
      <c r="P650" s="180"/>
      <c r="Q650" s="180"/>
      <c r="R650" s="180"/>
      <c r="S650" s="180"/>
      <c r="T650" s="181"/>
      <c r="AT650" s="175" t="s">
        <v>160</v>
      </c>
      <c r="AU650" s="175" t="s">
        <v>152</v>
      </c>
      <c r="AV650" s="14" t="s">
        <v>152</v>
      </c>
      <c r="AW650" s="14" t="s">
        <v>31</v>
      </c>
      <c r="AX650" s="14" t="s">
        <v>76</v>
      </c>
      <c r="AY650" s="175" t="s">
        <v>151</v>
      </c>
    </row>
    <row r="651" spans="1:65" s="14" customFormat="1" ht="11.25">
      <c r="B651" s="174"/>
      <c r="D651" s="167" t="s">
        <v>160</v>
      </c>
      <c r="E651" s="175" t="s">
        <v>1</v>
      </c>
      <c r="F651" s="176" t="s">
        <v>789</v>
      </c>
      <c r="H651" s="177">
        <v>2.028</v>
      </c>
      <c r="I651" s="178"/>
      <c r="L651" s="174"/>
      <c r="M651" s="179"/>
      <c r="N651" s="180"/>
      <c r="O651" s="180"/>
      <c r="P651" s="180"/>
      <c r="Q651" s="180"/>
      <c r="R651" s="180"/>
      <c r="S651" s="180"/>
      <c r="T651" s="181"/>
      <c r="AT651" s="175" t="s">
        <v>160</v>
      </c>
      <c r="AU651" s="175" t="s">
        <v>152</v>
      </c>
      <c r="AV651" s="14" t="s">
        <v>152</v>
      </c>
      <c r="AW651" s="14" t="s">
        <v>31</v>
      </c>
      <c r="AX651" s="14" t="s">
        <v>76</v>
      </c>
      <c r="AY651" s="175" t="s">
        <v>151</v>
      </c>
    </row>
    <row r="652" spans="1:65" s="14" customFormat="1" ht="11.25">
      <c r="B652" s="174"/>
      <c r="D652" s="167" t="s">
        <v>160</v>
      </c>
      <c r="E652" s="175" t="s">
        <v>1</v>
      </c>
      <c r="F652" s="176" t="s">
        <v>790</v>
      </c>
      <c r="H652" s="177">
        <v>2.4580000000000002</v>
      </c>
      <c r="I652" s="178"/>
      <c r="L652" s="174"/>
      <c r="M652" s="179"/>
      <c r="N652" s="180"/>
      <c r="O652" s="180"/>
      <c r="P652" s="180"/>
      <c r="Q652" s="180"/>
      <c r="R652" s="180"/>
      <c r="S652" s="180"/>
      <c r="T652" s="181"/>
      <c r="AT652" s="175" t="s">
        <v>160</v>
      </c>
      <c r="AU652" s="175" t="s">
        <v>152</v>
      </c>
      <c r="AV652" s="14" t="s">
        <v>152</v>
      </c>
      <c r="AW652" s="14" t="s">
        <v>31</v>
      </c>
      <c r="AX652" s="14" t="s">
        <v>76</v>
      </c>
      <c r="AY652" s="175" t="s">
        <v>151</v>
      </c>
    </row>
    <row r="653" spans="1:65" s="14" customFormat="1" ht="11.25">
      <c r="B653" s="174"/>
      <c r="D653" s="167" t="s">
        <v>160</v>
      </c>
      <c r="E653" s="175" t="s">
        <v>1</v>
      </c>
      <c r="F653" s="176" t="s">
        <v>1658</v>
      </c>
      <c r="H653" s="177">
        <v>2.7829999999999999</v>
      </c>
      <c r="I653" s="178"/>
      <c r="L653" s="174"/>
      <c r="M653" s="179"/>
      <c r="N653" s="180"/>
      <c r="O653" s="180"/>
      <c r="P653" s="180"/>
      <c r="Q653" s="180"/>
      <c r="R653" s="180"/>
      <c r="S653" s="180"/>
      <c r="T653" s="181"/>
      <c r="AT653" s="175" t="s">
        <v>160</v>
      </c>
      <c r="AU653" s="175" t="s">
        <v>152</v>
      </c>
      <c r="AV653" s="14" t="s">
        <v>152</v>
      </c>
      <c r="AW653" s="14" t="s">
        <v>31</v>
      </c>
      <c r="AX653" s="14" t="s">
        <v>76</v>
      </c>
      <c r="AY653" s="175" t="s">
        <v>151</v>
      </c>
    </row>
    <row r="654" spans="1:65" s="14" customFormat="1" ht="11.25">
      <c r="B654" s="174"/>
      <c r="D654" s="167" t="s">
        <v>160</v>
      </c>
      <c r="E654" s="175" t="s">
        <v>1</v>
      </c>
      <c r="F654" s="176" t="s">
        <v>1659</v>
      </c>
      <c r="H654" s="177">
        <v>1.4</v>
      </c>
      <c r="I654" s="178"/>
      <c r="L654" s="174"/>
      <c r="M654" s="179"/>
      <c r="N654" s="180"/>
      <c r="O654" s="180"/>
      <c r="P654" s="180"/>
      <c r="Q654" s="180"/>
      <c r="R654" s="180"/>
      <c r="S654" s="180"/>
      <c r="T654" s="181"/>
      <c r="AT654" s="175" t="s">
        <v>160</v>
      </c>
      <c r="AU654" s="175" t="s">
        <v>152</v>
      </c>
      <c r="AV654" s="14" t="s">
        <v>152</v>
      </c>
      <c r="AW654" s="14" t="s">
        <v>31</v>
      </c>
      <c r="AX654" s="14" t="s">
        <v>76</v>
      </c>
      <c r="AY654" s="175" t="s">
        <v>151</v>
      </c>
    </row>
    <row r="655" spans="1:65" s="13" customFormat="1" ht="11.25">
      <c r="B655" s="166"/>
      <c r="D655" s="167" t="s">
        <v>160</v>
      </c>
      <c r="E655" s="168" t="s">
        <v>1</v>
      </c>
      <c r="F655" s="169" t="s">
        <v>795</v>
      </c>
      <c r="H655" s="168" t="s">
        <v>1</v>
      </c>
      <c r="I655" s="170"/>
      <c r="L655" s="166"/>
      <c r="M655" s="171"/>
      <c r="N655" s="172"/>
      <c r="O655" s="172"/>
      <c r="P655" s="172"/>
      <c r="Q655" s="172"/>
      <c r="R655" s="172"/>
      <c r="S655" s="172"/>
      <c r="T655" s="173"/>
      <c r="AT655" s="168" t="s">
        <v>160</v>
      </c>
      <c r="AU655" s="168" t="s">
        <v>152</v>
      </c>
      <c r="AV655" s="13" t="s">
        <v>84</v>
      </c>
      <c r="AW655" s="13" t="s">
        <v>31</v>
      </c>
      <c r="AX655" s="13" t="s">
        <v>76</v>
      </c>
      <c r="AY655" s="168" t="s">
        <v>151</v>
      </c>
    </row>
    <row r="656" spans="1:65" s="14" customFormat="1" ht="11.25">
      <c r="B656" s="174"/>
      <c r="D656" s="167" t="s">
        <v>160</v>
      </c>
      <c r="E656" s="175" t="s">
        <v>1</v>
      </c>
      <c r="F656" s="176" t="s">
        <v>1660</v>
      </c>
      <c r="H656" s="177">
        <v>4.58</v>
      </c>
      <c r="I656" s="178"/>
      <c r="L656" s="174"/>
      <c r="M656" s="179"/>
      <c r="N656" s="180"/>
      <c r="O656" s="180"/>
      <c r="P656" s="180"/>
      <c r="Q656" s="180"/>
      <c r="R656" s="180"/>
      <c r="S656" s="180"/>
      <c r="T656" s="181"/>
      <c r="AT656" s="175" t="s">
        <v>160</v>
      </c>
      <c r="AU656" s="175" t="s">
        <v>152</v>
      </c>
      <c r="AV656" s="14" t="s">
        <v>152</v>
      </c>
      <c r="AW656" s="14" t="s">
        <v>31</v>
      </c>
      <c r="AX656" s="14" t="s">
        <v>76</v>
      </c>
      <c r="AY656" s="175" t="s">
        <v>151</v>
      </c>
    </row>
    <row r="657" spans="2:51" s="14" customFormat="1" ht="11.25">
      <c r="B657" s="174"/>
      <c r="D657" s="167" t="s">
        <v>160</v>
      </c>
      <c r="E657" s="175" t="s">
        <v>1</v>
      </c>
      <c r="F657" s="176" t="s">
        <v>1661</v>
      </c>
      <c r="H657" s="177">
        <v>2.1</v>
      </c>
      <c r="I657" s="178"/>
      <c r="L657" s="174"/>
      <c r="M657" s="179"/>
      <c r="N657" s="180"/>
      <c r="O657" s="180"/>
      <c r="P657" s="180"/>
      <c r="Q657" s="180"/>
      <c r="R657" s="180"/>
      <c r="S657" s="180"/>
      <c r="T657" s="181"/>
      <c r="AT657" s="175" t="s">
        <v>160</v>
      </c>
      <c r="AU657" s="175" t="s">
        <v>152</v>
      </c>
      <c r="AV657" s="14" t="s">
        <v>152</v>
      </c>
      <c r="AW657" s="14" t="s">
        <v>31</v>
      </c>
      <c r="AX657" s="14" t="s">
        <v>76</v>
      </c>
      <c r="AY657" s="175" t="s">
        <v>151</v>
      </c>
    </row>
    <row r="658" spans="2:51" s="14" customFormat="1" ht="11.25">
      <c r="B658" s="174"/>
      <c r="D658" s="167" t="s">
        <v>160</v>
      </c>
      <c r="E658" s="175" t="s">
        <v>1</v>
      </c>
      <c r="F658" s="176" t="s">
        <v>1662</v>
      </c>
      <c r="H658" s="177">
        <v>2.35</v>
      </c>
      <c r="I658" s="178"/>
      <c r="L658" s="174"/>
      <c r="M658" s="179"/>
      <c r="N658" s="180"/>
      <c r="O658" s="180"/>
      <c r="P658" s="180"/>
      <c r="Q658" s="180"/>
      <c r="R658" s="180"/>
      <c r="S658" s="180"/>
      <c r="T658" s="181"/>
      <c r="AT658" s="175" t="s">
        <v>160</v>
      </c>
      <c r="AU658" s="175" t="s">
        <v>152</v>
      </c>
      <c r="AV658" s="14" t="s">
        <v>152</v>
      </c>
      <c r="AW658" s="14" t="s">
        <v>31</v>
      </c>
      <c r="AX658" s="14" t="s">
        <v>76</v>
      </c>
      <c r="AY658" s="175" t="s">
        <v>151</v>
      </c>
    </row>
    <row r="659" spans="2:51" s="14" customFormat="1" ht="11.25">
      <c r="B659" s="174"/>
      <c r="D659" s="167" t="s">
        <v>160</v>
      </c>
      <c r="E659" s="175" t="s">
        <v>1</v>
      </c>
      <c r="F659" s="176" t="s">
        <v>1663</v>
      </c>
      <c r="H659" s="177">
        <v>2.6429999999999998</v>
      </c>
      <c r="I659" s="178"/>
      <c r="L659" s="174"/>
      <c r="M659" s="179"/>
      <c r="N659" s="180"/>
      <c r="O659" s="180"/>
      <c r="P659" s="180"/>
      <c r="Q659" s="180"/>
      <c r="R659" s="180"/>
      <c r="S659" s="180"/>
      <c r="T659" s="181"/>
      <c r="AT659" s="175" t="s">
        <v>160</v>
      </c>
      <c r="AU659" s="175" t="s">
        <v>152</v>
      </c>
      <c r="AV659" s="14" t="s">
        <v>152</v>
      </c>
      <c r="AW659" s="14" t="s">
        <v>31</v>
      </c>
      <c r="AX659" s="14" t="s">
        <v>76</v>
      </c>
      <c r="AY659" s="175" t="s">
        <v>151</v>
      </c>
    </row>
    <row r="660" spans="2:51" s="14" customFormat="1" ht="11.25">
      <c r="B660" s="174"/>
      <c r="D660" s="167" t="s">
        <v>160</v>
      </c>
      <c r="E660" s="175" t="s">
        <v>1</v>
      </c>
      <c r="F660" s="176" t="s">
        <v>1664</v>
      </c>
      <c r="H660" s="177">
        <v>2.5750000000000002</v>
      </c>
      <c r="I660" s="178"/>
      <c r="L660" s="174"/>
      <c r="M660" s="179"/>
      <c r="N660" s="180"/>
      <c r="O660" s="180"/>
      <c r="P660" s="180"/>
      <c r="Q660" s="180"/>
      <c r="R660" s="180"/>
      <c r="S660" s="180"/>
      <c r="T660" s="181"/>
      <c r="AT660" s="175" t="s">
        <v>160</v>
      </c>
      <c r="AU660" s="175" t="s">
        <v>152</v>
      </c>
      <c r="AV660" s="14" t="s">
        <v>152</v>
      </c>
      <c r="AW660" s="14" t="s">
        <v>31</v>
      </c>
      <c r="AX660" s="14" t="s">
        <v>76</v>
      </c>
      <c r="AY660" s="175" t="s">
        <v>151</v>
      </c>
    </row>
    <row r="661" spans="2:51" s="14" customFormat="1" ht="11.25">
      <c r="B661" s="174"/>
      <c r="D661" s="167" t="s">
        <v>160</v>
      </c>
      <c r="E661" s="175" t="s">
        <v>1</v>
      </c>
      <c r="F661" s="176" t="s">
        <v>803</v>
      </c>
      <c r="H661" s="177">
        <v>2.8809999999999998</v>
      </c>
      <c r="I661" s="178"/>
      <c r="L661" s="174"/>
      <c r="M661" s="179"/>
      <c r="N661" s="180"/>
      <c r="O661" s="180"/>
      <c r="P661" s="180"/>
      <c r="Q661" s="180"/>
      <c r="R661" s="180"/>
      <c r="S661" s="180"/>
      <c r="T661" s="181"/>
      <c r="AT661" s="175" t="s">
        <v>160</v>
      </c>
      <c r="AU661" s="175" t="s">
        <v>152</v>
      </c>
      <c r="AV661" s="14" t="s">
        <v>152</v>
      </c>
      <c r="AW661" s="14" t="s">
        <v>31</v>
      </c>
      <c r="AX661" s="14" t="s">
        <v>76</v>
      </c>
      <c r="AY661" s="175" t="s">
        <v>151</v>
      </c>
    </row>
    <row r="662" spans="2:51" s="14" customFormat="1" ht="11.25">
      <c r="B662" s="174"/>
      <c r="D662" s="167" t="s">
        <v>160</v>
      </c>
      <c r="E662" s="175" t="s">
        <v>1</v>
      </c>
      <c r="F662" s="176" t="s">
        <v>796</v>
      </c>
      <c r="H662" s="177">
        <v>1.78</v>
      </c>
      <c r="I662" s="178"/>
      <c r="L662" s="174"/>
      <c r="M662" s="179"/>
      <c r="N662" s="180"/>
      <c r="O662" s="180"/>
      <c r="P662" s="180"/>
      <c r="Q662" s="180"/>
      <c r="R662" s="180"/>
      <c r="S662" s="180"/>
      <c r="T662" s="181"/>
      <c r="AT662" s="175" t="s">
        <v>160</v>
      </c>
      <c r="AU662" s="175" t="s">
        <v>152</v>
      </c>
      <c r="AV662" s="14" t="s">
        <v>152</v>
      </c>
      <c r="AW662" s="14" t="s">
        <v>31</v>
      </c>
      <c r="AX662" s="14" t="s">
        <v>76</v>
      </c>
      <c r="AY662" s="175" t="s">
        <v>151</v>
      </c>
    </row>
    <row r="663" spans="2:51" s="16" customFormat="1" ht="11.25">
      <c r="B663" s="201"/>
      <c r="D663" s="167" t="s">
        <v>160</v>
      </c>
      <c r="E663" s="202" t="s">
        <v>1</v>
      </c>
      <c r="F663" s="203" t="s">
        <v>279</v>
      </c>
      <c r="H663" s="204">
        <v>34.722999999999999</v>
      </c>
      <c r="I663" s="205"/>
      <c r="L663" s="201"/>
      <c r="M663" s="206"/>
      <c r="N663" s="207"/>
      <c r="O663" s="207"/>
      <c r="P663" s="207"/>
      <c r="Q663" s="207"/>
      <c r="R663" s="207"/>
      <c r="S663" s="207"/>
      <c r="T663" s="208"/>
      <c r="AT663" s="202" t="s">
        <v>160</v>
      </c>
      <c r="AU663" s="202" t="s">
        <v>152</v>
      </c>
      <c r="AV663" s="16" t="s">
        <v>165</v>
      </c>
      <c r="AW663" s="16" t="s">
        <v>31</v>
      </c>
      <c r="AX663" s="16" t="s">
        <v>76</v>
      </c>
      <c r="AY663" s="202" t="s">
        <v>151</v>
      </c>
    </row>
    <row r="664" spans="2:51" s="13" customFormat="1" ht="11.25">
      <c r="B664" s="166"/>
      <c r="D664" s="167" t="s">
        <v>160</v>
      </c>
      <c r="E664" s="168" t="s">
        <v>1</v>
      </c>
      <c r="F664" s="169" t="s">
        <v>1665</v>
      </c>
      <c r="H664" s="168" t="s">
        <v>1</v>
      </c>
      <c r="I664" s="170"/>
      <c r="L664" s="166"/>
      <c r="M664" s="171"/>
      <c r="N664" s="172"/>
      <c r="O664" s="172"/>
      <c r="P664" s="172"/>
      <c r="Q664" s="172"/>
      <c r="R664" s="172"/>
      <c r="S664" s="172"/>
      <c r="T664" s="173"/>
      <c r="AT664" s="168" t="s">
        <v>160</v>
      </c>
      <c r="AU664" s="168" t="s">
        <v>152</v>
      </c>
      <c r="AV664" s="13" t="s">
        <v>84</v>
      </c>
      <c r="AW664" s="13" t="s">
        <v>31</v>
      </c>
      <c r="AX664" s="13" t="s">
        <v>76</v>
      </c>
      <c r="AY664" s="168" t="s">
        <v>151</v>
      </c>
    </row>
    <row r="665" spans="2:51" s="13" customFormat="1" ht="11.25">
      <c r="B665" s="166"/>
      <c r="D665" s="167" t="s">
        <v>160</v>
      </c>
      <c r="E665" s="168" t="s">
        <v>1</v>
      </c>
      <c r="F665" s="169" t="s">
        <v>787</v>
      </c>
      <c r="H665" s="168" t="s">
        <v>1</v>
      </c>
      <c r="I665" s="170"/>
      <c r="L665" s="166"/>
      <c r="M665" s="171"/>
      <c r="N665" s="172"/>
      <c r="O665" s="172"/>
      <c r="P665" s="172"/>
      <c r="Q665" s="172"/>
      <c r="R665" s="172"/>
      <c r="S665" s="172"/>
      <c r="T665" s="173"/>
      <c r="AT665" s="168" t="s">
        <v>160</v>
      </c>
      <c r="AU665" s="168" t="s">
        <v>152</v>
      </c>
      <c r="AV665" s="13" t="s">
        <v>84</v>
      </c>
      <c r="AW665" s="13" t="s">
        <v>31</v>
      </c>
      <c r="AX665" s="13" t="s">
        <v>76</v>
      </c>
      <c r="AY665" s="168" t="s">
        <v>151</v>
      </c>
    </row>
    <row r="666" spans="2:51" s="14" customFormat="1" ht="11.25">
      <c r="B666" s="174"/>
      <c r="D666" s="167" t="s">
        <v>160</v>
      </c>
      <c r="E666" s="175" t="s">
        <v>1</v>
      </c>
      <c r="F666" s="176" t="s">
        <v>1666</v>
      </c>
      <c r="H666" s="177">
        <v>2.83</v>
      </c>
      <c r="I666" s="178"/>
      <c r="L666" s="174"/>
      <c r="M666" s="179"/>
      <c r="N666" s="180"/>
      <c r="O666" s="180"/>
      <c r="P666" s="180"/>
      <c r="Q666" s="180"/>
      <c r="R666" s="180"/>
      <c r="S666" s="180"/>
      <c r="T666" s="181"/>
      <c r="AT666" s="175" t="s">
        <v>160</v>
      </c>
      <c r="AU666" s="175" t="s">
        <v>152</v>
      </c>
      <c r="AV666" s="14" t="s">
        <v>152</v>
      </c>
      <c r="AW666" s="14" t="s">
        <v>31</v>
      </c>
      <c r="AX666" s="14" t="s">
        <v>76</v>
      </c>
      <c r="AY666" s="175" t="s">
        <v>151</v>
      </c>
    </row>
    <row r="667" spans="2:51" s="14" customFormat="1" ht="11.25">
      <c r="B667" s="174"/>
      <c r="D667" s="167" t="s">
        <v>160</v>
      </c>
      <c r="E667" s="175" t="s">
        <v>1</v>
      </c>
      <c r="F667" s="176" t="s">
        <v>1667</v>
      </c>
      <c r="H667" s="177">
        <v>1.17</v>
      </c>
      <c r="I667" s="178"/>
      <c r="L667" s="174"/>
      <c r="M667" s="179"/>
      <c r="N667" s="180"/>
      <c r="O667" s="180"/>
      <c r="P667" s="180"/>
      <c r="Q667" s="180"/>
      <c r="R667" s="180"/>
      <c r="S667" s="180"/>
      <c r="T667" s="181"/>
      <c r="AT667" s="175" t="s">
        <v>160</v>
      </c>
      <c r="AU667" s="175" t="s">
        <v>152</v>
      </c>
      <c r="AV667" s="14" t="s">
        <v>152</v>
      </c>
      <c r="AW667" s="14" t="s">
        <v>31</v>
      </c>
      <c r="AX667" s="14" t="s">
        <v>76</v>
      </c>
      <c r="AY667" s="175" t="s">
        <v>151</v>
      </c>
    </row>
    <row r="668" spans="2:51" s="14" customFormat="1" ht="11.25">
      <c r="B668" s="174"/>
      <c r="D668" s="167" t="s">
        <v>160</v>
      </c>
      <c r="E668" s="175" t="s">
        <v>1</v>
      </c>
      <c r="F668" s="176" t="s">
        <v>1668</v>
      </c>
      <c r="H668" s="177">
        <v>0.81499999999999995</v>
      </c>
      <c r="I668" s="178"/>
      <c r="L668" s="174"/>
      <c r="M668" s="179"/>
      <c r="N668" s="180"/>
      <c r="O668" s="180"/>
      <c r="P668" s="180"/>
      <c r="Q668" s="180"/>
      <c r="R668" s="180"/>
      <c r="S668" s="180"/>
      <c r="T668" s="181"/>
      <c r="AT668" s="175" t="s">
        <v>160</v>
      </c>
      <c r="AU668" s="175" t="s">
        <v>152</v>
      </c>
      <c r="AV668" s="14" t="s">
        <v>152</v>
      </c>
      <c r="AW668" s="14" t="s">
        <v>31</v>
      </c>
      <c r="AX668" s="14" t="s">
        <v>76</v>
      </c>
      <c r="AY668" s="175" t="s">
        <v>151</v>
      </c>
    </row>
    <row r="669" spans="2:51" s="14" customFormat="1" ht="11.25">
      <c r="B669" s="174"/>
      <c r="D669" s="167" t="s">
        <v>160</v>
      </c>
      <c r="E669" s="175" t="s">
        <v>1</v>
      </c>
      <c r="F669" s="176" t="s">
        <v>1669</v>
      </c>
      <c r="H669" s="177">
        <v>0.4</v>
      </c>
      <c r="I669" s="178"/>
      <c r="L669" s="174"/>
      <c r="M669" s="179"/>
      <c r="N669" s="180"/>
      <c r="O669" s="180"/>
      <c r="P669" s="180"/>
      <c r="Q669" s="180"/>
      <c r="R669" s="180"/>
      <c r="S669" s="180"/>
      <c r="T669" s="181"/>
      <c r="AT669" s="175" t="s">
        <v>160</v>
      </c>
      <c r="AU669" s="175" t="s">
        <v>152</v>
      </c>
      <c r="AV669" s="14" t="s">
        <v>152</v>
      </c>
      <c r="AW669" s="14" t="s">
        <v>31</v>
      </c>
      <c r="AX669" s="14" t="s">
        <v>76</v>
      </c>
      <c r="AY669" s="175" t="s">
        <v>151</v>
      </c>
    </row>
    <row r="670" spans="2:51" s="14" customFormat="1" ht="11.25">
      <c r="B670" s="174"/>
      <c r="D670" s="167" t="s">
        <v>160</v>
      </c>
      <c r="E670" s="175" t="s">
        <v>1</v>
      </c>
      <c r="F670" s="176" t="s">
        <v>1670</v>
      </c>
      <c r="H670" s="177">
        <v>1.333</v>
      </c>
      <c r="I670" s="178"/>
      <c r="L670" s="174"/>
      <c r="M670" s="179"/>
      <c r="N670" s="180"/>
      <c r="O670" s="180"/>
      <c r="P670" s="180"/>
      <c r="Q670" s="180"/>
      <c r="R670" s="180"/>
      <c r="S670" s="180"/>
      <c r="T670" s="181"/>
      <c r="AT670" s="175" t="s">
        <v>160</v>
      </c>
      <c r="AU670" s="175" t="s">
        <v>152</v>
      </c>
      <c r="AV670" s="14" t="s">
        <v>152</v>
      </c>
      <c r="AW670" s="14" t="s">
        <v>31</v>
      </c>
      <c r="AX670" s="14" t="s">
        <v>76</v>
      </c>
      <c r="AY670" s="175" t="s">
        <v>151</v>
      </c>
    </row>
    <row r="671" spans="2:51" s="14" customFormat="1" ht="11.25">
      <c r="B671" s="174"/>
      <c r="D671" s="167" t="s">
        <v>160</v>
      </c>
      <c r="E671" s="175" t="s">
        <v>1</v>
      </c>
      <c r="F671" s="176" t="s">
        <v>1671</v>
      </c>
      <c r="H671" s="177">
        <v>0.67500000000000004</v>
      </c>
      <c r="I671" s="178"/>
      <c r="L671" s="174"/>
      <c r="M671" s="179"/>
      <c r="N671" s="180"/>
      <c r="O671" s="180"/>
      <c r="P671" s="180"/>
      <c r="Q671" s="180"/>
      <c r="R671" s="180"/>
      <c r="S671" s="180"/>
      <c r="T671" s="181"/>
      <c r="AT671" s="175" t="s">
        <v>160</v>
      </c>
      <c r="AU671" s="175" t="s">
        <v>152</v>
      </c>
      <c r="AV671" s="14" t="s">
        <v>152</v>
      </c>
      <c r="AW671" s="14" t="s">
        <v>31</v>
      </c>
      <c r="AX671" s="14" t="s">
        <v>76</v>
      </c>
      <c r="AY671" s="175" t="s">
        <v>151</v>
      </c>
    </row>
    <row r="672" spans="2:51" s="13" customFormat="1" ht="11.25">
      <c r="B672" s="166"/>
      <c r="D672" s="167" t="s">
        <v>160</v>
      </c>
      <c r="E672" s="168" t="s">
        <v>1</v>
      </c>
      <c r="F672" s="169" t="s">
        <v>795</v>
      </c>
      <c r="H672" s="168" t="s">
        <v>1</v>
      </c>
      <c r="I672" s="170"/>
      <c r="L672" s="166"/>
      <c r="M672" s="171"/>
      <c r="N672" s="172"/>
      <c r="O672" s="172"/>
      <c r="P672" s="172"/>
      <c r="Q672" s="172"/>
      <c r="R672" s="172"/>
      <c r="S672" s="172"/>
      <c r="T672" s="173"/>
      <c r="AT672" s="168" t="s">
        <v>160</v>
      </c>
      <c r="AU672" s="168" t="s">
        <v>152</v>
      </c>
      <c r="AV672" s="13" t="s">
        <v>84</v>
      </c>
      <c r="AW672" s="13" t="s">
        <v>31</v>
      </c>
      <c r="AX672" s="13" t="s">
        <v>76</v>
      </c>
      <c r="AY672" s="168" t="s">
        <v>151</v>
      </c>
    </row>
    <row r="673" spans="1:65" s="14" customFormat="1" ht="11.25">
      <c r="B673" s="174"/>
      <c r="D673" s="167" t="s">
        <v>160</v>
      </c>
      <c r="E673" s="175" t="s">
        <v>1</v>
      </c>
      <c r="F673" s="176" t="s">
        <v>1666</v>
      </c>
      <c r="H673" s="177">
        <v>2.83</v>
      </c>
      <c r="I673" s="178"/>
      <c r="L673" s="174"/>
      <c r="M673" s="179"/>
      <c r="N673" s="180"/>
      <c r="O673" s="180"/>
      <c r="P673" s="180"/>
      <c r="Q673" s="180"/>
      <c r="R673" s="180"/>
      <c r="S673" s="180"/>
      <c r="T673" s="181"/>
      <c r="AT673" s="175" t="s">
        <v>160</v>
      </c>
      <c r="AU673" s="175" t="s">
        <v>152</v>
      </c>
      <c r="AV673" s="14" t="s">
        <v>152</v>
      </c>
      <c r="AW673" s="14" t="s">
        <v>31</v>
      </c>
      <c r="AX673" s="14" t="s">
        <v>76</v>
      </c>
      <c r="AY673" s="175" t="s">
        <v>151</v>
      </c>
    </row>
    <row r="674" spans="1:65" s="14" customFormat="1" ht="11.25">
      <c r="B674" s="174"/>
      <c r="D674" s="167" t="s">
        <v>160</v>
      </c>
      <c r="E674" s="175" t="s">
        <v>1</v>
      </c>
      <c r="F674" s="176" t="s">
        <v>1672</v>
      </c>
      <c r="H674" s="177">
        <v>0.95</v>
      </c>
      <c r="I674" s="178"/>
      <c r="L674" s="174"/>
      <c r="M674" s="179"/>
      <c r="N674" s="180"/>
      <c r="O674" s="180"/>
      <c r="P674" s="180"/>
      <c r="Q674" s="180"/>
      <c r="R674" s="180"/>
      <c r="S674" s="180"/>
      <c r="T674" s="181"/>
      <c r="AT674" s="175" t="s">
        <v>160</v>
      </c>
      <c r="AU674" s="175" t="s">
        <v>152</v>
      </c>
      <c r="AV674" s="14" t="s">
        <v>152</v>
      </c>
      <c r="AW674" s="14" t="s">
        <v>31</v>
      </c>
      <c r="AX674" s="14" t="s">
        <v>76</v>
      </c>
      <c r="AY674" s="175" t="s">
        <v>151</v>
      </c>
    </row>
    <row r="675" spans="1:65" s="14" customFormat="1" ht="11.25">
      <c r="B675" s="174"/>
      <c r="D675" s="167" t="s">
        <v>160</v>
      </c>
      <c r="E675" s="175" t="s">
        <v>1</v>
      </c>
      <c r="F675" s="176" t="s">
        <v>1673</v>
      </c>
      <c r="H675" s="177">
        <v>1.2</v>
      </c>
      <c r="I675" s="178"/>
      <c r="L675" s="174"/>
      <c r="M675" s="179"/>
      <c r="N675" s="180"/>
      <c r="O675" s="180"/>
      <c r="P675" s="180"/>
      <c r="Q675" s="180"/>
      <c r="R675" s="180"/>
      <c r="S675" s="180"/>
      <c r="T675" s="181"/>
      <c r="AT675" s="175" t="s">
        <v>160</v>
      </c>
      <c r="AU675" s="175" t="s">
        <v>152</v>
      </c>
      <c r="AV675" s="14" t="s">
        <v>152</v>
      </c>
      <c r="AW675" s="14" t="s">
        <v>31</v>
      </c>
      <c r="AX675" s="14" t="s">
        <v>76</v>
      </c>
      <c r="AY675" s="175" t="s">
        <v>151</v>
      </c>
    </row>
    <row r="676" spans="1:65" s="14" customFormat="1" ht="11.25">
      <c r="B676" s="174"/>
      <c r="D676" s="167" t="s">
        <v>160</v>
      </c>
      <c r="E676" s="175" t="s">
        <v>1</v>
      </c>
      <c r="F676" s="176" t="s">
        <v>1674</v>
      </c>
      <c r="H676" s="177">
        <v>1.4930000000000001</v>
      </c>
      <c r="I676" s="178"/>
      <c r="L676" s="174"/>
      <c r="M676" s="179"/>
      <c r="N676" s="180"/>
      <c r="O676" s="180"/>
      <c r="P676" s="180"/>
      <c r="Q676" s="180"/>
      <c r="R676" s="180"/>
      <c r="S676" s="180"/>
      <c r="T676" s="181"/>
      <c r="AT676" s="175" t="s">
        <v>160</v>
      </c>
      <c r="AU676" s="175" t="s">
        <v>152</v>
      </c>
      <c r="AV676" s="14" t="s">
        <v>152</v>
      </c>
      <c r="AW676" s="14" t="s">
        <v>31</v>
      </c>
      <c r="AX676" s="14" t="s">
        <v>76</v>
      </c>
      <c r="AY676" s="175" t="s">
        <v>151</v>
      </c>
    </row>
    <row r="677" spans="1:65" s="14" customFormat="1" ht="11.25">
      <c r="B677" s="174"/>
      <c r="D677" s="167" t="s">
        <v>160</v>
      </c>
      <c r="E677" s="175" t="s">
        <v>1</v>
      </c>
      <c r="F677" s="176" t="s">
        <v>1675</v>
      </c>
      <c r="H677" s="177">
        <v>1.425</v>
      </c>
      <c r="I677" s="178"/>
      <c r="L677" s="174"/>
      <c r="M677" s="179"/>
      <c r="N677" s="180"/>
      <c r="O677" s="180"/>
      <c r="P677" s="180"/>
      <c r="Q677" s="180"/>
      <c r="R677" s="180"/>
      <c r="S677" s="180"/>
      <c r="T677" s="181"/>
      <c r="AT677" s="175" t="s">
        <v>160</v>
      </c>
      <c r="AU677" s="175" t="s">
        <v>152</v>
      </c>
      <c r="AV677" s="14" t="s">
        <v>152</v>
      </c>
      <c r="AW677" s="14" t="s">
        <v>31</v>
      </c>
      <c r="AX677" s="14" t="s">
        <v>76</v>
      </c>
      <c r="AY677" s="175" t="s">
        <v>151</v>
      </c>
    </row>
    <row r="678" spans="1:65" s="14" customFormat="1" ht="11.25">
      <c r="B678" s="174"/>
      <c r="D678" s="167" t="s">
        <v>160</v>
      </c>
      <c r="E678" s="175" t="s">
        <v>1</v>
      </c>
      <c r="F678" s="176" t="s">
        <v>1676</v>
      </c>
      <c r="H678" s="177">
        <v>1.196</v>
      </c>
      <c r="I678" s="178"/>
      <c r="L678" s="174"/>
      <c r="M678" s="179"/>
      <c r="N678" s="180"/>
      <c r="O678" s="180"/>
      <c r="P678" s="180"/>
      <c r="Q678" s="180"/>
      <c r="R678" s="180"/>
      <c r="S678" s="180"/>
      <c r="T678" s="181"/>
      <c r="AT678" s="175" t="s">
        <v>160</v>
      </c>
      <c r="AU678" s="175" t="s">
        <v>152</v>
      </c>
      <c r="AV678" s="14" t="s">
        <v>152</v>
      </c>
      <c r="AW678" s="14" t="s">
        <v>31</v>
      </c>
      <c r="AX678" s="14" t="s">
        <v>76</v>
      </c>
      <c r="AY678" s="175" t="s">
        <v>151</v>
      </c>
    </row>
    <row r="679" spans="1:65" s="14" customFormat="1" ht="11.25">
      <c r="B679" s="174"/>
      <c r="D679" s="167" t="s">
        <v>160</v>
      </c>
      <c r="E679" s="175" t="s">
        <v>1</v>
      </c>
      <c r="F679" s="176" t="s">
        <v>1677</v>
      </c>
      <c r="H679" s="177">
        <v>0.375</v>
      </c>
      <c r="I679" s="178"/>
      <c r="L679" s="174"/>
      <c r="M679" s="179"/>
      <c r="N679" s="180"/>
      <c r="O679" s="180"/>
      <c r="P679" s="180"/>
      <c r="Q679" s="180"/>
      <c r="R679" s="180"/>
      <c r="S679" s="180"/>
      <c r="T679" s="181"/>
      <c r="AT679" s="175" t="s">
        <v>160</v>
      </c>
      <c r="AU679" s="175" t="s">
        <v>152</v>
      </c>
      <c r="AV679" s="14" t="s">
        <v>152</v>
      </c>
      <c r="AW679" s="14" t="s">
        <v>31</v>
      </c>
      <c r="AX679" s="14" t="s">
        <v>76</v>
      </c>
      <c r="AY679" s="175" t="s">
        <v>151</v>
      </c>
    </row>
    <row r="680" spans="1:65" s="16" customFormat="1" ht="11.25">
      <c r="B680" s="201"/>
      <c r="D680" s="167" t="s">
        <v>160</v>
      </c>
      <c r="E680" s="202" t="s">
        <v>1</v>
      </c>
      <c r="F680" s="203" t="s">
        <v>279</v>
      </c>
      <c r="H680" s="204">
        <v>16.692</v>
      </c>
      <c r="I680" s="205"/>
      <c r="L680" s="201"/>
      <c r="M680" s="206"/>
      <c r="N680" s="207"/>
      <c r="O680" s="207"/>
      <c r="P680" s="207"/>
      <c r="Q680" s="207"/>
      <c r="R680" s="207"/>
      <c r="S680" s="207"/>
      <c r="T680" s="208"/>
      <c r="AT680" s="202" t="s">
        <v>160</v>
      </c>
      <c r="AU680" s="202" t="s">
        <v>152</v>
      </c>
      <c r="AV680" s="16" t="s">
        <v>165</v>
      </c>
      <c r="AW680" s="16" t="s">
        <v>31</v>
      </c>
      <c r="AX680" s="16" t="s">
        <v>76</v>
      </c>
      <c r="AY680" s="202" t="s">
        <v>151</v>
      </c>
    </row>
    <row r="681" spans="1:65" s="15" customFormat="1" ht="11.25">
      <c r="B681" s="182"/>
      <c r="D681" s="167" t="s">
        <v>160</v>
      </c>
      <c r="E681" s="183" t="s">
        <v>1</v>
      </c>
      <c r="F681" s="184" t="s">
        <v>164</v>
      </c>
      <c r="H681" s="185">
        <v>51.414999999999999</v>
      </c>
      <c r="I681" s="186"/>
      <c r="L681" s="182"/>
      <c r="M681" s="187"/>
      <c r="N681" s="188"/>
      <c r="O681" s="188"/>
      <c r="P681" s="188"/>
      <c r="Q681" s="188"/>
      <c r="R681" s="188"/>
      <c r="S681" s="188"/>
      <c r="T681" s="189"/>
      <c r="AT681" s="183" t="s">
        <v>160</v>
      </c>
      <c r="AU681" s="183" t="s">
        <v>152</v>
      </c>
      <c r="AV681" s="15" t="s">
        <v>158</v>
      </c>
      <c r="AW681" s="15" t="s">
        <v>31</v>
      </c>
      <c r="AX681" s="15" t="s">
        <v>84</v>
      </c>
      <c r="AY681" s="183" t="s">
        <v>151</v>
      </c>
    </row>
    <row r="682" spans="1:65" s="2" customFormat="1" ht="24.2" customHeight="1">
      <c r="A682" s="33"/>
      <c r="B682" s="151"/>
      <c r="C682" s="152" t="s">
        <v>697</v>
      </c>
      <c r="D682" s="152" t="s">
        <v>154</v>
      </c>
      <c r="E682" s="153" t="s">
        <v>1678</v>
      </c>
      <c r="F682" s="154" t="s">
        <v>1679</v>
      </c>
      <c r="G682" s="155" t="s">
        <v>157</v>
      </c>
      <c r="H682" s="156">
        <v>187.84200000000001</v>
      </c>
      <c r="I682" s="157"/>
      <c r="J682" s="158">
        <f>ROUND(I682*H682,2)</f>
        <v>0</v>
      </c>
      <c r="K682" s="159"/>
      <c r="L682" s="34"/>
      <c r="M682" s="160" t="s">
        <v>1</v>
      </c>
      <c r="N682" s="161" t="s">
        <v>42</v>
      </c>
      <c r="O682" s="62"/>
      <c r="P682" s="162">
        <f>O682*H682</f>
        <v>0</v>
      </c>
      <c r="Q682" s="162">
        <v>2.1299999999999999E-3</v>
      </c>
      <c r="R682" s="162">
        <f>Q682*H682</f>
        <v>0.40010346000000002</v>
      </c>
      <c r="S682" s="162">
        <v>0</v>
      </c>
      <c r="T682" s="163">
        <f>S682*H682</f>
        <v>0</v>
      </c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R682" s="164" t="s">
        <v>158</v>
      </c>
      <c r="AT682" s="164" t="s">
        <v>154</v>
      </c>
      <c r="AU682" s="164" t="s">
        <v>152</v>
      </c>
      <c r="AY682" s="18" t="s">
        <v>151</v>
      </c>
      <c r="BE682" s="165">
        <f>IF(N682="základná",J682,0)</f>
        <v>0</v>
      </c>
      <c r="BF682" s="165">
        <f>IF(N682="znížená",J682,0)</f>
        <v>0</v>
      </c>
      <c r="BG682" s="165">
        <f>IF(N682="zákl. prenesená",J682,0)</f>
        <v>0</v>
      </c>
      <c r="BH682" s="165">
        <f>IF(N682="zníž. prenesená",J682,0)</f>
        <v>0</v>
      </c>
      <c r="BI682" s="165">
        <f>IF(N682="nulová",J682,0)</f>
        <v>0</v>
      </c>
      <c r="BJ682" s="18" t="s">
        <v>152</v>
      </c>
      <c r="BK682" s="165">
        <f>ROUND(I682*H682,2)</f>
        <v>0</v>
      </c>
      <c r="BL682" s="18" t="s">
        <v>158</v>
      </c>
      <c r="BM682" s="164" t="s">
        <v>1680</v>
      </c>
    </row>
    <row r="683" spans="1:65" s="14" customFormat="1" ht="11.25">
      <c r="B683" s="174"/>
      <c r="D683" s="167" t="s">
        <v>160</v>
      </c>
      <c r="E683" s="175" t="s">
        <v>1</v>
      </c>
      <c r="F683" s="176" t="s">
        <v>1681</v>
      </c>
      <c r="H683" s="177">
        <v>187.84200000000001</v>
      </c>
      <c r="I683" s="178"/>
      <c r="L683" s="174"/>
      <c r="M683" s="179"/>
      <c r="N683" s="180"/>
      <c r="O683" s="180"/>
      <c r="P683" s="180"/>
      <c r="Q683" s="180"/>
      <c r="R683" s="180"/>
      <c r="S683" s="180"/>
      <c r="T683" s="181"/>
      <c r="AT683" s="175" t="s">
        <v>160</v>
      </c>
      <c r="AU683" s="175" t="s">
        <v>152</v>
      </c>
      <c r="AV683" s="14" t="s">
        <v>152</v>
      </c>
      <c r="AW683" s="14" t="s">
        <v>31</v>
      </c>
      <c r="AX683" s="14" t="s">
        <v>76</v>
      </c>
      <c r="AY683" s="175" t="s">
        <v>151</v>
      </c>
    </row>
    <row r="684" spans="1:65" s="15" customFormat="1" ht="11.25">
      <c r="B684" s="182"/>
      <c r="D684" s="167" t="s">
        <v>160</v>
      </c>
      <c r="E684" s="183" t="s">
        <v>1</v>
      </c>
      <c r="F684" s="184" t="s">
        <v>164</v>
      </c>
      <c r="H684" s="185">
        <v>187.84200000000001</v>
      </c>
      <c r="I684" s="186"/>
      <c r="L684" s="182"/>
      <c r="M684" s="187"/>
      <c r="N684" s="188"/>
      <c r="O684" s="188"/>
      <c r="P684" s="188"/>
      <c r="Q684" s="188"/>
      <c r="R684" s="188"/>
      <c r="S684" s="188"/>
      <c r="T684" s="189"/>
      <c r="AT684" s="183" t="s">
        <v>160</v>
      </c>
      <c r="AU684" s="183" t="s">
        <v>152</v>
      </c>
      <c r="AV684" s="15" t="s">
        <v>158</v>
      </c>
      <c r="AW684" s="15" t="s">
        <v>31</v>
      </c>
      <c r="AX684" s="15" t="s">
        <v>84</v>
      </c>
      <c r="AY684" s="183" t="s">
        <v>151</v>
      </c>
    </row>
    <row r="685" spans="1:65" s="2" customFormat="1" ht="33" customHeight="1">
      <c r="A685" s="33"/>
      <c r="B685" s="151"/>
      <c r="C685" s="152" t="s">
        <v>703</v>
      </c>
      <c r="D685" s="152" t="s">
        <v>154</v>
      </c>
      <c r="E685" s="153" t="s">
        <v>1682</v>
      </c>
      <c r="F685" s="154" t="s">
        <v>1683</v>
      </c>
      <c r="G685" s="155" t="s">
        <v>169</v>
      </c>
      <c r="H685" s="156">
        <v>0.52500000000000002</v>
      </c>
      <c r="I685" s="157"/>
      <c r="J685" s="158">
        <f>ROUND(I685*H685,2)</f>
        <v>0</v>
      </c>
      <c r="K685" s="159"/>
      <c r="L685" s="34"/>
      <c r="M685" s="160" t="s">
        <v>1</v>
      </c>
      <c r="N685" s="161" t="s">
        <v>42</v>
      </c>
      <c r="O685" s="62"/>
      <c r="P685" s="162">
        <f>O685*H685</f>
        <v>0</v>
      </c>
      <c r="Q685" s="162">
        <v>2.0952500000000001</v>
      </c>
      <c r="R685" s="162">
        <f>Q685*H685</f>
        <v>1.1000062500000001</v>
      </c>
      <c r="S685" s="162">
        <v>0</v>
      </c>
      <c r="T685" s="163">
        <f>S685*H685</f>
        <v>0</v>
      </c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R685" s="164" t="s">
        <v>158</v>
      </c>
      <c r="AT685" s="164" t="s">
        <v>154</v>
      </c>
      <c r="AU685" s="164" t="s">
        <v>152</v>
      </c>
      <c r="AY685" s="18" t="s">
        <v>151</v>
      </c>
      <c r="BE685" s="165">
        <f>IF(N685="základná",J685,0)</f>
        <v>0</v>
      </c>
      <c r="BF685" s="165">
        <f>IF(N685="znížená",J685,0)</f>
        <v>0</v>
      </c>
      <c r="BG685" s="165">
        <f>IF(N685="zákl. prenesená",J685,0)</f>
        <v>0</v>
      </c>
      <c r="BH685" s="165">
        <f>IF(N685="zníž. prenesená",J685,0)</f>
        <v>0</v>
      </c>
      <c r="BI685" s="165">
        <f>IF(N685="nulová",J685,0)</f>
        <v>0</v>
      </c>
      <c r="BJ685" s="18" t="s">
        <v>152</v>
      </c>
      <c r="BK685" s="165">
        <f>ROUND(I685*H685,2)</f>
        <v>0</v>
      </c>
      <c r="BL685" s="18" t="s">
        <v>158</v>
      </c>
      <c r="BM685" s="164" t="s">
        <v>1684</v>
      </c>
    </row>
    <row r="686" spans="1:65" s="13" customFormat="1" ht="11.25">
      <c r="B686" s="166"/>
      <c r="D686" s="167" t="s">
        <v>160</v>
      </c>
      <c r="E686" s="168" t="s">
        <v>1</v>
      </c>
      <c r="F686" s="169" t="s">
        <v>1685</v>
      </c>
      <c r="H686" s="168" t="s">
        <v>1</v>
      </c>
      <c r="I686" s="170"/>
      <c r="L686" s="166"/>
      <c r="M686" s="171"/>
      <c r="N686" s="172"/>
      <c r="O686" s="172"/>
      <c r="P686" s="172"/>
      <c r="Q686" s="172"/>
      <c r="R686" s="172"/>
      <c r="S686" s="172"/>
      <c r="T686" s="173"/>
      <c r="AT686" s="168" t="s">
        <v>160</v>
      </c>
      <c r="AU686" s="168" t="s">
        <v>152</v>
      </c>
      <c r="AV686" s="13" t="s">
        <v>84</v>
      </c>
      <c r="AW686" s="13" t="s">
        <v>31</v>
      </c>
      <c r="AX686" s="13" t="s">
        <v>76</v>
      </c>
      <c r="AY686" s="168" t="s">
        <v>151</v>
      </c>
    </row>
    <row r="687" spans="1:65" s="14" customFormat="1" ht="11.25">
      <c r="B687" s="174"/>
      <c r="D687" s="167" t="s">
        <v>160</v>
      </c>
      <c r="E687" s="175" t="s">
        <v>1</v>
      </c>
      <c r="F687" s="176" t="s">
        <v>1686</v>
      </c>
      <c r="H687" s="177">
        <v>0.114</v>
      </c>
      <c r="I687" s="178"/>
      <c r="L687" s="174"/>
      <c r="M687" s="179"/>
      <c r="N687" s="180"/>
      <c r="O687" s="180"/>
      <c r="P687" s="180"/>
      <c r="Q687" s="180"/>
      <c r="R687" s="180"/>
      <c r="S687" s="180"/>
      <c r="T687" s="181"/>
      <c r="AT687" s="175" t="s">
        <v>160</v>
      </c>
      <c r="AU687" s="175" t="s">
        <v>152</v>
      </c>
      <c r="AV687" s="14" t="s">
        <v>152</v>
      </c>
      <c r="AW687" s="14" t="s">
        <v>31</v>
      </c>
      <c r="AX687" s="14" t="s">
        <v>76</v>
      </c>
      <c r="AY687" s="175" t="s">
        <v>151</v>
      </c>
    </row>
    <row r="688" spans="1:65" s="14" customFormat="1" ht="33.75">
      <c r="B688" s="174"/>
      <c r="D688" s="167" t="s">
        <v>160</v>
      </c>
      <c r="E688" s="175" t="s">
        <v>1</v>
      </c>
      <c r="F688" s="176" t="s">
        <v>1687</v>
      </c>
      <c r="H688" s="177">
        <v>0.318</v>
      </c>
      <c r="I688" s="178"/>
      <c r="L688" s="174"/>
      <c r="M688" s="179"/>
      <c r="N688" s="180"/>
      <c r="O688" s="180"/>
      <c r="P688" s="180"/>
      <c r="Q688" s="180"/>
      <c r="R688" s="180"/>
      <c r="S688" s="180"/>
      <c r="T688" s="181"/>
      <c r="AT688" s="175" t="s">
        <v>160</v>
      </c>
      <c r="AU688" s="175" t="s">
        <v>152</v>
      </c>
      <c r="AV688" s="14" t="s">
        <v>152</v>
      </c>
      <c r="AW688" s="14" t="s">
        <v>31</v>
      </c>
      <c r="AX688" s="14" t="s">
        <v>76</v>
      </c>
      <c r="AY688" s="175" t="s">
        <v>151</v>
      </c>
    </row>
    <row r="689" spans="1:65" s="14" customFormat="1" ht="22.5">
      <c r="B689" s="174"/>
      <c r="D689" s="167" t="s">
        <v>160</v>
      </c>
      <c r="E689" s="175" t="s">
        <v>1</v>
      </c>
      <c r="F689" s="176" t="s">
        <v>1688</v>
      </c>
      <c r="H689" s="177">
        <v>9.2999999999999999E-2</v>
      </c>
      <c r="I689" s="178"/>
      <c r="L689" s="174"/>
      <c r="M689" s="179"/>
      <c r="N689" s="180"/>
      <c r="O689" s="180"/>
      <c r="P689" s="180"/>
      <c r="Q689" s="180"/>
      <c r="R689" s="180"/>
      <c r="S689" s="180"/>
      <c r="T689" s="181"/>
      <c r="AT689" s="175" t="s">
        <v>160</v>
      </c>
      <c r="AU689" s="175" t="s">
        <v>152</v>
      </c>
      <c r="AV689" s="14" t="s">
        <v>152</v>
      </c>
      <c r="AW689" s="14" t="s">
        <v>31</v>
      </c>
      <c r="AX689" s="14" t="s">
        <v>76</v>
      </c>
      <c r="AY689" s="175" t="s">
        <v>151</v>
      </c>
    </row>
    <row r="690" spans="1:65" s="15" customFormat="1" ht="11.25">
      <c r="B690" s="182"/>
      <c r="D690" s="167" t="s">
        <v>160</v>
      </c>
      <c r="E690" s="183" t="s">
        <v>1</v>
      </c>
      <c r="F690" s="184" t="s">
        <v>164</v>
      </c>
      <c r="H690" s="185">
        <v>0.52500000000000002</v>
      </c>
      <c r="I690" s="186"/>
      <c r="L690" s="182"/>
      <c r="M690" s="187"/>
      <c r="N690" s="188"/>
      <c r="O690" s="188"/>
      <c r="P690" s="188"/>
      <c r="Q690" s="188"/>
      <c r="R690" s="188"/>
      <c r="S690" s="188"/>
      <c r="T690" s="189"/>
      <c r="AT690" s="183" t="s">
        <v>160</v>
      </c>
      <c r="AU690" s="183" t="s">
        <v>152</v>
      </c>
      <c r="AV690" s="15" t="s">
        <v>158</v>
      </c>
      <c r="AW690" s="15" t="s">
        <v>31</v>
      </c>
      <c r="AX690" s="15" t="s">
        <v>84</v>
      </c>
      <c r="AY690" s="183" t="s">
        <v>151</v>
      </c>
    </row>
    <row r="691" spans="1:65" s="2" customFormat="1" ht="24.2" customHeight="1">
      <c r="A691" s="33"/>
      <c r="B691" s="151"/>
      <c r="C691" s="152" t="s">
        <v>707</v>
      </c>
      <c r="D691" s="152" t="s">
        <v>154</v>
      </c>
      <c r="E691" s="153" t="s">
        <v>1689</v>
      </c>
      <c r="F691" s="154" t="s">
        <v>1690</v>
      </c>
      <c r="G691" s="155" t="s">
        <v>169</v>
      </c>
      <c r="H691" s="156">
        <v>32.289000000000001</v>
      </c>
      <c r="I691" s="157"/>
      <c r="J691" s="158">
        <f>ROUND(I691*H691,2)</f>
        <v>0</v>
      </c>
      <c r="K691" s="159"/>
      <c r="L691" s="34"/>
      <c r="M691" s="160" t="s">
        <v>1</v>
      </c>
      <c r="N691" s="161" t="s">
        <v>42</v>
      </c>
      <c r="O691" s="62"/>
      <c r="P691" s="162">
        <f>O691*H691</f>
        <v>0</v>
      </c>
      <c r="Q691" s="162">
        <v>2.4157199999999999</v>
      </c>
      <c r="R691" s="162">
        <f>Q691*H691</f>
        <v>78.001183080000004</v>
      </c>
      <c r="S691" s="162">
        <v>0</v>
      </c>
      <c r="T691" s="163">
        <f>S691*H691</f>
        <v>0</v>
      </c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R691" s="164" t="s">
        <v>158</v>
      </c>
      <c r="AT691" s="164" t="s">
        <v>154</v>
      </c>
      <c r="AU691" s="164" t="s">
        <v>152</v>
      </c>
      <c r="AY691" s="18" t="s">
        <v>151</v>
      </c>
      <c r="BE691" s="165">
        <f>IF(N691="základná",J691,0)</f>
        <v>0</v>
      </c>
      <c r="BF691" s="165">
        <f>IF(N691="znížená",J691,0)</f>
        <v>0</v>
      </c>
      <c r="BG691" s="165">
        <f>IF(N691="zákl. prenesená",J691,0)</f>
        <v>0</v>
      </c>
      <c r="BH691" s="165">
        <f>IF(N691="zníž. prenesená",J691,0)</f>
        <v>0</v>
      </c>
      <c r="BI691" s="165">
        <f>IF(N691="nulová",J691,0)</f>
        <v>0</v>
      </c>
      <c r="BJ691" s="18" t="s">
        <v>152</v>
      </c>
      <c r="BK691" s="165">
        <f>ROUND(I691*H691,2)</f>
        <v>0</v>
      </c>
      <c r="BL691" s="18" t="s">
        <v>158</v>
      </c>
      <c r="BM691" s="164" t="s">
        <v>1691</v>
      </c>
    </row>
    <row r="692" spans="1:65" s="14" customFormat="1" ht="11.25">
      <c r="B692" s="174"/>
      <c r="D692" s="167" t="s">
        <v>160</v>
      </c>
      <c r="E692" s="175" t="s">
        <v>1</v>
      </c>
      <c r="F692" s="176" t="s">
        <v>1692</v>
      </c>
      <c r="H692" s="177">
        <v>3.0219999999999998</v>
      </c>
      <c r="I692" s="178"/>
      <c r="L692" s="174"/>
      <c r="M692" s="179"/>
      <c r="N692" s="180"/>
      <c r="O692" s="180"/>
      <c r="P692" s="180"/>
      <c r="Q692" s="180"/>
      <c r="R692" s="180"/>
      <c r="S692" s="180"/>
      <c r="T692" s="181"/>
      <c r="AT692" s="175" t="s">
        <v>160</v>
      </c>
      <c r="AU692" s="175" t="s">
        <v>152</v>
      </c>
      <c r="AV692" s="14" t="s">
        <v>152</v>
      </c>
      <c r="AW692" s="14" t="s">
        <v>31</v>
      </c>
      <c r="AX692" s="14" t="s">
        <v>76</v>
      </c>
      <c r="AY692" s="175" t="s">
        <v>151</v>
      </c>
    </row>
    <row r="693" spans="1:65" s="14" customFormat="1" ht="11.25">
      <c r="B693" s="174"/>
      <c r="D693" s="167" t="s">
        <v>160</v>
      </c>
      <c r="E693" s="175" t="s">
        <v>1</v>
      </c>
      <c r="F693" s="176" t="s">
        <v>1693</v>
      </c>
      <c r="H693" s="177">
        <v>7.1959999999999997</v>
      </c>
      <c r="I693" s="178"/>
      <c r="L693" s="174"/>
      <c r="M693" s="179"/>
      <c r="N693" s="180"/>
      <c r="O693" s="180"/>
      <c r="P693" s="180"/>
      <c r="Q693" s="180"/>
      <c r="R693" s="180"/>
      <c r="S693" s="180"/>
      <c r="T693" s="181"/>
      <c r="AT693" s="175" t="s">
        <v>160</v>
      </c>
      <c r="AU693" s="175" t="s">
        <v>152</v>
      </c>
      <c r="AV693" s="14" t="s">
        <v>152</v>
      </c>
      <c r="AW693" s="14" t="s">
        <v>31</v>
      </c>
      <c r="AX693" s="14" t="s">
        <v>76</v>
      </c>
      <c r="AY693" s="175" t="s">
        <v>151</v>
      </c>
    </row>
    <row r="694" spans="1:65" s="14" customFormat="1" ht="11.25">
      <c r="B694" s="174"/>
      <c r="D694" s="167" t="s">
        <v>160</v>
      </c>
      <c r="E694" s="175" t="s">
        <v>1</v>
      </c>
      <c r="F694" s="176" t="s">
        <v>1694</v>
      </c>
      <c r="H694" s="177">
        <v>7.1580000000000004</v>
      </c>
      <c r="I694" s="178"/>
      <c r="L694" s="174"/>
      <c r="M694" s="179"/>
      <c r="N694" s="180"/>
      <c r="O694" s="180"/>
      <c r="P694" s="180"/>
      <c r="Q694" s="180"/>
      <c r="R694" s="180"/>
      <c r="S694" s="180"/>
      <c r="T694" s="181"/>
      <c r="AT694" s="175" t="s">
        <v>160</v>
      </c>
      <c r="AU694" s="175" t="s">
        <v>152</v>
      </c>
      <c r="AV694" s="14" t="s">
        <v>152</v>
      </c>
      <c r="AW694" s="14" t="s">
        <v>31</v>
      </c>
      <c r="AX694" s="14" t="s">
        <v>76</v>
      </c>
      <c r="AY694" s="175" t="s">
        <v>151</v>
      </c>
    </row>
    <row r="695" spans="1:65" s="14" customFormat="1" ht="11.25">
      <c r="B695" s="174"/>
      <c r="D695" s="167" t="s">
        <v>160</v>
      </c>
      <c r="E695" s="175" t="s">
        <v>1</v>
      </c>
      <c r="F695" s="176" t="s">
        <v>1695</v>
      </c>
      <c r="H695" s="177">
        <v>14.913</v>
      </c>
      <c r="I695" s="178"/>
      <c r="L695" s="174"/>
      <c r="M695" s="179"/>
      <c r="N695" s="180"/>
      <c r="O695" s="180"/>
      <c r="P695" s="180"/>
      <c r="Q695" s="180"/>
      <c r="R695" s="180"/>
      <c r="S695" s="180"/>
      <c r="T695" s="181"/>
      <c r="AT695" s="175" t="s">
        <v>160</v>
      </c>
      <c r="AU695" s="175" t="s">
        <v>152</v>
      </c>
      <c r="AV695" s="14" t="s">
        <v>152</v>
      </c>
      <c r="AW695" s="14" t="s">
        <v>31</v>
      </c>
      <c r="AX695" s="14" t="s">
        <v>76</v>
      </c>
      <c r="AY695" s="175" t="s">
        <v>151</v>
      </c>
    </row>
    <row r="696" spans="1:65" s="15" customFormat="1" ht="11.25">
      <c r="B696" s="182"/>
      <c r="D696" s="167" t="s">
        <v>160</v>
      </c>
      <c r="E696" s="183" t="s">
        <v>1</v>
      </c>
      <c r="F696" s="184" t="s">
        <v>164</v>
      </c>
      <c r="H696" s="185">
        <v>32.289000000000001</v>
      </c>
      <c r="I696" s="186"/>
      <c r="L696" s="182"/>
      <c r="M696" s="187"/>
      <c r="N696" s="188"/>
      <c r="O696" s="188"/>
      <c r="P696" s="188"/>
      <c r="Q696" s="188"/>
      <c r="R696" s="188"/>
      <c r="S696" s="188"/>
      <c r="T696" s="189"/>
      <c r="AT696" s="183" t="s">
        <v>160</v>
      </c>
      <c r="AU696" s="183" t="s">
        <v>152</v>
      </c>
      <c r="AV696" s="15" t="s">
        <v>158</v>
      </c>
      <c r="AW696" s="15" t="s">
        <v>31</v>
      </c>
      <c r="AX696" s="15" t="s">
        <v>84</v>
      </c>
      <c r="AY696" s="183" t="s">
        <v>151</v>
      </c>
    </row>
    <row r="697" spans="1:65" s="2" customFormat="1" ht="44.25" customHeight="1">
      <c r="A697" s="33"/>
      <c r="B697" s="151"/>
      <c r="C697" s="152" t="s">
        <v>711</v>
      </c>
      <c r="D697" s="152" t="s">
        <v>154</v>
      </c>
      <c r="E697" s="153" t="s">
        <v>1696</v>
      </c>
      <c r="F697" s="154" t="s">
        <v>1697</v>
      </c>
      <c r="G697" s="155" t="s">
        <v>157</v>
      </c>
      <c r="H697" s="156">
        <v>110.2</v>
      </c>
      <c r="I697" s="157"/>
      <c r="J697" s="158">
        <f>ROUND(I697*H697,2)</f>
        <v>0</v>
      </c>
      <c r="K697" s="159"/>
      <c r="L697" s="34"/>
      <c r="M697" s="160" t="s">
        <v>1</v>
      </c>
      <c r="N697" s="161" t="s">
        <v>42</v>
      </c>
      <c r="O697" s="62"/>
      <c r="P697" s="162">
        <f>O697*H697</f>
        <v>0</v>
      </c>
      <c r="Q697" s="162">
        <v>3.127E-3</v>
      </c>
      <c r="R697" s="162">
        <f>Q697*H697</f>
        <v>0.3445954</v>
      </c>
      <c r="S697" s="162">
        <v>0</v>
      </c>
      <c r="T697" s="163">
        <f>S697*H697</f>
        <v>0</v>
      </c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R697" s="164" t="s">
        <v>158</v>
      </c>
      <c r="AT697" s="164" t="s">
        <v>154</v>
      </c>
      <c r="AU697" s="164" t="s">
        <v>152</v>
      </c>
      <c r="AY697" s="18" t="s">
        <v>151</v>
      </c>
      <c r="BE697" s="165">
        <f>IF(N697="základná",J697,0)</f>
        <v>0</v>
      </c>
      <c r="BF697" s="165">
        <f>IF(N697="znížená",J697,0)</f>
        <v>0</v>
      </c>
      <c r="BG697" s="165">
        <f>IF(N697="zákl. prenesená",J697,0)</f>
        <v>0</v>
      </c>
      <c r="BH697" s="165">
        <f>IF(N697="zníž. prenesená",J697,0)</f>
        <v>0</v>
      </c>
      <c r="BI697" s="165">
        <f>IF(N697="nulová",J697,0)</f>
        <v>0</v>
      </c>
      <c r="BJ697" s="18" t="s">
        <v>152</v>
      </c>
      <c r="BK697" s="165">
        <f>ROUND(I697*H697,2)</f>
        <v>0</v>
      </c>
      <c r="BL697" s="18" t="s">
        <v>158</v>
      </c>
      <c r="BM697" s="164" t="s">
        <v>1698</v>
      </c>
    </row>
    <row r="698" spans="1:65" s="14" customFormat="1" ht="11.25">
      <c r="B698" s="174"/>
      <c r="D698" s="167" t="s">
        <v>160</v>
      </c>
      <c r="E698" s="175" t="s">
        <v>1</v>
      </c>
      <c r="F698" s="176" t="s">
        <v>1699</v>
      </c>
      <c r="H698" s="177">
        <v>110.2</v>
      </c>
      <c r="I698" s="178"/>
      <c r="L698" s="174"/>
      <c r="M698" s="179"/>
      <c r="N698" s="180"/>
      <c r="O698" s="180"/>
      <c r="P698" s="180"/>
      <c r="Q698" s="180"/>
      <c r="R698" s="180"/>
      <c r="S698" s="180"/>
      <c r="T698" s="181"/>
      <c r="AT698" s="175" t="s">
        <v>160</v>
      </c>
      <c r="AU698" s="175" t="s">
        <v>152</v>
      </c>
      <c r="AV698" s="14" t="s">
        <v>152</v>
      </c>
      <c r="AW698" s="14" t="s">
        <v>31</v>
      </c>
      <c r="AX698" s="14" t="s">
        <v>84</v>
      </c>
      <c r="AY698" s="175" t="s">
        <v>151</v>
      </c>
    </row>
    <row r="699" spans="1:65" s="2" customFormat="1" ht="24.2" customHeight="1">
      <c r="A699" s="33"/>
      <c r="B699" s="151"/>
      <c r="C699" s="152" t="s">
        <v>718</v>
      </c>
      <c r="D699" s="152" t="s">
        <v>154</v>
      </c>
      <c r="E699" s="153" t="s">
        <v>1700</v>
      </c>
      <c r="F699" s="154" t="s">
        <v>1701</v>
      </c>
      <c r="G699" s="155" t="s">
        <v>169</v>
      </c>
      <c r="H699" s="156">
        <v>32.289000000000001</v>
      </c>
      <c r="I699" s="157"/>
      <c r="J699" s="158">
        <f>ROUND(I699*H699,2)</f>
        <v>0</v>
      </c>
      <c r="K699" s="159"/>
      <c r="L699" s="34"/>
      <c r="M699" s="160" t="s">
        <v>1</v>
      </c>
      <c r="N699" s="161" t="s">
        <v>42</v>
      </c>
      <c r="O699" s="62"/>
      <c r="P699" s="162">
        <f>O699*H699</f>
        <v>0</v>
      </c>
      <c r="Q699" s="162">
        <v>0</v>
      </c>
      <c r="R699" s="162">
        <f>Q699*H699</f>
        <v>0</v>
      </c>
      <c r="S699" s="162">
        <v>0</v>
      </c>
      <c r="T699" s="163">
        <f>S699*H699</f>
        <v>0</v>
      </c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R699" s="164" t="s">
        <v>158</v>
      </c>
      <c r="AT699" s="164" t="s">
        <v>154</v>
      </c>
      <c r="AU699" s="164" t="s">
        <v>152</v>
      </c>
      <c r="AY699" s="18" t="s">
        <v>151</v>
      </c>
      <c r="BE699" s="165">
        <f>IF(N699="základná",J699,0)</f>
        <v>0</v>
      </c>
      <c r="BF699" s="165">
        <f>IF(N699="znížená",J699,0)</f>
        <v>0</v>
      </c>
      <c r="BG699" s="165">
        <f>IF(N699="zákl. prenesená",J699,0)</f>
        <v>0</v>
      </c>
      <c r="BH699" s="165">
        <f>IF(N699="zníž. prenesená",J699,0)</f>
        <v>0</v>
      </c>
      <c r="BI699" s="165">
        <f>IF(N699="nulová",J699,0)</f>
        <v>0</v>
      </c>
      <c r="BJ699" s="18" t="s">
        <v>152</v>
      </c>
      <c r="BK699" s="165">
        <f>ROUND(I699*H699,2)</f>
        <v>0</v>
      </c>
      <c r="BL699" s="18" t="s">
        <v>158</v>
      </c>
      <c r="BM699" s="164" t="s">
        <v>1702</v>
      </c>
    </row>
    <row r="700" spans="1:65" s="2" customFormat="1" ht="37.9" customHeight="1">
      <c r="A700" s="33"/>
      <c r="B700" s="151"/>
      <c r="C700" s="152" t="s">
        <v>724</v>
      </c>
      <c r="D700" s="152" t="s">
        <v>154</v>
      </c>
      <c r="E700" s="153" t="s">
        <v>1703</v>
      </c>
      <c r="F700" s="154" t="s">
        <v>1704</v>
      </c>
      <c r="G700" s="155" t="s">
        <v>157</v>
      </c>
      <c r="H700" s="156">
        <v>703.93</v>
      </c>
      <c r="I700" s="157"/>
      <c r="J700" s="158">
        <f>ROUND(I700*H700,2)</f>
        <v>0</v>
      </c>
      <c r="K700" s="159"/>
      <c r="L700" s="34"/>
      <c r="M700" s="160" t="s">
        <v>1</v>
      </c>
      <c r="N700" s="161" t="s">
        <v>42</v>
      </c>
      <c r="O700" s="62"/>
      <c r="P700" s="162">
        <f>O700*H700</f>
        <v>0</v>
      </c>
      <c r="Q700" s="162">
        <v>1.58E-3</v>
      </c>
      <c r="R700" s="162">
        <f>Q700*H700</f>
        <v>1.1122094</v>
      </c>
      <c r="S700" s="162">
        <v>0</v>
      </c>
      <c r="T700" s="163">
        <f>S700*H700</f>
        <v>0</v>
      </c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R700" s="164" t="s">
        <v>158</v>
      </c>
      <c r="AT700" s="164" t="s">
        <v>154</v>
      </c>
      <c r="AU700" s="164" t="s">
        <v>152</v>
      </c>
      <c r="AY700" s="18" t="s">
        <v>151</v>
      </c>
      <c r="BE700" s="165">
        <f>IF(N700="základná",J700,0)</f>
        <v>0</v>
      </c>
      <c r="BF700" s="165">
        <f>IF(N700="znížená",J700,0)</f>
        <v>0</v>
      </c>
      <c r="BG700" s="165">
        <f>IF(N700="zákl. prenesená",J700,0)</f>
        <v>0</v>
      </c>
      <c r="BH700" s="165">
        <f>IF(N700="zníž. prenesená",J700,0)</f>
        <v>0</v>
      </c>
      <c r="BI700" s="165">
        <f>IF(N700="nulová",J700,0)</f>
        <v>0</v>
      </c>
      <c r="BJ700" s="18" t="s">
        <v>152</v>
      </c>
      <c r="BK700" s="165">
        <f>ROUND(I700*H700,2)</f>
        <v>0</v>
      </c>
      <c r="BL700" s="18" t="s">
        <v>158</v>
      </c>
      <c r="BM700" s="164" t="s">
        <v>1705</v>
      </c>
    </row>
    <row r="701" spans="1:65" s="13" customFormat="1" ht="11.25">
      <c r="B701" s="166"/>
      <c r="D701" s="167" t="s">
        <v>160</v>
      </c>
      <c r="E701" s="168" t="s">
        <v>1</v>
      </c>
      <c r="F701" s="169" t="s">
        <v>1706</v>
      </c>
      <c r="H701" s="168" t="s">
        <v>1</v>
      </c>
      <c r="I701" s="170"/>
      <c r="L701" s="166"/>
      <c r="M701" s="171"/>
      <c r="N701" s="172"/>
      <c r="O701" s="172"/>
      <c r="P701" s="172"/>
      <c r="Q701" s="172"/>
      <c r="R701" s="172"/>
      <c r="S701" s="172"/>
      <c r="T701" s="173"/>
      <c r="AT701" s="168" t="s">
        <v>160</v>
      </c>
      <c r="AU701" s="168" t="s">
        <v>152</v>
      </c>
      <c r="AV701" s="13" t="s">
        <v>84</v>
      </c>
      <c r="AW701" s="13" t="s">
        <v>31</v>
      </c>
      <c r="AX701" s="13" t="s">
        <v>76</v>
      </c>
      <c r="AY701" s="168" t="s">
        <v>151</v>
      </c>
    </row>
    <row r="702" spans="1:65" s="14" customFormat="1" ht="11.25">
      <c r="B702" s="174"/>
      <c r="D702" s="167" t="s">
        <v>160</v>
      </c>
      <c r="E702" s="175" t="s">
        <v>1</v>
      </c>
      <c r="F702" s="176" t="s">
        <v>1707</v>
      </c>
      <c r="H702" s="177">
        <v>703.93</v>
      </c>
      <c r="I702" s="178"/>
      <c r="L702" s="174"/>
      <c r="M702" s="179"/>
      <c r="N702" s="180"/>
      <c r="O702" s="180"/>
      <c r="P702" s="180"/>
      <c r="Q702" s="180"/>
      <c r="R702" s="180"/>
      <c r="S702" s="180"/>
      <c r="T702" s="181"/>
      <c r="AT702" s="175" t="s">
        <v>160</v>
      </c>
      <c r="AU702" s="175" t="s">
        <v>152</v>
      </c>
      <c r="AV702" s="14" t="s">
        <v>152</v>
      </c>
      <c r="AW702" s="14" t="s">
        <v>31</v>
      </c>
      <c r="AX702" s="14" t="s">
        <v>84</v>
      </c>
      <c r="AY702" s="175" t="s">
        <v>151</v>
      </c>
    </row>
    <row r="703" spans="1:65" s="2" customFormat="1" ht="37.9" customHeight="1">
      <c r="A703" s="33"/>
      <c r="B703" s="151"/>
      <c r="C703" s="152" t="s">
        <v>732</v>
      </c>
      <c r="D703" s="152" t="s">
        <v>154</v>
      </c>
      <c r="E703" s="153" t="s">
        <v>1708</v>
      </c>
      <c r="F703" s="154" t="s">
        <v>1709</v>
      </c>
      <c r="G703" s="155" t="s">
        <v>157</v>
      </c>
      <c r="H703" s="156">
        <v>397.59</v>
      </c>
      <c r="I703" s="157"/>
      <c r="J703" s="158">
        <f>ROUND(I703*H703,2)</f>
        <v>0</v>
      </c>
      <c r="K703" s="159"/>
      <c r="L703" s="34"/>
      <c r="M703" s="160" t="s">
        <v>1</v>
      </c>
      <c r="N703" s="161" t="s">
        <v>42</v>
      </c>
      <c r="O703" s="62"/>
      <c r="P703" s="162">
        <f>O703*H703</f>
        <v>0</v>
      </c>
      <c r="Q703" s="162">
        <v>6.2700000000000004E-3</v>
      </c>
      <c r="R703" s="162">
        <f>Q703*H703</f>
        <v>2.4928892999999999</v>
      </c>
      <c r="S703" s="162">
        <v>0</v>
      </c>
      <c r="T703" s="163">
        <f>S703*H703</f>
        <v>0</v>
      </c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R703" s="164" t="s">
        <v>158</v>
      </c>
      <c r="AT703" s="164" t="s">
        <v>154</v>
      </c>
      <c r="AU703" s="164" t="s">
        <v>152</v>
      </c>
      <c r="AY703" s="18" t="s">
        <v>151</v>
      </c>
      <c r="BE703" s="165">
        <f>IF(N703="základná",J703,0)</f>
        <v>0</v>
      </c>
      <c r="BF703" s="165">
        <f>IF(N703="znížená",J703,0)</f>
        <v>0</v>
      </c>
      <c r="BG703" s="165">
        <f>IF(N703="zákl. prenesená",J703,0)</f>
        <v>0</v>
      </c>
      <c r="BH703" s="165">
        <f>IF(N703="zníž. prenesená",J703,0)</f>
        <v>0</v>
      </c>
      <c r="BI703" s="165">
        <f>IF(N703="nulová",J703,0)</f>
        <v>0</v>
      </c>
      <c r="BJ703" s="18" t="s">
        <v>152</v>
      </c>
      <c r="BK703" s="165">
        <f>ROUND(I703*H703,2)</f>
        <v>0</v>
      </c>
      <c r="BL703" s="18" t="s">
        <v>158</v>
      </c>
      <c r="BM703" s="164" t="s">
        <v>1710</v>
      </c>
    </row>
    <row r="704" spans="1:65" s="13" customFormat="1" ht="11.25">
      <c r="B704" s="166"/>
      <c r="D704" s="167" t="s">
        <v>160</v>
      </c>
      <c r="E704" s="168" t="s">
        <v>1</v>
      </c>
      <c r="F704" s="169" t="s">
        <v>1711</v>
      </c>
      <c r="H704" s="168" t="s">
        <v>1</v>
      </c>
      <c r="I704" s="170"/>
      <c r="L704" s="166"/>
      <c r="M704" s="171"/>
      <c r="N704" s="172"/>
      <c r="O704" s="172"/>
      <c r="P704" s="172"/>
      <c r="Q704" s="172"/>
      <c r="R704" s="172"/>
      <c r="S704" s="172"/>
      <c r="T704" s="173"/>
      <c r="AT704" s="168" t="s">
        <v>160</v>
      </c>
      <c r="AU704" s="168" t="s">
        <v>152</v>
      </c>
      <c r="AV704" s="13" t="s">
        <v>84</v>
      </c>
      <c r="AW704" s="13" t="s">
        <v>31</v>
      </c>
      <c r="AX704" s="13" t="s">
        <v>76</v>
      </c>
      <c r="AY704" s="168" t="s">
        <v>151</v>
      </c>
    </row>
    <row r="705" spans="1:65" s="14" customFormat="1" ht="11.25">
      <c r="B705" s="174"/>
      <c r="D705" s="167" t="s">
        <v>160</v>
      </c>
      <c r="E705" s="175" t="s">
        <v>1</v>
      </c>
      <c r="F705" s="176" t="s">
        <v>1712</v>
      </c>
      <c r="H705" s="177">
        <v>397.59</v>
      </c>
      <c r="I705" s="178"/>
      <c r="L705" s="174"/>
      <c r="M705" s="179"/>
      <c r="N705" s="180"/>
      <c r="O705" s="180"/>
      <c r="P705" s="180"/>
      <c r="Q705" s="180"/>
      <c r="R705" s="180"/>
      <c r="S705" s="180"/>
      <c r="T705" s="181"/>
      <c r="AT705" s="175" t="s">
        <v>160</v>
      </c>
      <c r="AU705" s="175" t="s">
        <v>152</v>
      </c>
      <c r="AV705" s="14" t="s">
        <v>152</v>
      </c>
      <c r="AW705" s="14" t="s">
        <v>31</v>
      </c>
      <c r="AX705" s="14" t="s">
        <v>84</v>
      </c>
      <c r="AY705" s="175" t="s">
        <v>151</v>
      </c>
    </row>
    <row r="706" spans="1:65" s="2" customFormat="1" ht="16.5" customHeight="1">
      <c r="A706" s="33"/>
      <c r="B706" s="151"/>
      <c r="C706" s="152" t="s">
        <v>1713</v>
      </c>
      <c r="D706" s="152" t="s">
        <v>154</v>
      </c>
      <c r="E706" s="153" t="s">
        <v>1714</v>
      </c>
      <c r="F706" s="154" t="s">
        <v>1715</v>
      </c>
      <c r="G706" s="155" t="s">
        <v>462</v>
      </c>
      <c r="H706" s="156">
        <v>407.63499999999999</v>
      </c>
      <c r="I706" s="157"/>
      <c r="J706" s="158">
        <f>ROUND(I706*H706,2)</f>
        <v>0</v>
      </c>
      <c r="K706" s="159"/>
      <c r="L706" s="34"/>
      <c r="M706" s="160" t="s">
        <v>1</v>
      </c>
      <c r="N706" s="161" t="s">
        <v>42</v>
      </c>
      <c r="O706" s="62"/>
      <c r="P706" s="162">
        <f>O706*H706</f>
        <v>0</v>
      </c>
      <c r="Q706" s="162">
        <v>0</v>
      </c>
      <c r="R706" s="162">
        <f>Q706*H706</f>
        <v>0</v>
      </c>
      <c r="S706" s="162">
        <v>0</v>
      </c>
      <c r="T706" s="163">
        <f>S706*H706</f>
        <v>0</v>
      </c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R706" s="164" t="s">
        <v>158</v>
      </c>
      <c r="AT706" s="164" t="s">
        <v>154</v>
      </c>
      <c r="AU706" s="164" t="s">
        <v>152</v>
      </c>
      <c r="AY706" s="18" t="s">
        <v>151</v>
      </c>
      <c r="BE706" s="165">
        <f>IF(N706="základná",J706,0)</f>
        <v>0</v>
      </c>
      <c r="BF706" s="165">
        <f>IF(N706="znížená",J706,0)</f>
        <v>0</v>
      </c>
      <c r="BG706" s="165">
        <f>IF(N706="zákl. prenesená",J706,0)</f>
        <v>0</v>
      </c>
      <c r="BH706" s="165">
        <f>IF(N706="zníž. prenesená",J706,0)</f>
        <v>0</v>
      </c>
      <c r="BI706" s="165">
        <f>IF(N706="nulová",J706,0)</f>
        <v>0</v>
      </c>
      <c r="BJ706" s="18" t="s">
        <v>152</v>
      </c>
      <c r="BK706" s="165">
        <f>ROUND(I706*H706,2)</f>
        <v>0</v>
      </c>
      <c r="BL706" s="18" t="s">
        <v>158</v>
      </c>
      <c r="BM706" s="164" t="s">
        <v>1716</v>
      </c>
    </row>
    <row r="707" spans="1:65" s="14" customFormat="1" ht="11.25">
      <c r="B707" s="174"/>
      <c r="D707" s="167" t="s">
        <v>160</v>
      </c>
      <c r="E707" s="175" t="s">
        <v>1</v>
      </c>
      <c r="F707" s="176" t="s">
        <v>1717</v>
      </c>
      <c r="H707" s="177">
        <v>10.46</v>
      </c>
      <c r="I707" s="178"/>
      <c r="L707" s="174"/>
      <c r="M707" s="179"/>
      <c r="N707" s="180"/>
      <c r="O707" s="180"/>
      <c r="P707" s="180"/>
      <c r="Q707" s="180"/>
      <c r="R707" s="180"/>
      <c r="S707" s="180"/>
      <c r="T707" s="181"/>
      <c r="AT707" s="175" t="s">
        <v>160</v>
      </c>
      <c r="AU707" s="175" t="s">
        <v>152</v>
      </c>
      <c r="AV707" s="14" t="s">
        <v>152</v>
      </c>
      <c r="AW707" s="14" t="s">
        <v>31</v>
      </c>
      <c r="AX707" s="14" t="s">
        <v>76</v>
      </c>
      <c r="AY707" s="175" t="s">
        <v>151</v>
      </c>
    </row>
    <row r="708" spans="1:65" s="14" customFormat="1" ht="11.25">
      <c r="B708" s="174"/>
      <c r="D708" s="167" t="s">
        <v>160</v>
      </c>
      <c r="E708" s="175" t="s">
        <v>1</v>
      </c>
      <c r="F708" s="176" t="s">
        <v>1718</v>
      </c>
      <c r="H708" s="177">
        <v>13.16</v>
      </c>
      <c r="I708" s="178"/>
      <c r="L708" s="174"/>
      <c r="M708" s="179"/>
      <c r="N708" s="180"/>
      <c r="O708" s="180"/>
      <c r="P708" s="180"/>
      <c r="Q708" s="180"/>
      <c r="R708" s="180"/>
      <c r="S708" s="180"/>
      <c r="T708" s="181"/>
      <c r="AT708" s="175" t="s">
        <v>160</v>
      </c>
      <c r="AU708" s="175" t="s">
        <v>152</v>
      </c>
      <c r="AV708" s="14" t="s">
        <v>152</v>
      </c>
      <c r="AW708" s="14" t="s">
        <v>31</v>
      </c>
      <c r="AX708" s="14" t="s">
        <v>76</v>
      </c>
      <c r="AY708" s="175" t="s">
        <v>151</v>
      </c>
    </row>
    <row r="709" spans="1:65" s="14" customFormat="1" ht="11.25">
      <c r="B709" s="174"/>
      <c r="D709" s="167" t="s">
        <v>160</v>
      </c>
      <c r="E709" s="175" t="s">
        <v>1</v>
      </c>
      <c r="F709" s="176" t="s">
        <v>1719</v>
      </c>
      <c r="H709" s="177">
        <v>27.61</v>
      </c>
      <c r="I709" s="178"/>
      <c r="L709" s="174"/>
      <c r="M709" s="179"/>
      <c r="N709" s="180"/>
      <c r="O709" s="180"/>
      <c r="P709" s="180"/>
      <c r="Q709" s="180"/>
      <c r="R709" s="180"/>
      <c r="S709" s="180"/>
      <c r="T709" s="181"/>
      <c r="AT709" s="175" t="s">
        <v>160</v>
      </c>
      <c r="AU709" s="175" t="s">
        <v>152</v>
      </c>
      <c r="AV709" s="14" t="s">
        <v>152</v>
      </c>
      <c r="AW709" s="14" t="s">
        <v>31</v>
      </c>
      <c r="AX709" s="14" t="s">
        <v>76</v>
      </c>
      <c r="AY709" s="175" t="s">
        <v>151</v>
      </c>
    </row>
    <row r="710" spans="1:65" s="14" customFormat="1" ht="11.25">
      <c r="B710" s="174"/>
      <c r="D710" s="167" t="s">
        <v>160</v>
      </c>
      <c r="E710" s="175" t="s">
        <v>1</v>
      </c>
      <c r="F710" s="176" t="s">
        <v>1720</v>
      </c>
      <c r="H710" s="177">
        <v>42.25</v>
      </c>
      <c r="I710" s="178"/>
      <c r="L710" s="174"/>
      <c r="M710" s="179"/>
      <c r="N710" s="180"/>
      <c r="O710" s="180"/>
      <c r="P710" s="180"/>
      <c r="Q710" s="180"/>
      <c r="R710" s="180"/>
      <c r="S710" s="180"/>
      <c r="T710" s="181"/>
      <c r="AT710" s="175" t="s">
        <v>160</v>
      </c>
      <c r="AU710" s="175" t="s">
        <v>152</v>
      </c>
      <c r="AV710" s="14" t="s">
        <v>152</v>
      </c>
      <c r="AW710" s="14" t="s">
        <v>31</v>
      </c>
      <c r="AX710" s="14" t="s">
        <v>76</v>
      </c>
      <c r="AY710" s="175" t="s">
        <v>151</v>
      </c>
    </row>
    <row r="711" spans="1:65" s="14" customFormat="1" ht="11.25">
      <c r="B711" s="174"/>
      <c r="D711" s="167" t="s">
        <v>160</v>
      </c>
      <c r="E711" s="175" t="s">
        <v>1</v>
      </c>
      <c r="F711" s="176" t="s">
        <v>1721</v>
      </c>
      <c r="H711" s="177">
        <v>34.85</v>
      </c>
      <c r="I711" s="178"/>
      <c r="L711" s="174"/>
      <c r="M711" s="179"/>
      <c r="N711" s="180"/>
      <c r="O711" s="180"/>
      <c r="P711" s="180"/>
      <c r="Q711" s="180"/>
      <c r="R711" s="180"/>
      <c r="S711" s="180"/>
      <c r="T711" s="181"/>
      <c r="AT711" s="175" t="s">
        <v>160</v>
      </c>
      <c r="AU711" s="175" t="s">
        <v>152</v>
      </c>
      <c r="AV711" s="14" t="s">
        <v>152</v>
      </c>
      <c r="AW711" s="14" t="s">
        <v>31</v>
      </c>
      <c r="AX711" s="14" t="s">
        <v>76</v>
      </c>
      <c r="AY711" s="175" t="s">
        <v>151</v>
      </c>
    </row>
    <row r="712" spans="1:65" s="14" customFormat="1" ht="11.25">
      <c r="B712" s="174"/>
      <c r="D712" s="167" t="s">
        <v>160</v>
      </c>
      <c r="E712" s="175" t="s">
        <v>1</v>
      </c>
      <c r="F712" s="176" t="s">
        <v>1722</v>
      </c>
      <c r="H712" s="177">
        <v>14.365</v>
      </c>
      <c r="I712" s="178"/>
      <c r="L712" s="174"/>
      <c r="M712" s="179"/>
      <c r="N712" s="180"/>
      <c r="O712" s="180"/>
      <c r="P712" s="180"/>
      <c r="Q712" s="180"/>
      <c r="R712" s="180"/>
      <c r="S712" s="180"/>
      <c r="T712" s="181"/>
      <c r="AT712" s="175" t="s">
        <v>160</v>
      </c>
      <c r="AU712" s="175" t="s">
        <v>152</v>
      </c>
      <c r="AV712" s="14" t="s">
        <v>152</v>
      </c>
      <c r="AW712" s="14" t="s">
        <v>31</v>
      </c>
      <c r="AX712" s="14" t="s">
        <v>76</v>
      </c>
      <c r="AY712" s="175" t="s">
        <v>151</v>
      </c>
    </row>
    <row r="713" spans="1:65" s="14" customFormat="1" ht="11.25">
      <c r="B713" s="174"/>
      <c r="D713" s="167" t="s">
        <v>160</v>
      </c>
      <c r="E713" s="175" t="s">
        <v>1</v>
      </c>
      <c r="F713" s="176" t="s">
        <v>1723</v>
      </c>
      <c r="H713" s="177">
        <v>36.979999999999997</v>
      </c>
      <c r="I713" s="178"/>
      <c r="L713" s="174"/>
      <c r="M713" s="179"/>
      <c r="N713" s="180"/>
      <c r="O713" s="180"/>
      <c r="P713" s="180"/>
      <c r="Q713" s="180"/>
      <c r="R713" s="180"/>
      <c r="S713" s="180"/>
      <c r="T713" s="181"/>
      <c r="AT713" s="175" t="s">
        <v>160</v>
      </c>
      <c r="AU713" s="175" t="s">
        <v>152</v>
      </c>
      <c r="AV713" s="14" t="s">
        <v>152</v>
      </c>
      <c r="AW713" s="14" t="s">
        <v>31</v>
      </c>
      <c r="AX713" s="14" t="s">
        <v>76</v>
      </c>
      <c r="AY713" s="175" t="s">
        <v>151</v>
      </c>
    </row>
    <row r="714" spans="1:65" s="14" customFormat="1" ht="11.25">
      <c r="B714" s="174"/>
      <c r="D714" s="167" t="s">
        <v>160</v>
      </c>
      <c r="E714" s="175" t="s">
        <v>1</v>
      </c>
      <c r="F714" s="176" t="s">
        <v>1724</v>
      </c>
      <c r="H714" s="177">
        <v>13.9</v>
      </c>
      <c r="I714" s="178"/>
      <c r="L714" s="174"/>
      <c r="M714" s="179"/>
      <c r="N714" s="180"/>
      <c r="O714" s="180"/>
      <c r="P714" s="180"/>
      <c r="Q714" s="180"/>
      <c r="R714" s="180"/>
      <c r="S714" s="180"/>
      <c r="T714" s="181"/>
      <c r="AT714" s="175" t="s">
        <v>160</v>
      </c>
      <c r="AU714" s="175" t="s">
        <v>152</v>
      </c>
      <c r="AV714" s="14" t="s">
        <v>152</v>
      </c>
      <c r="AW714" s="14" t="s">
        <v>31</v>
      </c>
      <c r="AX714" s="14" t="s">
        <v>76</v>
      </c>
      <c r="AY714" s="175" t="s">
        <v>151</v>
      </c>
    </row>
    <row r="715" spans="1:65" s="14" customFormat="1" ht="11.25">
      <c r="B715" s="174"/>
      <c r="D715" s="167" t="s">
        <v>160</v>
      </c>
      <c r="E715" s="175" t="s">
        <v>1</v>
      </c>
      <c r="F715" s="176" t="s">
        <v>1725</v>
      </c>
      <c r="H715" s="177">
        <v>23.49</v>
      </c>
      <c r="I715" s="178"/>
      <c r="L715" s="174"/>
      <c r="M715" s="179"/>
      <c r="N715" s="180"/>
      <c r="O715" s="180"/>
      <c r="P715" s="180"/>
      <c r="Q715" s="180"/>
      <c r="R715" s="180"/>
      <c r="S715" s="180"/>
      <c r="T715" s="181"/>
      <c r="AT715" s="175" t="s">
        <v>160</v>
      </c>
      <c r="AU715" s="175" t="s">
        <v>152</v>
      </c>
      <c r="AV715" s="14" t="s">
        <v>152</v>
      </c>
      <c r="AW715" s="14" t="s">
        <v>31</v>
      </c>
      <c r="AX715" s="14" t="s">
        <v>76</v>
      </c>
      <c r="AY715" s="175" t="s">
        <v>151</v>
      </c>
    </row>
    <row r="716" spans="1:65" s="14" customFormat="1" ht="11.25">
      <c r="B716" s="174"/>
      <c r="D716" s="167" t="s">
        <v>160</v>
      </c>
      <c r="E716" s="175" t="s">
        <v>1</v>
      </c>
      <c r="F716" s="176" t="s">
        <v>1726</v>
      </c>
      <c r="H716" s="177">
        <v>5.26</v>
      </c>
      <c r="I716" s="178"/>
      <c r="L716" s="174"/>
      <c r="M716" s="179"/>
      <c r="N716" s="180"/>
      <c r="O716" s="180"/>
      <c r="P716" s="180"/>
      <c r="Q716" s="180"/>
      <c r="R716" s="180"/>
      <c r="S716" s="180"/>
      <c r="T716" s="181"/>
      <c r="AT716" s="175" t="s">
        <v>160</v>
      </c>
      <c r="AU716" s="175" t="s">
        <v>152</v>
      </c>
      <c r="AV716" s="14" t="s">
        <v>152</v>
      </c>
      <c r="AW716" s="14" t="s">
        <v>31</v>
      </c>
      <c r="AX716" s="14" t="s">
        <v>76</v>
      </c>
      <c r="AY716" s="175" t="s">
        <v>151</v>
      </c>
    </row>
    <row r="717" spans="1:65" s="14" customFormat="1" ht="11.25">
      <c r="B717" s="174"/>
      <c r="D717" s="167" t="s">
        <v>160</v>
      </c>
      <c r="E717" s="175" t="s">
        <v>1</v>
      </c>
      <c r="F717" s="176" t="s">
        <v>1727</v>
      </c>
      <c r="H717" s="177">
        <v>8.1999999999999993</v>
      </c>
      <c r="I717" s="178"/>
      <c r="L717" s="174"/>
      <c r="M717" s="179"/>
      <c r="N717" s="180"/>
      <c r="O717" s="180"/>
      <c r="P717" s="180"/>
      <c r="Q717" s="180"/>
      <c r="R717" s="180"/>
      <c r="S717" s="180"/>
      <c r="T717" s="181"/>
      <c r="AT717" s="175" t="s">
        <v>160</v>
      </c>
      <c r="AU717" s="175" t="s">
        <v>152</v>
      </c>
      <c r="AV717" s="14" t="s">
        <v>152</v>
      </c>
      <c r="AW717" s="14" t="s">
        <v>31</v>
      </c>
      <c r="AX717" s="14" t="s">
        <v>76</v>
      </c>
      <c r="AY717" s="175" t="s">
        <v>151</v>
      </c>
    </row>
    <row r="718" spans="1:65" s="14" customFormat="1" ht="11.25">
      <c r="B718" s="174"/>
      <c r="D718" s="167" t="s">
        <v>160</v>
      </c>
      <c r="E718" s="175" t="s">
        <v>1</v>
      </c>
      <c r="F718" s="176" t="s">
        <v>1728</v>
      </c>
      <c r="H718" s="177">
        <v>13.31</v>
      </c>
      <c r="I718" s="178"/>
      <c r="L718" s="174"/>
      <c r="M718" s="179"/>
      <c r="N718" s="180"/>
      <c r="O718" s="180"/>
      <c r="P718" s="180"/>
      <c r="Q718" s="180"/>
      <c r="R718" s="180"/>
      <c r="S718" s="180"/>
      <c r="T718" s="181"/>
      <c r="AT718" s="175" t="s">
        <v>160</v>
      </c>
      <c r="AU718" s="175" t="s">
        <v>152</v>
      </c>
      <c r="AV718" s="14" t="s">
        <v>152</v>
      </c>
      <c r="AW718" s="14" t="s">
        <v>31</v>
      </c>
      <c r="AX718" s="14" t="s">
        <v>76</v>
      </c>
      <c r="AY718" s="175" t="s">
        <v>151</v>
      </c>
    </row>
    <row r="719" spans="1:65" s="14" customFormat="1" ht="11.25">
      <c r="B719" s="174"/>
      <c r="D719" s="167" t="s">
        <v>160</v>
      </c>
      <c r="E719" s="175" t="s">
        <v>1</v>
      </c>
      <c r="F719" s="176" t="s">
        <v>1729</v>
      </c>
      <c r="H719" s="177">
        <v>7.95</v>
      </c>
      <c r="I719" s="178"/>
      <c r="L719" s="174"/>
      <c r="M719" s="179"/>
      <c r="N719" s="180"/>
      <c r="O719" s="180"/>
      <c r="P719" s="180"/>
      <c r="Q719" s="180"/>
      <c r="R719" s="180"/>
      <c r="S719" s="180"/>
      <c r="T719" s="181"/>
      <c r="AT719" s="175" t="s">
        <v>160</v>
      </c>
      <c r="AU719" s="175" t="s">
        <v>152</v>
      </c>
      <c r="AV719" s="14" t="s">
        <v>152</v>
      </c>
      <c r="AW719" s="14" t="s">
        <v>31</v>
      </c>
      <c r="AX719" s="14" t="s">
        <v>76</v>
      </c>
      <c r="AY719" s="175" t="s">
        <v>151</v>
      </c>
    </row>
    <row r="720" spans="1:65" s="14" customFormat="1" ht="11.25">
      <c r="B720" s="174"/>
      <c r="D720" s="167" t="s">
        <v>160</v>
      </c>
      <c r="E720" s="175" t="s">
        <v>1</v>
      </c>
      <c r="F720" s="176" t="s">
        <v>1730</v>
      </c>
      <c r="H720" s="177">
        <v>9.5299999999999994</v>
      </c>
      <c r="I720" s="178"/>
      <c r="L720" s="174"/>
      <c r="M720" s="179"/>
      <c r="N720" s="180"/>
      <c r="O720" s="180"/>
      <c r="P720" s="180"/>
      <c r="Q720" s="180"/>
      <c r="R720" s="180"/>
      <c r="S720" s="180"/>
      <c r="T720" s="181"/>
      <c r="AT720" s="175" t="s">
        <v>160</v>
      </c>
      <c r="AU720" s="175" t="s">
        <v>152</v>
      </c>
      <c r="AV720" s="14" t="s">
        <v>152</v>
      </c>
      <c r="AW720" s="14" t="s">
        <v>31</v>
      </c>
      <c r="AX720" s="14" t="s">
        <v>76</v>
      </c>
      <c r="AY720" s="175" t="s">
        <v>151</v>
      </c>
    </row>
    <row r="721" spans="1:65" s="14" customFormat="1" ht="11.25">
      <c r="B721" s="174"/>
      <c r="D721" s="167" t="s">
        <v>160</v>
      </c>
      <c r="E721" s="175" t="s">
        <v>1</v>
      </c>
      <c r="F721" s="176" t="s">
        <v>1731</v>
      </c>
      <c r="H721" s="177">
        <v>8.39</v>
      </c>
      <c r="I721" s="178"/>
      <c r="L721" s="174"/>
      <c r="M721" s="179"/>
      <c r="N721" s="180"/>
      <c r="O721" s="180"/>
      <c r="P721" s="180"/>
      <c r="Q721" s="180"/>
      <c r="R721" s="180"/>
      <c r="S721" s="180"/>
      <c r="T721" s="181"/>
      <c r="AT721" s="175" t="s">
        <v>160</v>
      </c>
      <c r="AU721" s="175" t="s">
        <v>152</v>
      </c>
      <c r="AV721" s="14" t="s">
        <v>152</v>
      </c>
      <c r="AW721" s="14" t="s">
        <v>31</v>
      </c>
      <c r="AX721" s="14" t="s">
        <v>76</v>
      </c>
      <c r="AY721" s="175" t="s">
        <v>151</v>
      </c>
    </row>
    <row r="722" spans="1:65" s="14" customFormat="1" ht="11.25">
      <c r="B722" s="174"/>
      <c r="D722" s="167" t="s">
        <v>160</v>
      </c>
      <c r="E722" s="175" t="s">
        <v>1</v>
      </c>
      <c r="F722" s="176" t="s">
        <v>1732</v>
      </c>
      <c r="H722" s="177">
        <v>5.0999999999999996</v>
      </c>
      <c r="I722" s="178"/>
      <c r="L722" s="174"/>
      <c r="M722" s="179"/>
      <c r="N722" s="180"/>
      <c r="O722" s="180"/>
      <c r="P722" s="180"/>
      <c r="Q722" s="180"/>
      <c r="R722" s="180"/>
      <c r="S722" s="180"/>
      <c r="T722" s="181"/>
      <c r="AT722" s="175" t="s">
        <v>160</v>
      </c>
      <c r="AU722" s="175" t="s">
        <v>152</v>
      </c>
      <c r="AV722" s="14" t="s">
        <v>152</v>
      </c>
      <c r="AW722" s="14" t="s">
        <v>31</v>
      </c>
      <c r="AX722" s="14" t="s">
        <v>76</v>
      </c>
      <c r="AY722" s="175" t="s">
        <v>151</v>
      </c>
    </row>
    <row r="723" spans="1:65" s="14" customFormat="1" ht="11.25">
      <c r="B723" s="174"/>
      <c r="D723" s="167" t="s">
        <v>160</v>
      </c>
      <c r="E723" s="175" t="s">
        <v>1</v>
      </c>
      <c r="F723" s="176" t="s">
        <v>1733</v>
      </c>
      <c r="H723" s="177">
        <v>5.0999999999999996</v>
      </c>
      <c r="I723" s="178"/>
      <c r="L723" s="174"/>
      <c r="M723" s="179"/>
      <c r="N723" s="180"/>
      <c r="O723" s="180"/>
      <c r="P723" s="180"/>
      <c r="Q723" s="180"/>
      <c r="R723" s="180"/>
      <c r="S723" s="180"/>
      <c r="T723" s="181"/>
      <c r="AT723" s="175" t="s">
        <v>160</v>
      </c>
      <c r="AU723" s="175" t="s">
        <v>152</v>
      </c>
      <c r="AV723" s="14" t="s">
        <v>152</v>
      </c>
      <c r="AW723" s="14" t="s">
        <v>31</v>
      </c>
      <c r="AX723" s="14" t="s">
        <v>76</v>
      </c>
      <c r="AY723" s="175" t="s">
        <v>151</v>
      </c>
    </row>
    <row r="724" spans="1:65" s="14" customFormat="1" ht="11.25">
      <c r="B724" s="174"/>
      <c r="D724" s="167" t="s">
        <v>160</v>
      </c>
      <c r="E724" s="175" t="s">
        <v>1</v>
      </c>
      <c r="F724" s="176" t="s">
        <v>1734</v>
      </c>
      <c r="H724" s="177">
        <v>24.17</v>
      </c>
      <c r="I724" s="178"/>
      <c r="L724" s="174"/>
      <c r="M724" s="179"/>
      <c r="N724" s="180"/>
      <c r="O724" s="180"/>
      <c r="P724" s="180"/>
      <c r="Q724" s="180"/>
      <c r="R724" s="180"/>
      <c r="S724" s="180"/>
      <c r="T724" s="181"/>
      <c r="AT724" s="175" t="s">
        <v>160</v>
      </c>
      <c r="AU724" s="175" t="s">
        <v>152</v>
      </c>
      <c r="AV724" s="14" t="s">
        <v>152</v>
      </c>
      <c r="AW724" s="14" t="s">
        <v>31</v>
      </c>
      <c r="AX724" s="14" t="s">
        <v>76</v>
      </c>
      <c r="AY724" s="175" t="s">
        <v>151</v>
      </c>
    </row>
    <row r="725" spans="1:65" s="14" customFormat="1" ht="11.25">
      <c r="B725" s="174"/>
      <c r="D725" s="167" t="s">
        <v>160</v>
      </c>
      <c r="E725" s="175" t="s">
        <v>1</v>
      </c>
      <c r="F725" s="176" t="s">
        <v>1735</v>
      </c>
      <c r="H725" s="177">
        <v>28.62</v>
      </c>
      <c r="I725" s="178"/>
      <c r="L725" s="174"/>
      <c r="M725" s="179"/>
      <c r="N725" s="180"/>
      <c r="O725" s="180"/>
      <c r="P725" s="180"/>
      <c r="Q725" s="180"/>
      <c r="R725" s="180"/>
      <c r="S725" s="180"/>
      <c r="T725" s="181"/>
      <c r="AT725" s="175" t="s">
        <v>160</v>
      </c>
      <c r="AU725" s="175" t="s">
        <v>152</v>
      </c>
      <c r="AV725" s="14" t="s">
        <v>152</v>
      </c>
      <c r="AW725" s="14" t="s">
        <v>31</v>
      </c>
      <c r="AX725" s="14" t="s">
        <v>76</v>
      </c>
      <c r="AY725" s="175" t="s">
        <v>151</v>
      </c>
    </row>
    <row r="726" spans="1:65" s="14" customFormat="1" ht="11.25">
      <c r="B726" s="174"/>
      <c r="D726" s="167" t="s">
        <v>160</v>
      </c>
      <c r="E726" s="175" t="s">
        <v>1</v>
      </c>
      <c r="F726" s="176" t="s">
        <v>1736</v>
      </c>
      <c r="H726" s="177">
        <v>43.15</v>
      </c>
      <c r="I726" s="178"/>
      <c r="L726" s="174"/>
      <c r="M726" s="179"/>
      <c r="N726" s="180"/>
      <c r="O726" s="180"/>
      <c r="P726" s="180"/>
      <c r="Q726" s="180"/>
      <c r="R726" s="180"/>
      <c r="S726" s="180"/>
      <c r="T726" s="181"/>
      <c r="AT726" s="175" t="s">
        <v>160</v>
      </c>
      <c r="AU726" s="175" t="s">
        <v>152</v>
      </c>
      <c r="AV726" s="14" t="s">
        <v>152</v>
      </c>
      <c r="AW726" s="14" t="s">
        <v>31</v>
      </c>
      <c r="AX726" s="14" t="s">
        <v>76</v>
      </c>
      <c r="AY726" s="175" t="s">
        <v>151</v>
      </c>
    </row>
    <row r="727" spans="1:65" s="14" customFormat="1" ht="11.25">
      <c r="B727" s="174"/>
      <c r="D727" s="167" t="s">
        <v>160</v>
      </c>
      <c r="E727" s="175" t="s">
        <v>1</v>
      </c>
      <c r="F727" s="176" t="s">
        <v>1737</v>
      </c>
      <c r="H727" s="177">
        <v>31.79</v>
      </c>
      <c r="I727" s="178"/>
      <c r="L727" s="174"/>
      <c r="M727" s="179"/>
      <c r="N727" s="180"/>
      <c r="O727" s="180"/>
      <c r="P727" s="180"/>
      <c r="Q727" s="180"/>
      <c r="R727" s="180"/>
      <c r="S727" s="180"/>
      <c r="T727" s="181"/>
      <c r="AT727" s="175" t="s">
        <v>160</v>
      </c>
      <c r="AU727" s="175" t="s">
        <v>152</v>
      </c>
      <c r="AV727" s="14" t="s">
        <v>152</v>
      </c>
      <c r="AW727" s="14" t="s">
        <v>31</v>
      </c>
      <c r="AX727" s="14" t="s">
        <v>76</v>
      </c>
      <c r="AY727" s="175" t="s">
        <v>151</v>
      </c>
    </row>
    <row r="728" spans="1:65" s="15" customFormat="1" ht="11.25">
      <c r="B728" s="182"/>
      <c r="D728" s="167" t="s">
        <v>160</v>
      </c>
      <c r="E728" s="183" t="s">
        <v>1</v>
      </c>
      <c r="F728" s="184" t="s">
        <v>164</v>
      </c>
      <c r="H728" s="185">
        <v>407.63499999999999</v>
      </c>
      <c r="I728" s="186"/>
      <c r="L728" s="182"/>
      <c r="M728" s="187"/>
      <c r="N728" s="188"/>
      <c r="O728" s="188"/>
      <c r="P728" s="188"/>
      <c r="Q728" s="188"/>
      <c r="R728" s="188"/>
      <c r="S728" s="188"/>
      <c r="T728" s="189"/>
      <c r="AT728" s="183" t="s">
        <v>160</v>
      </c>
      <c r="AU728" s="183" t="s">
        <v>152</v>
      </c>
      <c r="AV728" s="15" t="s">
        <v>158</v>
      </c>
      <c r="AW728" s="15" t="s">
        <v>31</v>
      </c>
      <c r="AX728" s="15" t="s">
        <v>84</v>
      </c>
      <c r="AY728" s="183" t="s">
        <v>151</v>
      </c>
    </row>
    <row r="729" spans="1:65" s="2" customFormat="1" ht="33" customHeight="1">
      <c r="A729" s="33"/>
      <c r="B729" s="151"/>
      <c r="C729" s="190" t="s">
        <v>1738</v>
      </c>
      <c r="D729" s="190" t="s">
        <v>186</v>
      </c>
      <c r="E729" s="191" t="s">
        <v>1739</v>
      </c>
      <c r="F729" s="192" t="s">
        <v>1740</v>
      </c>
      <c r="G729" s="193" t="s">
        <v>462</v>
      </c>
      <c r="H729" s="194">
        <v>428.017</v>
      </c>
      <c r="I729" s="195"/>
      <c r="J729" s="196">
        <f>ROUND(I729*H729,2)</f>
        <v>0</v>
      </c>
      <c r="K729" s="197"/>
      <c r="L729" s="198"/>
      <c r="M729" s="199" t="s">
        <v>1</v>
      </c>
      <c r="N729" s="200" t="s">
        <v>42</v>
      </c>
      <c r="O729" s="62"/>
      <c r="P729" s="162">
        <f>O729*H729</f>
        <v>0</v>
      </c>
      <c r="Q729" s="162">
        <v>1.4999999999999999E-4</v>
      </c>
      <c r="R729" s="162">
        <f>Q729*H729</f>
        <v>6.4202549999999997E-2</v>
      </c>
      <c r="S729" s="162">
        <v>0</v>
      </c>
      <c r="T729" s="163">
        <f>S729*H729</f>
        <v>0</v>
      </c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R729" s="164" t="s">
        <v>189</v>
      </c>
      <c r="AT729" s="164" t="s">
        <v>186</v>
      </c>
      <c r="AU729" s="164" t="s">
        <v>152</v>
      </c>
      <c r="AY729" s="18" t="s">
        <v>151</v>
      </c>
      <c r="BE729" s="165">
        <f>IF(N729="základná",J729,0)</f>
        <v>0</v>
      </c>
      <c r="BF729" s="165">
        <f>IF(N729="znížená",J729,0)</f>
        <v>0</v>
      </c>
      <c r="BG729" s="165">
        <f>IF(N729="zákl. prenesená",J729,0)</f>
        <v>0</v>
      </c>
      <c r="BH729" s="165">
        <f>IF(N729="zníž. prenesená",J729,0)</f>
        <v>0</v>
      </c>
      <c r="BI729" s="165">
        <f>IF(N729="nulová",J729,0)</f>
        <v>0</v>
      </c>
      <c r="BJ729" s="18" t="s">
        <v>152</v>
      </c>
      <c r="BK729" s="165">
        <f>ROUND(I729*H729,2)</f>
        <v>0</v>
      </c>
      <c r="BL729" s="18" t="s">
        <v>158</v>
      </c>
      <c r="BM729" s="164" t="s">
        <v>1741</v>
      </c>
    </row>
    <row r="730" spans="1:65" s="14" customFormat="1" ht="11.25">
      <c r="B730" s="174"/>
      <c r="D730" s="167" t="s">
        <v>160</v>
      </c>
      <c r="E730" s="175" t="s">
        <v>1</v>
      </c>
      <c r="F730" s="176" t="s">
        <v>1742</v>
      </c>
      <c r="H730" s="177">
        <v>428.017</v>
      </c>
      <c r="I730" s="178"/>
      <c r="L730" s="174"/>
      <c r="M730" s="179"/>
      <c r="N730" s="180"/>
      <c r="O730" s="180"/>
      <c r="P730" s="180"/>
      <c r="Q730" s="180"/>
      <c r="R730" s="180"/>
      <c r="S730" s="180"/>
      <c r="T730" s="181"/>
      <c r="AT730" s="175" t="s">
        <v>160</v>
      </c>
      <c r="AU730" s="175" t="s">
        <v>152</v>
      </c>
      <c r="AV730" s="14" t="s">
        <v>152</v>
      </c>
      <c r="AW730" s="14" t="s">
        <v>31</v>
      </c>
      <c r="AX730" s="14" t="s">
        <v>84</v>
      </c>
      <c r="AY730" s="175" t="s">
        <v>151</v>
      </c>
    </row>
    <row r="731" spans="1:65" s="2" customFormat="1" ht="37.9" customHeight="1">
      <c r="A731" s="33"/>
      <c r="B731" s="151"/>
      <c r="C731" s="152" t="s">
        <v>1743</v>
      </c>
      <c r="D731" s="152" t="s">
        <v>154</v>
      </c>
      <c r="E731" s="153" t="s">
        <v>1744</v>
      </c>
      <c r="F731" s="154" t="s">
        <v>1745</v>
      </c>
      <c r="G731" s="155" t="s">
        <v>157</v>
      </c>
      <c r="H731" s="156">
        <v>42.396999999999998</v>
      </c>
      <c r="I731" s="157"/>
      <c r="J731" s="158">
        <f>ROUND(I731*H731,2)</f>
        <v>0</v>
      </c>
      <c r="K731" s="159"/>
      <c r="L731" s="34"/>
      <c r="M731" s="160" t="s">
        <v>1</v>
      </c>
      <c r="N731" s="161" t="s">
        <v>42</v>
      </c>
      <c r="O731" s="62"/>
      <c r="P731" s="162">
        <f>O731*H731</f>
        <v>0</v>
      </c>
      <c r="Q731" s="162">
        <v>2.7999999999999998E-4</v>
      </c>
      <c r="R731" s="162">
        <f>Q731*H731</f>
        <v>1.1871159999999999E-2</v>
      </c>
      <c r="S731" s="162">
        <v>0</v>
      </c>
      <c r="T731" s="163">
        <f>S731*H731</f>
        <v>0</v>
      </c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R731" s="164" t="s">
        <v>158</v>
      </c>
      <c r="AT731" s="164" t="s">
        <v>154</v>
      </c>
      <c r="AU731" s="164" t="s">
        <v>152</v>
      </c>
      <c r="AY731" s="18" t="s">
        <v>151</v>
      </c>
      <c r="BE731" s="165">
        <f>IF(N731="základná",J731,0)</f>
        <v>0</v>
      </c>
      <c r="BF731" s="165">
        <f>IF(N731="znížená",J731,0)</f>
        <v>0</v>
      </c>
      <c r="BG731" s="165">
        <f>IF(N731="zákl. prenesená",J731,0)</f>
        <v>0</v>
      </c>
      <c r="BH731" s="165">
        <f>IF(N731="zníž. prenesená",J731,0)</f>
        <v>0</v>
      </c>
      <c r="BI731" s="165">
        <f>IF(N731="nulová",J731,0)</f>
        <v>0</v>
      </c>
      <c r="BJ731" s="18" t="s">
        <v>152</v>
      </c>
      <c r="BK731" s="165">
        <f>ROUND(I731*H731,2)</f>
        <v>0</v>
      </c>
      <c r="BL731" s="18" t="s">
        <v>158</v>
      </c>
      <c r="BM731" s="164" t="s">
        <v>1746</v>
      </c>
    </row>
    <row r="732" spans="1:65" s="13" customFormat="1" ht="11.25">
      <c r="B732" s="166"/>
      <c r="D732" s="167" t="s">
        <v>160</v>
      </c>
      <c r="E732" s="168" t="s">
        <v>1</v>
      </c>
      <c r="F732" s="169" t="s">
        <v>1747</v>
      </c>
      <c r="H732" s="168" t="s">
        <v>1</v>
      </c>
      <c r="I732" s="170"/>
      <c r="L732" s="166"/>
      <c r="M732" s="171"/>
      <c r="N732" s="172"/>
      <c r="O732" s="172"/>
      <c r="P732" s="172"/>
      <c r="Q732" s="172"/>
      <c r="R732" s="172"/>
      <c r="S732" s="172"/>
      <c r="T732" s="173"/>
      <c r="AT732" s="168" t="s">
        <v>160</v>
      </c>
      <c r="AU732" s="168" t="s">
        <v>152</v>
      </c>
      <c r="AV732" s="13" t="s">
        <v>84</v>
      </c>
      <c r="AW732" s="13" t="s">
        <v>31</v>
      </c>
      <c r="AX732" s="13" t="s">
        <v>76</v>
      </c>
      <c r="AY732" s="168" t="s">
        <v>151</v>
      </c>
    </row>
    <row r="733" spans="1:65" s="14" customFormat="1" ht="11.25">
      <c r="B733" s="174"/>
      <c r="D733" s="167" t="s">
        <v>160</v>
      </c>
      <c r="E733" s="175" t="s">
        <v>1</v>
      </c>
      <c r="F733" s="176" t="s">
        <v>1748</v>
      </c>
      <c r="H733" s="177">
        <v>42.396999999999998</v>
      </c>
      <c r="I733" s="178"/>
      <c r="L733" s="174"/>
      <c r="M733" s="179"/>
      <c r="N733" s="180"/>
      <c r="O733" s="180"/>
      <c r="P733" s="180"/>
      <c r="Q733" s="180"/>
      <c r="R733" s="180"/>
      <c r="S733" s="180"/>
      <c r="T733" s="181"/>
      <c r="AT733" s="175" t="s">
        <v>160</v>
      </c>
      <c r="AU733" s="175" t="s">
        <v>152</v>
      </c>
      <c r="AV733" s="14" t="s">
        <v>152</v>
      </c>
      <c r="AW733" s="14" t="s">
        <v>31</v>
      </c>
      <c r="AX733" s="14" t="s">
        <v>76</v>
      </c>
      <c r="AY733" s="175" t="s">
        <v>151</v>
      </c>
    </row>
    <row r="734" spans="1:65" s="15" customFormat="1" ht="11.25">
      <c r="B734" s="182"/>
      <c r="D734" s="167" t="s">
        <v>160</v>
      </c>
      <c r="E734" s="183" t="s">
        <v>1</v>
      </c>
      <c r="F734" s="184" t="s">
        <v>164</v>
      </c>
      <c r="H734" s="185">
        <v>42.396999999999998</v>
      </c>
      <c r="I734" s="186"/>
      <c r="L734" s="182"/>
      <c r="M734" s="187"/>
      <c r="N734" s="188"/>
      <c r="O734" s="188"/>
      <c r="P734" s="188"/>
      <c r="Q734" s="188"/>
      <c r="R734" s="188"/>
      <c r="S734" s="188"/>
      <c r="T734" s="189"/>
      <c r="AT734" s="183" t="s">
        <v>160</v>
      </c>
      <c r="AU734" s="183" t="s">
        <v>152</v>
      </c>
      <c r="AV734" s="15" t="s">
        <v>158</v>
      </c>
      <c r="AW734" s="15" t="s">
        <v>31</v>
      </c>
      <c r="AX734" s="15" t="s">
        <v>84</v>
      </c>
      <c r="AY734" s="183" t="s">
        <v>151</v>
      </c>
    </row>
    <row r="735" spans="1:65" s="2" customFormat="1" ht="24.2" customHeight="1">
      <c r="A735" s="33"/>
      <c r="B735" s="151"/>
      <c r="C735" s="190" t="s">
        <v>1749</v>
      </c>
      <c r="D735" s="190" t="s">
        <v>186</v>
      </c>
      <c r="E735" s="191" t="s">
        <v>1750</v>
      </c>
      <c r="F735" s="192" t="s">
        <v>1751</v>
      </c>
      <c r="G735" s="193" t="s">
        <v>157</v>
      </c>
      <c r="H735" s="194">
        <v>45.536999999999999</v>
      </c>
      <c r="I735" s="195"/>
      <c r="J735" s="196">
        <f>ROUND(I735*H735,2)</f>
        <v>0</v>
      </c>
      <c r="K735" s="197"/>
      <c r="L735" s="198"/>
      <c r="M735" s="199" t="s">
        <v>1</v>
      </c>
      <c r="N735" s="200" t="s">
        <v>42</v>
      </c>
      <c r="O735" s="62"/>
      <c r="P735" s="162">
        <f>O735*H735</f>
        <v>0</v>
      </c>
      <c r="Q735" s="162">
        <v>0.04</v>
      </c>
      <c r="R735" s="162">
        <f>Q735*H735</f>
        <v>1.82148</v>
      </c>
      <c r="S735" s="162">
        <v>0</v>
      </c>
      <c r="T735" s="163">
        <f>S735*H735</f>
        <v>0</v>
      </c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R735" s="164" t="s">
        <v>189</v>
      </c>
      <c r="AT735" s="164" t="s">
        <v>186</v>
      </c>
      <c r="AU735" s="164" t="s">
        <v>152</v>
      </c>
      <c r="AY735" s="18" t="s">
        <v>151</v>
      </c>
      <c r="BE735" s="165">
        <f>IF(N735="základná",J735,0)</f>
        <v>0</v>
      </c>
      <c r="BF735" s="165">
        <f>IF(N735="znížená",J735,0)</f>
        <v>0</v>
      </c>
      <c r="BG735" s="165">
        <f>IF(N735="zákl. prenesená",J735,0)</f>
        <v>0</v>
      </c>
      <c r="BH735" s="165">
        <f>IF(N735="zníž. prenesená",J735,0)</f>
        <v>0</v>
      </c>
      <c r="BI735" s="165">
        <f>IF(N735="nulová",J735,0)</f>
        <v>0</v>
      </c>
      <c r="BJ735" s="18" t="s">
        <v>152</v>
      </c>
      <c r="BK735" s="165">
        <f>ROUND(I735*H735,2)</f>
        <v>0</v>
      </c>
      <c r="BL735" s="18" t="s">
        <v>158</v>
      </c>
      <c r="BM735" s="164" t="s">
        <v>1752</v>
      </c>
    </row>
    <row r="736" spans="1:65" s="14" customFormat="1" ht="11.25">
      <c r="B736" s="174"/>
      <c r="D736" s="167" t="s">
        <v>160</v>
      </c>
      <c r="E736" s="175" t="s">
        <v>1</v>
      </c>
      <c r="F736" s="176" t="s">
        <v>1753</v>
      </c>
      <c r="H736" s="177">
        <v>45.536999999999999</v>
      </c>
      <c r="I736" s="178"/>
      <c r="L736" s="174"/>
      <c r="M736" s="179"/>
      <c r="N736" s="180"/>
      <c r="O736" s="180"/>
      <c r="P736" s="180"/>
      <c r="Q736" s="180"/>
      <c r="R736" s="180"/>
      <c r="S736" s="180"/>
      <c r="T736" s="181"/>
      <c r="AT736" s="175" t="s">
        <v>160</v>
      </c>
      <c r="AU736" s="175" t="s">
        <v>152</v>
      </c>
      <c r="AV736" s="14" t="s">
        <v>152</v>
      </c>
      <c r="AW736" s="14" t="s">
        <v>31</v>
      </c>
      <c r="AX736" s="14" t="s">
        <v>84</v>
      </c>
      <c r="AY736" s="175" t="s">
        <v>151</v>
      </c>
    </row>
    <row r="737" spans="1:65" s="2" customFormat="1" ht="24.2" customHeight="1">
      <c r="A737" s="33"/>
      <c r="B737" s="151"/>
      <c r="C737" s="152" t="s">
        <v>1754</v>
      </c>
      <c r="D737" s="152" t="s">
        <v>154</v>
      </c>
      <c r="E737" s="153" t="s">
        <v>215</v>
      </c>
      <c r="F737" s="154" t="s">
        <v>216</v>
      </c>
      <c r="G737" s="155" t="s">
        <v>157</v>
      </c>
      <c r="H737" s="156">
        <v>4.0650000000000004</v>
      </c>
      <c r="I737" s="157"/>
      <c r="J737" s="158">
        <f>ROUND(I737*H737,2)</f>
        <v>0</v>
      </c>
      <c r="K737" s="159"/>
      <c r="L737" s="34"/>
      <c r="M737" s="160" t="s">
        <v>1</v>
      </c>
      <c r="N737" s="161" t="s">
        <v>42</v>
      </c>
      <c r="O737" s="62"/>
      <c r="P737" s="162">
        <f>O737*H737</f>
        <v>0</v>
      </c>
      <c r="Q737" s="162">
        <v>5.0000000000000001E-4</v>
      </c>
      <c r="R737" s="162">
        <f>Q737*H737</f>
        <v>2.0325000000000005E-3</v>
      </c>
      <c r="S737" s="162">
        <v>0</v>
      </c>
      <c r="T737" s="163">
        <f>S737*H737</f>
        <v>0</v>
      </c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R737" s="164" t="s">
        <v>158</v>
      </c>
      <c r="AT737" s="164" t="s">
        <v>154</v>
      </c>
      <c r="AU737" s="164" t="s">
        <v>152</v>
      </c>
      <c r="AY737" s="18" t="s">
        <v>151</v>
      </c>
      <c r="BE737" s="165">
        <f>IF(N737="základná",J737,0)</f>
        <v>0</v>
      </c>
      <c r="BF737" s="165">
        <f>IF(N737="znížená",J737,0)</f>
        <v>0</v>
      </c>
      <c r="BG737" s="165">
        <f>IF(N737="zákl. prenesená",J737,0)</f>
        <v>0</v>
      </c>
      <c r="BH737" s="165">
        <f>IF(N737="zníž. prenesená",J737,0)</f>
        <v>0</v>
      </c>
      <c r="BI737" s="165">
        <f>IF(N737="nulová",J737,0)</f>
        <v>0</v>
      </c>
      <c r="BJ737" s="18" t="s">
        <v>152</v>
      </c>
      <c r="BK737" s="165">
        <f>ROUND(I737*H737,2)</f>
        <v>0</v>
      </c>
      <c r="BL737" s="18" t="s">
        <v>158</v>
      </c>
      <c r="BM737" s="164" t="s">
        <v>1755</v>
      </c>
    </row>
    <row r="738" spans="1:65" s="13" customFormat="1" ht="11.25">
      <c r="B738" s="166"/>
      <c r="D738" s="167" t="s">
        <v>160</v>
      </c>
      <c r="E738" s="168" t="s">
        <v>1</v>
      </c>
      <c r="F738" s="169" t="s">
        <v>1756</v>
      </c>
      <c r="H738" s="168" t="s">
        <v>1</v>
      </c>
      <c r="I738" s="170"/>
      <c r="L738" s="166"/>
      <c r="M738" s="171"/>
      <c r="N738" s="172"/>
      <c r="O738" s="172"/>
      <c r="P738" s="172"/>
      <c r="Q738" s="172"/>
      <c r="R738" s="172"/>
      <c r="S738" s="172"/>
      <c r="T738" s="173"/>
      <c r="AT738" s="168" t="s">
        <v>160</v>
      </c>
      <c r="AU738" s="168" t="s">
        <v>152</v>
      </c>
      <c r="AV738" s="13" t="s">
        <v>84</v>
      </c>
      <c r="AW738" s="13" t="s">
        <v>31</v>
      </c>
      <c r="AX738" s="13" t="s">
        <v>76</v>
      </c>
      <c r="AY738" s="168" t="s">
        <v>151</v>
      </c>
    </row>
    <row r="739" spans="1:65" s="14" customFormat="1" ht="11.25">
      <c r="B739" s="174"/>
      <c r="D739" s="167" t="s">
        <v>160</v>
      </c>
      <c r="E739" s="175" t="s">
        <v>1</v>
      </c>
      <c r="F739" s="176" t="s">
        <v>1757</v>
      </c>
      <c r="H739" s="177">
        <v>3.117</v>
      </c>
      <c r="I739" s="178"/>
      <c r="L739" s="174"/>
      <c r="M739" s="179"/>
      <c r="N739" s="180"/>
      <c r="O739" s="180"/>
      <c r="P739" s="180"/>
      <c r="Q739" s="180"/>
      <c r="R739" s="180"/>
      <c r="S739" s="180"/>
      <c r="T739" s="181"/>
      <c r="AT739" s="175" t="s">
        <v>160</v>
      </c>
      <c r="AU739" s="175" t="s">
        <v>152</v>
      </c>
      <c r="AV739" s="14" t="s">
        <v>152</v>
      </c>
      <c r="AW739" s="14" t="s">
        <v>31</v>
      </c>
      <c r="AX739" s="14" t="s">
        <v>76</v>
      </c>
      <c r="AY739" s="175" t="s">
        <v>151</v>
      </c>
    </row>
    <row r="740" spans="1:65" s="14" customFormat="1" ht="11.25">
      <c r="B740" s="174"/>
      <c r="D740" s="167" t="s">
        <v>160</v>
      </c>
      <c r="E740" s="175" t="s">
        <v>1</v>
      </c>
      <c r="F740" s="176" t="s">
        <v>1758</v>
      </c>
      <c r="H740" s="177">
        <v>0.94799999999999995</v>
      </c>
      <c r="I740" s="178"/>
      <c r="L740" s="174"/>
      <c r="M740" s="179"/>
      <c r="N740" s="180"/>
      <c r="O740" s="180"/>
      <c r="P740" s="180"/>
      <c r="Q740" s="180"/>
      <c r="R740" s="180"/>
      <c r="S740" s="180"/>
      <c r="T740" s="181"/>
      <c r="AT740" s="175" t="s">
        <v>160</v>
      </c>
      <c r="AU740" s="175" t="s">
        <v>152</v>
      </c>
      <c r="AV740" s="14" t="s">
        <v>152</v>
      </c>
      <c r="AW740" s="14" t="s">
        <v>31</v>
      </c>
      <c r="AX740" s="14" t="s">
        <v>76</v>
      </c>
      <c r="AY740" s="175" t="s">
        <v>151</v>
      </c>
    </row>
    <row r="741" spans="1:65" s="15" customFormat="1" ht="11.25">
      <c r="B741" s="182"/>
      <c r="D741" s="167" t="s">
        <v>160</v>
      </c>
      <c r="E741" s="183" t="s">
        <v>1</v>
      </c>
      <c r="F741" s="184" t="s">
        <v>164</v>
      </c>
      <c r="H741" s="185">
        <v>4.0650000000000004</v>
      </c>
      <c r="I741" s="186"/>
      <c r="L741" s="182"/>
      <c r="M741" s="187"/>
      <c r="N741" s="188"/>
      <c r="O741" s="188"/>
      <c r="P741" s="188"/>
      <c r="Q741" s="188"/>
      <c r="R741" s="188"/>
      <c r="S741" s="188"/>
      <c r="T741" s="189"/>
      <c r="AT741" s="183" t="s">
        <v>160</v>
      </c>
      <c r="AU741" s="183" t="s">
        <v>152</v>
      </c>
      <c r="AV741" s="15" t="s">
        <v>158</v>
      </c>
      <c r="AW741" s="15" t="s">
        <v>31</v>
      </c>
      <c r="AX741" s="15" t="s">
        <v>84</v>
      </c>
      <c r="AY741" s="183" t="s">
        <v>151</v>
      </c>
    </row>
    <row r="742" spans="1:65" s="2" customFormat="1" ht="33" customHeight="1">
      <c r="A742" s="33"/>
      <c r="B742" s="151"/>
      <c r="C742" s="152" t="s">
        <v>1759</v>
      </c>
      <c r="D742" s="152" t="s">
        <v>154</v>
      </c>
      <c r="E742" s="153" t="s">
        <v>1760</v>
      </c>
      <c r="F742" s="154" t="s">
        <v>1761</v>
      </c>
      <c r="G742" s="155" t="s">
        <v>157</v>
      </c>
      <c r="H742" s="156">
        <v>42.145000000000003</v>
      </c>
      <c r="I742" s="157"/>
      <c r="J742" s="158">
        <f>ROUND(I742*H742,2)</f>
        <v>0</v>
      </c>
      <c r="K742" s="159"/>
      <c r="L742" s="34"/>
      <c r="M742" s="160" t="s">
        <v>1</v>
      </c>
      <c r="N742" s="161" t="s">
        <v>42</v>
      </c>
      <c r="O742" s="62"/>
      <c r="P742" s="162">
        <f>O742*H742</f>
        <v>0</v>
      </c>
      <c r="Q742" s="162">
        <v>2.5499999999999998E-2</v>
      </c>
      <c r="R742" s="162">
        <f>Q742*H742</f>
        <v>1.0746975000000001</v>
      </c>
      <c r="S742" s="162">
        <v>0</v>
      </c>
      <c r="T742" s="163">
        <f>S742*H742</f>
        <v>0</v>
      </c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R742" s="164" t="s">
        <v>158</v>
      </c>
      <c r="AT742" s="164" t="s">
        <v>154</v>
      </c>
      <c r="AU742" s="164" t="s">
        <v>152</v>
      </c>
      <c r="AY742" s="18" t="s">
        <v>151</v>
      </c>
      <c r="BE742" s="165">
        <f>IF(N742="základná",J742,0)</f>
        <v>0</v>
      </c>
      <c r="BF742" s="165">
        <f>IF(N742="znížená",J742,0)</f>
        <v>0</v>
      </c>
      <c r="BG742" s="165">
        <f>IF(N742="zákl. prenesená",J742,0)</f>
        <v>0</v>
      </c>
      <c r="BH742" s="165">
        <f>IF(N742="zníž. prenesená",J742,0)</f>
        <v>0</v>
      </c>
      <c r="BI742" s="165">
        <f>IF(N742="nulová",J742,0)</f>
        <v>0</v>
      </c>
      <c r="BJ742" s="18" t="s">
        <v>152</v>
      </c>
      <c r="BK742" s="165">
        <f>ROUND(I742*H742,2)</f>
        <v>0</v>
      </c>
      <c r="BL742" s="18" t="s">
        <v>158</v>
      </c>
      <c r="BM742" s="164" t="s">
        <v>1762</v>
      </c>
    </row>
    <row r="743" spans="1:65" s="13" customFormat="1" ht="11.25">
      <c r="B743" s="166"/>
      <c r="D743" s="167" t="s">
        <v>160</v>
      </c>
      <c r="E743" s="168" t="s">
        <v>1</v>
      </c>
      <c r="F743" s="169" t="s">
        <v>1763</v>
      </c>
      <c r="H743" s="168" t="s">
        <v>1</v>
      </c>
      <c r="I743" s="170"/>
      <c r="L743" s="166"/>
      <c r="M743" s="171"/>
      <c r="N743" s="172"/>
      <c r="O743" s="172"/>
      <c r="P743" s="172"/>
      <c r="Q743" s="172"/>
      <c r="R743" s="172"/>
      <c r="S743" s="172"/>
      <c r="T743" s="173"/>
      <c r="AT743" s="168" t="s">
        <v>160</v>
      </c>
      <c r="AU743" s="168" t="s">
        <v>152</v>
      </c>
      <c r="AV743" s="13" t="s">
        <v>84</v>
      </c>
      <c r="AW743" s="13" t="s">
        <v>31</v>
      </c>
      <c r="AX743" s="13" t="s">
        <v>76</v>
      </c>
      <c r="AY743" s="168" t="s">
        <v>151</v>
      </c>
    </row>
    <row r="744" spans="1:65" s="14" customFormat="1" ht="11.25">
      <c r="B744" s="174"/>
      <c r="D744" s="167" t="s">
        <v>160</v>
      </c>
      <c r="E744" s="175" t="s">
        <v>1</v>
      </c>
      <c r="F744" s="176" t="s">
        <v>1764</v>
      </c>
      <c r="H744" s="177">
        <v>0.52</v>
      </c>
      <c r="I744" s="178"/>
      <c r="L744" s="174"/>
      <c r="M744" s="179"/>
      <c r="N744" s="180"/>
      <c r="O744" s="180"/>
      <c r="P744" s="180"/>
      <c r="Q744" s="180"/>
      <c r="R744" s="180"/>
      <c r="S744" s="180"/>
      <c r="T744" s="181"/>
      <c r="AT744" s="175" t="s">
        <v>160</v>
      </c>
      <c r="AU744" s="175" t="s">
        <v>152</v>
      </c>
      <c r="AV744" s="14" t="s">
        <v>152</v>
      </c>
      <c r="AW744" s="14" t="s">
        <v>31</v>
      </c>
      <c r="AX744" s="14" t="s">
        <v>76</v>
      </c>
      <c r="AY744" s="175" t="s">
        <v>151</v>
      </c>
    </row>
    <row r="745" spans="1:65" s="14" customFormat="1" ht="11.25">
      <c r="B745" s="174"/>
      <c r="D745" s="167" t="s">
        <v>160</v>
      </c>
      <c r="E745" s="175" t="s">
        <v>1</v>
      </c>
      <c r="F745" s="176" t="s">
        <v>1765</v>
      </c>
      <c r="H745" s="177">
        <v>3.71</v>
      </c>
      <c r="I745" s="178"/>
      <c r="L745" s="174"/>
      <c r="M745" s="179"/>
      <c r="N745" s="180"/>
      <c r="O745" s="180"/>
      <c r="P745" s="180"/>
      <c r="Q745" s="180"/>
      <c r="R745" s="180"/>
      <c r="S745" s="180"/>
      <c r="T745" s="181"/>
      <c r="AT745" s="175" t="s">
        <v>160</v>
      </c>
      <c r="AU745" s="175" t="s">
        <v>152</v>
      </c>
      <c r="AV745" s="14" t="s">
        <v>152</v>
      </c>
      <c r="AW745" s="14" t="s">
        <v>31</v>
      </c>
      <c r="AX745" s="14" t="s">
        <v>76</v>
      </c>
      <c r="AY745" s="175" t="s">
        <v>151</v>
      </c>
    </row>
    <row r="746" spans="1:65" s="14" customFormat="1" ht="11.25">
      <c r="B746" s="174"/>
      <c r="D746" s="167" t="s">
        <v>160</v>
      </c>
      <c r="E746" s="175" t="s">
        <v>1</v>
      </c>
      <c r="F746" s="176" t="s">
        <v>1766</v>
      </c>
      <c r="H746" s="177">
        <v>7.59</v>
      </c>
      <c r="I746" s="178"/>
      <c r="L746" s="174"/>
      <c r="M746" s="179"/>
      <c r="N746" s="180"/>
      <c r="O746" s="180"/>
      <c r="P746" s="180"/>
      <c r="Q746" s="180"/>
      <c r="R746" s="180"/>
      <c r="S746" s="180"/>
      <c r="T746" s="181"/>
      <c r="AT746" s="175" t="s">
        <v>160</v>
      </c>
      <c r="AU746" s="175" t="s">
        <v>152</v>
      </c>
      <c r="AV746" s="14" t="s">
        <v>152</v>
      </c>
      <c r="AW746" s="14" t="s">
        <v>31</v>
      </c>
      <c r="AX746" s="14" t="s">
        <v>76</v>
      </c>
      <c r="AY746" s="175" t="s">
        <v>151</v>
      </c>
    </row>
    <row r="747" spans="1:65" s="13" customFormat="1" ht="11.25">
      <c r="B747" s="166"/>
      <c r="D747" s="167" t="s">
        <v>160</v>
      </c>
      <c r="E747" s="168" t="s">
        <v>1</v>
      </c>
      <c r="F747" s="169" t="s">
        <v>1767</v>
      </c>
      <c r="H747" s="168" t="s">
        <v>1</v>
      </c>
      <c r="I747" s="170"/>
      <c r="L747" s="166"/>
      <c r="M747" s="171"/>
      <c r="N747" s="172"/>
      <c r="O747" s="172"/>
      <c r="P747" s="172"/>
      <c r="Q747" s="172"/>
      <c r="R747" s="172"/>
      <c r="S747" s="172"/>
      <c r="T747" s="173"/>
      <c r="AT747" s="168" t="s">
        <v>160</v>
      </c>
      <c r="AU747" s="168" t="s">
        <v>152</v>
      </c>
      <c r="AV747" s="13" t="s">
        <v>84</v>
      </c>
      <c r="AW747" s="13" t="s">
        <v>31</v>
      </c>
      <c r="AX747" s="13" t="s">
        <v>76</v>
      </c>
      <c r="AY747" s="168" t="s">
        <v>151</v>
      </c>
    </row>
    <row r="748" spans="1:65" s="14" customFormat="1" ht="11.25">
      <c r="B748" s="174"/>
      <c r="D748" s="167" t="s">
        <v>160</v>
      </c>
      <c r="E748" s="175" t="s">
        <v>1</v>
      </c>
      <c r="F748" s="176" t="s">
        <v>1768</v>
      </c>
      <c r="H748" s="177">
        <v>15.585000000000001</v>
      </c>
      <c r="I748" s="178"/>
      <c r="L748" s="174"/>
      <c r="M748" s="179"/>
      <c r="N748" s="180"/>
      <c r="O748" s="180"/>
      <c r="P748" s="180"/>
      <c r="Q748" s="180"/>
      <c r="R748" s="180"/>
      <c r="S748" s="180"/>
      <c r="T748" s="181"/>
      <c r="AT748" s="175" t="s">
        <v>160</v>
      </c>
      <c r="AU748" s="175" t="s">
        <v>152</v>
      </c>
      <c r="AV748" s="14" t="s">
        <v>152</v>
      </c>
      <c r="AW748" s="14" t="s">
        <v>31</v>
      </c>
      <c r="AX748" s="14" t="s">
        <v>76</v>
      </c>
      <c r="AY748" s="175" t="s">
        <v>151</v>
      </c>
    </row>
    <row r="749" spans="1:65" s="14" customFormat="1" ht="11.25">
      <c r="B749" s="174"/>
      <c r="D749" s="167" t="s">
        <v>160</v>
      </c>
      <c r="E749" s="175" t="s">
        <v>1</v>
      </c>
      <c r="F749" s="176" t="s">
        <v>1769</v>
      </c>
      <c r="H749" s="177">
        <v>4.74</v>
      </c>
      <c r="I749" s="178"/>
      <c r="L749" s="174"/>
      <c r="M749" s="179"/>
      <c r="N749" s="180"/>
      <c r="O749" s="180"/>
      <c r="P749" s="180"/>
      <c r="Q749" s="180"/>
      <c r="R749" s="180"/>
      <c r="S749" s="180"/>
      <c r="T749" s="181"/>
      <c r="AT749" s="175" t="s">
        <v>160</v>
      </c>
      <c r="AU749" s="175" t="s">
        <v>152</v>
      </c>
      <c r="AV749" s="14" t="s">
        <v>152</v>
      </c>
      <c r="AW749" s="14" t="s">
        <v>31</v>
      </c>
      <c r="AX749" s="14" t="s">
        <v>76</v>
      </c>
      <c r="AY749" s="175" t="s">
        <v>151</v>
      </c>
    </row>
    <row r="750" spans="1:65" s="14" customFormat="1" ht="11.25">
      <c r="B750" s="174"/>
      <c r="D750" s="167" t="s">
        <v>160</v>
      </c>
      <c r="E750" s="175" t="s">
        <v>1</v>
      </c>
      <c r="F750" s="176" t="s">
        <v>541</v>
      </c>
      <c r="H750" s="177">
        <v>10</v>
      </c>
      <c r="I750" s="178"/>
      <c r="L750" s="174"/>
      <c r="M750" s="179"/>
      <c r="N750" s="180"/>
      <c r="O750" s="180"/>
      <c r="P750" s="180"/>
      <c r="Q750" s="180"/>
      <c r="R750" s="180"/>
      <c r="S750" s="180"/>
      <c r="T750" s="181"/>
      <c r="AT750" s="175" t="s">
        <v>160</v>
      </c>
      <c r="AU750" s="175" t="s">
        <v>152</v>
      </c>
      <c r="AV750" s="14" t="s">
        <v>152</v>
      </c>
      <c r="AW750" s="14" t="s">
        <v>31</v>
      </c>
      <c r="AX750" s="14" t="s">
        <v>76</v>
      </c>
      <c r="AY750" s="175" t="s">
        <v>151</v>
      </c>
    </row>
    <row r="751" spans="1:65" s="15" customFormat="1" ht="11.25">
      <c r="B751" s="182"/>
      <c r="D751" s="167" t="s">
        <v>160</v>
      </c>
      <c r="E751" s="183" t="s">
        <v>1</v>
      </c>
      <c r="F751" s="184" t="s">
        <v>164</v>
      </c>
      <c r="H751" s="185">
        <v>42.145000000000003</v>
      </c>
      <c r="I751" s="186"/>
      <c r="L751" s="182"/>
      <c r="M751" s="187"/>
      <c r="N751" s="188"/>
      <c r="O751" s="188"/>
      <c r="P751" s="188"/>
      <c r="Q751" s="188"/>
      <c r="R751" s="188"/>
      <c r="S751" s="188"/>
      <c r="T751" s="189"/>
      <c r="AT751" s="183" t="s">
        <v>160</v>
      </c>
      <c r="AU751" s="183" t="s">
        <v>152</v>
      </c>
      <c r="AV751" s="15" t="s">
        <v>158</v>
      </c>
      <c r="AW751" s="15" t="s">
        <v>31</v>
      </c>
      <c r="AX751" s="15" t="s">
        <v>84</v>
      </c>
      <c r="AY751" s="183" t="s">
        <v>151</v>
      </c>
    </row>
    <row r="752" spans="1:65" s="2" customFormat="1" ht="24.2" customHeight="1">
      <c r="A752" s="33"/>
      <c r="B752" s="151"/>
      <c r="C752" s="152" t="s">
        <v>1770</v>
      </c>
      <c r="D752" s="152" t="s">
        <v>154</v>
      </c>
      <c r="E752" s="153" t="s">
        <v>1771</v>
      </c>
      <c r="F752" s="154" t="s">
        <v>1772</v>
      </c>
      <c r="G752" s="155" t="s">
        <v>157</v>
      </c>
      <c r="H752" s="156">
        <v>362.04599999999999</v>
      </c>
      <c r="I752" s="157"/>
      <c r="J752" s="158">
        <f>ROUND(I752*H752,2)</f>
        <v>0</v>
      </c>
      <c r="K752" s="159"/>
      <c r="L752" s="34"/>
      <c r="M752" s="160" t="s">
        <v>1</v>
      </c>
      <c r="N752" s="161" t="s">
        <v>42</v>
      </c>
      <c r="O752" s="62"/>
      <c r="P752" s="162">
        <f>O752*H752</f>
        <v>0</v>
      </c>
      <c r="Q752" s="162">
        <v>0.10815</v>
      </c>
      <c r="R752" s="162">
        <f>Q752*H752</f>
        <v>39.155274899999995</v>
      </c>
      <c r="S752" s="162">
        <v>0</v>
      </c>
      <c r="T752" s="163">
        <f>S752*H752</f>
        <v>0</v>
      </c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R752" s="164" t="s">
        <v>158</v>
      </c>
      <c r="AT752" s="164" t="s">
        <v>154</v>
      </c>
      <c r="AU752" s="164" t="s">
        <v>152</v>
      </c>
      <c r="AY752" s="18" t="s">
        <v>151</v>
      </c>
      <c r="BE752" s="165">
        <f>IF(N752="základná",J752,0)</f>
        <v>0</v>
      </c>
      <c r="BF752" s="165">
        <f>IF(N752="znížená",J752,0)</f>
        <v>0</v>
      </c>
      <c r="BG752" s="165">
        <f>IF(N752="zákl. prenesená",J752,0)</f>
        <v>0</v>
      </c>
      <c r="BH752" s="165">
        <f>IF(N752="zníž. prenesená",J752,0)</f>
        <v>0</v>
      </c>
      <c r="BI752" s="165">
        <f>IF(N752="nulová",J752,0)</f>
        <v>0</v>
      </c>
      <c r="BJ752" s="18" t="s">
        <v>152</v>
      </c>
      <c r="BK752" s="165">
        <f>ROUND(I752*H752,2)</f>
        <v>0</v>
      </c>
      <c r="BL752" s="18" t="s">
        <v>158</v>
      </c>
      <c r="BM752" s="164" t="s">
        <v>1773</v>
      </c>
    </row>
    <row r="753" spans="2:51" s="14" customFormat="1" ht="11.25">
      <c r="B753" s="174"/>
      <c r="D753" s="167" t="s">
        <v>160</v>
      </c>
      <c r="E753" s="175" t="s">
        <v>1</v>
      </c>
      <c r="F753" s="176" t="s">
        <v>1774</v>
      </c>
      <c r="H753" s="177">
        <v>18.510000000000002</v>
      </c>
      <c r="I753" s="178"/>
      <c r="L753" s="174"/>
      <c r="M753" s="179"/>
      <c r="N753" s="180"/>
      <c r="O753" s="180"/>
      <c r="P753" s="180"/>
      <c r="Q753" s="180"/>
      <c r="R753" s="180"/>
      <c r="S753" s="180"/>
      <c r="T753" s="181"/>
      <c r="AT753" s="175" t="s">
        <v>160</v>
      </c>
      <c r="AU753" s="175" t="s">
        <v>152</v>
      </c>
      <c r="AV753" s="14" t="s">
        <v>152</v>
      </c>
      <c r="AW753" s="14" t="s">
        <v>31</v>
      </c>
      <c r="AX753" s="14" t="s">
        <v>76</v>
      </c>
      <c r="AY753" s="175" t="s">
        <v>151</v>
      </c>
    </row>
    <row r="754" spans="2:51" s="14" customFormat="1" ht="11.25">
      <c r="B754" s="174"/>
      <c r="D754" s="167" t="s">
        <v>160</v>
      </c>
      <c r="E754" s="175" t="s">
        <v>1</v>
      </c>
      <c r="F754" s="176" t="s">
        <v>1775</v>
      </c>
      <c r="H754" s="177">
        <v>39.130000000000003</v>
      </c>
      <c r="I754" s="178"/>
      <c r="L754" s="174"/>
      <c r="M754" s="179"/>
      <c r="N754" s="180"/>
      <c r="O754" s="180"/>
      <c r="P754" s="180"/>
      <c r="Q754" s="180"/>
      <c r="R754" s="180"/>
      <c r="S754" s="180"/>
      <c r="T754" s="181"/>
      <c r="AT754" s="175" t="s">
        <v>160</v>
      </c>
      <c r="AU754" s="175" t="s">
        <v>152</v>
      </c>
      <c r="AV754" s="14" t="s">
        <v>152</v>
      </c>
      <c r="AW754" s="14" t="s">
        <v>31</v>
      </c>
      <c r="AX754" s="14" t="s">
        <v>76</v>
      </c>
      <c r="AY754" s="175" t="s">
        <v>151</v>
      </c>
    </row>
    <row r="755" spans="2:51" s="14" customFormat="1" ht="11.25">
      <c r="B755" s="174"/>
      <c r="D755" s="167" t="s">
        <v>160</v>
      </c>
      <c r="E755" s="175" t="s">
        <v>1</v>
      </c>
      <c r="F755" s="176" t="s">
        <v>1776</v>
      </c>
      <c r="H755" s="177">
        <v>11.125</v>
      </c>
      <c r="I755" s="178"/>
      <c r="L755" s="174"/>
      <c r="M755" s="179"/>
      <c r="N755" s="180"/>
      <c r="O755" s="180"/>
      <c r="P755" s="180"/>
      <c r="Q755" s="180"/>
      <c r="R755" s="180"/>
      <c r="S755" s="180"/>
      <c r="T755" s="181"/>
      <c r="AT755" s="175" t="s">
        <v>160</v>
      </c>
      <c r="AU755" s="175" t="s">
        <v>152</v>
      </c>
      <c r="AV755" s="14" t="s">
        <v>152</v>
      </c>
      <c r="AW755" s="14" t="s">
        <v>31</v>
      </c>
      <c r="AX755" s="14" t="s">
        <v>76</v>
      </c>
      <c r="AY755" s="175" t="s">
        <v>151</v>
      </c>
    </row>
    <row r="756" spans="2:51" s="14" customFormat="1" ht="11.25">
      <c r="B756" s="174"/>
      <c r="D756" s="167" t="s">
        <v>160</v>
      </c>
      <c r="E756" s="175" t="s">
        <v>1</v>
      </c>
      <c r="F756" s="176" t="s">
        <v>1777</v>
      </c>
      <c r="H756" s="177">
        <v>32.381</v>
      </c>
      <c r="I756" s="178"/>
      <c r="L756" s="174"/>
      <c r="M756" s="179"/>
      <c r="N756" s="180"/>
      <c r="O756" s="180"/>
      <c r="P756" s="180"/>
      <c r="Q756" s="180"/>
      <c r="R756" s="180"/>
      <c r="S756" s="180"/>
      <c r="T756" s="181"/>
      <c r="AT756" s="175" t="s">
        <v>160</v>
      </c>
      <c r="AU756" s="175" t="s">
        <v>152</v>
      </c>
      <c r="AV756" s="14" t="s">
        <v>152</v>
      </c>
      <c r="AW756" s="14" t="s">
        <v>31</v>
      </c>
      <c r="AX756" s="14" t="s">
        <v>76</v>
      </c>
      <c r="AY756" s="175" t="s">
        <v>151</v>
      </c>
    </row>
    <row r="757" spans="2:51" s="14" customFormat="1" ht="11.25">
      <c r="B757" s="174"/>
      <c r="D757" s="167" t="s">
        <v>160</v>
      </c>
      <c r="E757" s="175" t="s">
        <v>1</v>
      </c>
      <c r="F757" s="176" t="s">
        <v>1778</v>
      </c>
      <c r="H757" s="177">
        <v>1.7</v>
      </c>
      <c r="I757" s="178"/>
      <c r="L757" s="174"/>
      <c r="M757" s="179"/>
      <c r="N757" s="180"/>
      <c r="O757" s="180"/>
      <c r="P757" s="180"/>
      <c r="Q757" s="180"/>
      <c r="R757" s="180"/>
      <c r="S757" s="180"/>
      <c r="T757" s="181"/>
      <c r="AT757" s="175" t="s">
        <v>160</v>
      </c>
      <c r="AU757" s="175" t="s">
        <v>152</v>
      </c>
      <c r="AV757" s="14" t="s">
        <v>152</v>
      </c>
      <c r="AW757" s="14" t="s">
        <v>31</v>
      </c>
      <c r="AX757" s="14" t="s">
        <v>76</v>
      </c>
      <c r="AY757" s="175" t="s">
        <v>151</v>
      </c>
    </row>
    <row r="758" spans="2:51" s="14" customFormat="1" ht="11.25">
      <c r="B758" s="174"/>
      <c r="D758" s="167" t="s">
        <v>160</v>
      </c>
      <c r="E758" s="175" t="s">
        <v>1</v>
      </c>
      <c r="F758" s="176" t="s">
        <v>1779</v>
      </c>
      <c r="H758" s="177">
        <v>3.95</v>
      </c>
      <c r="I758" s="178"/>
      <c r="L758" s="174"/>
      <c r="M758" s="179"/>
      <c r="N758" s="180"/>
      <c r="O758" s="180"/>
      <c r="P758" s="180"/>
      <c r="Q758" s="180"/>
      <c r="R758" s="180"/>
      <c r="S758" s="180"/>
      <c r="T758" s="181"/>
      <c r="AT758" s="175" t="s">
        <v>160</v>
      </c>
      <c r="AU758" s="175" t="s">
        <v>152</v>
      </c>
      <c r="AV758" s="14" t="s">
        <v>152</v>
      </c>
      <c r="AW758" s="14" t="s">
        <v>31</v>
      </c>
      <c r="AX758" s="14" t="s">
        <v>76</v>
      </c>
      <c r="AY758" s="175" t="s">
        <v>151</v>
      </c>
    </row>
    <row r="759" spans="2:51" s="14" customFormat="1" ht="11.25">
      <c r="B759" s="174"/>
      <c r="D759" s="167" t="s">
        <v>160</v>
      </c>
      <c r="E759" s="175" t="s">
        <v>1</v>
      </c>
      <c r="F759" s="176" t="s">
        <v>1780</v>
      </c>
      <c r="H759" s="177">
        <v>8.0299999999999994</v>
      </c>
      <c r="I759" s="178"/>
      <c r="L759" s="174"/>
      <c r="M759" s="179"/>
      <c r="N759" s="180"/>
      <c r="O759" s="180"/>
      <c r="P759" s="180"/>
      <c r="Q759" s="180"/>
      <c r="R759" s="180"/>
      <c r="S759" s="180"/>
      <c r="T759" s="181"/>
      <c r="AT759" s="175" t="s">
        <v>160</v>
      </c>
      <c r="AU759" s="175" t="s">
        <v>152</v>
      </c>
      <c r="AV759" s="14" t="s">
        <v>152</v>
      </c>
      <c r="AW759" s="14" t="s">
        <v>31</v>
      </c>
      <c r="AX759" s="14" t="s">
        <v>76</v>
      </c>
      <c r="AY759" s="175" t="s">
        <v>151</v>
      </c>
    </row>
    <row r="760" spans="2:51" s="14" customFormat="1" ht="11.25">
      <c r="B760" s="174"/>
      <c r="D760" s="167" t="s">
        <v>160</v>
      </c>
      <c r="E760" s="175" t="s">
        <v>1</v>
      </c>
      <c r="F760" s="176" t="s">
        <v>1781</v>
      </c>
      <c r="H760" s="177">
        <v>3.91</v>
      </c>
      <c r="I760" s="178"/>
      <c r="L760" s="174"/>
      <c r="M760" s="179"/>
      <c r="N760" s="180"/>
      <c r="O760" s="180"/>
      <c r="P760" s="180"/>
      <c r="Q760" s="180"/>
      <c r="R760" s="180"/>
      <c r="S760" s="180"/>
      <c r="T760" s="181"/>
      <c r="AT760" s="175" t="s">
        <v>160</v>
      </c>
      <c r="AU760" s="175" t="s">
        <v>152</v>
      </c>
      <c r="AV760" s="14" t="s">
        <v>152</v>
      </c>
      <c r="AW760" s="14" t="s">
        <v>31</v>
      </c>
      <c r="AX760" s="14" t="s">
        <v>76</v>
      </c>
      <c r="AY760" s="175" t="s">
        <v>151</v>
      </c>
    </row>
    <row r="761" spans="2:51" s="14" customFormat="1" ht="11.25">
      <c r="B761" s="174"/>
      <c r="D761" s="167" t="s">
        <v>160</v>
      </c>
      <c r="E761" s="175" t="s">
        <v>1</v>
      </c>
      <c r="F761" s="176" t="s">
        <v>1782</v>
      </c>
      <c r="H761" s="177">
        <v>5.5</v>
      </c>
      <c r="I761" s="178"/>
      <c r="L761" s="174"/>
      <c r="M761" s="179"/>
      <c r="N761" s="180"/>
      <c r="O761" s="180"/>
      <c r="P761" s="180"/>
      <c r="Q761" s="180"/>
      <c r="R761" s="180"/>
      <c r="S761" s="180"/>
      <c r="T761" s="181"/>
      <c r="AT761" s="175" t="s">
        <v>160</v>
      </c>
      <c r="AU761" s="175" t="s">
        <v>152</v>
      </c>
      <c r="AV761" s="14" t="s">
        <v>152</v>
      </c>
      <c r="AW761" s="14" t="s">
        <v>31</v>
      </c>
      <c r="AX761" s="14" t="s">
        <v>76</v>
      </c>
      <c r="AY761" s="175" t="s">
        <v>151</v>
      </c>
    </row>
    <row r="762" spans="2:51" s="14" customFormat="1" ht="11.25">
      <c r="B762" s="174"/>
      <c r="D762" s="167" t="s">
        <v>160</v>
      </c>
      <c r="E762" s="175" t="s">
        <v>1</v>
      </c>
      <c r="F762" s="176" t="s">
        <v>1783</v>
      </c>
      <c r="H762" s="177">
        <v>4</v>
      </c>
      <c r="I762" s="178"/>
      <c r="L762" s="174"/>
      <c r="M762" s="179"/>
      <c r="N762" s="180"/>
      <c r="O762" s="180"/>
      <c r="P762" s="180"/>
      <c r="Q762" s="180"/>
      <c r="R762" s="180"/>
      <c r="S762" s="180"/>
      <c r="T762" s="181"/>
      <c r="AT762" s="175" t="s">
        <v>160</v>
      </c>
      <c r="AU762" s="175" t="s">
        <v>152</v>
      </c>
      <c r="AV762" s="14" t="s">
        <v>152</v>
      </c>
      <c r="AW762" s="14" t="s">
        <v>31</v>
      </c>
      <c r="AX762" s="14" t="s">
        <v>76</v>
      </c>
      <c r="AY762" s="175" t="s">
        <v>151</v>
      </c>
    </row>
    <row r="763" spans="2:51" s="14" customFormat="1" ht="11.25">
      <c r="B763" s="174"/>
      <c r="D763" s="167" t="s">
        <v>160</v>
      </c>
      <c r="E763" s="175" t="s">
        <v>1</v>
      </c>
      <c r="F763" s="176" t="s">
        <v>1784</v>
      </c>
      <c r="H763" s="177">
        <v>1.49</v>
      </c>
      <c r="I763" s="178"/>
      <c r="L763" s="174"/>
      <c r="M763" s="179"/>
      <c r="N763" s="180"/>
      <c r="O763" s="180"/>
      <c r="P763" s="180"/>
      <c r="Q763" s="180"/>
      <c r="R763" s="180"/>
      <c r="S763" s="180"/>
      <c r="T763" s="181"/>
      <c r="AT763" s="175" t="s">
        <v>160</v>
      </c>
      <c r="AU763" s="175" t="s">
        <v>152</v>
      </c>
      <c r="AV763" s="14" t="s">
        <v>152</v>
      </c>
      <c r="AW763" s="14" t="s">
        <v>31</v>
      </c>
      <c r="AX763" s="14" t="s">
        <v>76</v>
      </c>
      <c r="AY763" s="175" t="s">
        <v>151</v>
      </c>
    </row>
    <row r="764" spans="2:51" s="14" customFormat="1" ht="11.25">
      <c r="B764" s="174"/>
      <c r="D764" s="167" t="s">
        <v>160</v>
      </c>
      <c r="E764" s="175" t="s">
        <v>1</v>
      </c>
      <c r="F764" s="176" t="s">
        <v>1785</v>
      </c>
      <c r="H764" s="177">
        <v>1.35</v>
      </c>
      <c r="I764" s="178"/>
      <c r="L764" s="174"/>
      <c r="M764" s="179"/>
      <c r="N764" s="180"/>
      <c r="O764" s="180"/>
      <c r="P764" s="180"/>
      <c r="Q764" s="180"/>
      <c r="R764" s="180"/>
      <c r="S764" s="180"/>
      <c r="T764" s="181"/>
      <c r="AT764" s="175" t="s">
        <v>160</v>
      </c>
      <c r="AU764" s="175" t="s">
        <v>152</v>
      </c>
      <c r="AV764" s="14" t="s">
        <v>152</v>
      </c>
      <c r="AW764" s="14" t="s">
        <v>31</v>
      </c>
      <c r="AX764" s="14" t="s">
        <v>76</v>
      </c>
      <c r="AY764" s="175" t="s">
        <v>151</v>
      </c>
    </row>
    <row r="765" spans="2:51" s="14" customFormat="1" ht="11.25">
      <c r="B765" s="174"/>
      <c r="D765" s="167" t="s">
        <v>160</v>
      </c>
      <c r="E765" s="175" t="s">
        <v>1</v>
      </c>
      <c r="F765" s="176" t="s">
        <v>1786</v>
      </c>
      <c r="H765" s="177">
        <v>32.130000000000003</v>
      </c>
      <c r="I765" s="178"/>
      <c r="L765" s="174"/>
      <c r="M765" s="179"/>
      <c r="N765" s="180"/>
      <c r="O765" s="180"/>
      <c r="P765" s="180"/>
      <c r="Q765" s="180"/>
      <c r="R765" s="180"/>
      <c r="S765" s="180"/>
      <c r="T765" s="181"/>
      <c r="AT765" s="175" t="s">
        <v>160</v>
      </c>
      <c r="AU765" s="175" t="s">
        <v>152</v>
      </c>
      <c r="AV765" s="14" t="s">
        <v>152</v>
      </c>
      <c r="AW765" s="14" t="s">
        <v>31</v>
      </c>
      <c r="AX765" s="14" t="s">
        <v>76</v>
      </c>
      <c r="AY765" s="175" t="s">
        <v>151</v>
      </c>
    </row>
    <row r="766" spans="2:51" s="14" customFormat="1" ht="11.25">
      <c r="B766" s="174"/>
      <c r="D766" s="167" t="s">
        <v>160</v>
      </c>
      <c r="E766" s="175" t="s">
        <v>1</v>
      </c>
      <c r="F766" s="176" t="s">
        <v>1787</v>
      </c>
      <c r="H766" s="177">
        <v>49.96</v>
      </c>
      <c r="I766" s="178"/>
      <c r="L766" s="174"/>
      <c r="M766" s="179"/>
      <c r="N766" s="180"/>
      <c r="O766" s="180"/>
      <c r="P766" s="180"/>
      <c r="Q766" s="180"/>
      <c r="R766" s="180"/>
      <c r="S766" s="180"/>
      <c r="T766" s="181"/>
      <c r="AT766" s="175" t="s">
        <v>160</v>
      </c>
      <c r="AU766" s="175" t="s">
        <v>152</v>
      </c>
      <c r="AV766" s="14" t="s">
        <v>152</v>
      </c>
      <c r="AW766" s="14" t="s">
        <v>31</v>
      </c>
      <c r="AX766" s="14" t="s">
        <v>76</v>
      </c>
      <c r="AY766" s="175" t="s">
        <v>151</v>
      </c>
    </row>
    <row r="767" spans="2:51" s="14" customFormat="1" ht="11.25">
      <c r="B767" s="174"/>
      <c r="D767" s="167" t="s">
        <v>160</v>
      </c>
      <c r="E767" s="175" t="s">
        <v>1</v>
      </c>
      <c r="F767" s="176" t="s">
        <v>1788</v>
      </c>
      <c r="H767" s="177">
        <v>114.39</v>
      </c>
      <c r="I767" s="178"/>
      <c r="L767" s="174"/>
      <c r="M767" s="179"/>
      <c r="N767" s="180"/>
      <c r="O767" s="180"/>
      <c r="P767" s="180"/>
      <c r="Q767" s="180"/>
      <c r="R767" s="180"/>
      <c r="S767" s="180"/>
      <c r="T767" s="181"/>
      <c r="AT767" s="175" t="s">
        <v>160</v>
      </c>
      <c r="AU767" s="175" t="s">
        <v>152</v>
      </c>
      <c r="AV767" s="14" t="s">
        <v>152</v>
      </c>
      <c r="AW767" s="14" t="s">
        <v>31</v>
      </c>
      <c r="AX767" s="14" t="s">
        <v>76</v>
      </c>
      <c r="AY767" s="175" t="s">
        <v>151</v>
      </c>
    </row>
    <row r="768" spans="2:51" s="14" customFormat="1" ht="11.25">
      <c r="B768" s="174"/>
      <c r="D768" s="167" t="s">
        <v>160</v>
      </c>
      <c r="E768" s="175" t="s">
        <v>1</v>
      </c>
      <c r="F768" s="176" t="s">
        <v>1789</v>
      </c>
      <c r="H768" s="177">
        <v>34.49</v>
      </c>
      <c r="I768" s="178"/>
      <c r="L768" s="174"/>
      <c r="M768" s="179"/>
      <c r="N768" s="180"/>
      <c r="O768" s="180"/>
      <c r="P768" s="180"/>
      <c r="Q768" s="180"/>
      <c r="R768" s="180"/>
      <c r="S768" s="180"/>
      <c r="T768" s="181"/>
      <c r="AT768" s="175" t="s">
        <v>160</v>
      </c>
      <c r="AU768" s="175" t="s">
        <v>152</v>
      </c>
      <c r="AV768" s="14" t="s">
        <v>152</v>
      </c>
      <c r="AW768" s="14" t="s">
        <v>31</v>
      </c>
      <c r="AX768" s="14" t="s">
        <v>76</v>
      </c>
      <c r="AY768" s="175" t="s">
        <v>151</v>
      </c>
    </row>
    <row r="769" spans="1:65" s="15" customFormat="1" ht="11.25">
      <c r="B769" s="182"/>
      <c r="D769" s="167" t="s">
        <v>160</v>
      </c>
      <c r="E769" s="183" t="s">
        <v>1</v>
      </c>
      <c r="F769" s="184" t="s">
        <v>164</v>
      </c>
      <c r="H769" s="185">
        <v>362.04599999999999</v>
      </c>
      <c r="I769" s="186"/>
      <c r="L769" s="182"/>
      <c r="M769" s="187"/>
      <c r="N769" s="188"/>
      <c r="O769" s="188"/>
      <c r="P769" s="188"/>
      <c r="Q769" s="188"/>
      <c r="R769" s="188"/>
      <c r="S769" s="188"/>
      <c r="T769" s="189"/>
      <c r="AT769" s="183" t="s">
        <v>160</v>
      </c>
      <c r="AU769" s="183" t="s">
        <v>152</v>
      </c>
      <c r="AV769" s="15" t="s">
        <v>158</v>
      </c>
      <c r="AW769" s="15" t="s">
        <v>31</v>
      </c>
      <c r="AX769" s="15" t="s">
        <v>84</v>
      </c>
      <c r="AY769" s="183" t="s">
        <v>151</v>
      </c>
    </row>
    <row r="770" spans="1:65" s="2" customFormat="1" ht="24.2" customHeight="1">
      <c r="A770" s="33"/>
      <c r="B770" s="151"/>
      <c r="C770" s="152" t="s">
        <v>1790</v>
      </c>
      <c r="D770" s="152" t="s">
        <v>154</v>
      </c>
      <c r="E770" s="153" t="s">
        <v>1791</v>
      </c>
      <c r="F770" s="154" t="s">
        <v>1792</v>
      </c>
      <c r="G770" s="155" t="s">
        <v>157</v>
      </c>
      <c r="H770" s="156">
        <v>134.59</v>
      </c>
      <c r="I770" s="157"/>
      <c r="J770" s="158">
        <f>ROUND(I770*H770,2)</f>
        <v>0</v>
      </c>
      <c r="K770" s="159"/>
      <c r="L770" s="34"/>
      <c r="M770" s="160" t="s">
        <v>1</v>
      </c>
      <c r="N770" s="161" t="s">
        <v>42</v>
      </c>
      <c r="O770" s="62"/>
      <c r="P770" s="162">
        <f>O770*H770</f>
        <v>0</v>
      </c>
      <c r="Q770" s="162">
        <v>0.11897000000000001</v>
      </c>
      <c r="R770" s="162">
        <f>Q770*H770</f>
        <v>16.0121723</v>
      </c>
      <c r="S770" s="162">
        <v>0</v>
      </c>
      <c r="T770" s="163">
        <f>S770*H770</f>
        <v>0</v>
      </c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R770" s="164" t="s">
        <v>158</v>
      </c>
      <c r="AT770" s="164" t="s">
        <v>154</v>
      </c>
      <c r="AU770" s="164" t="s">
        <v>152</v>
      </c>
      <c r="AY770" s="18" t="s">
        <v>151</v>
      </c>
      <c r="BE770" s="165">
        <f>IF(N770="základná",J770,0)</f>
        <v>0</v>
      </c>
      <c r="BF770" s="165">
        <f>IF(N770="znížená",J770,0)</f>
        <v>0</v>
      </c>
      <c r="BG770" s="165">
        <f>IF(N770="zákl. prenesená",J770,0)</f>
        <v>0</v>
      </c>
      <c r="BH770" s="165">
        <f>IF(N770="zníž. prenesená",J770,0)</f>
        <v>0</v>
      </c>
      <c r="BI770" s="165">
        <f>IF(N770="nulová",J770,0)</f>
        <v>0</v>
      </c>
      <c r="BJ770" s="18" t="s">
        <v>152</v>
      </c>
      <c r="BK770" s="165">
        <f>ROUND(I770*H770,2)</f>
        <v>0</v>
      </c>
      <c r="BL770" s="18" t="s">
        <v>158</v>
      </c>
      <c r="BM770" s="164" t="s">
        <v>1793</v>
      </c>
    </row>
    <row r="771" spans="1:65" s="14" customFormat="1" ht="11.25">
      <c r="B771" s="174"/>
      <c r="D771" s="167" t="s">
        <v>160</v>
      </c>
      <c r="E771" s="175" t="s">
        <v>1</v>
      </c>
      <c r="F771" s="176" t="s">
        <v>1794</v>
      </c>
      <c r="H771" s="177">
        <v>6.67</v>
      </c>
      <c r="I771" s="178"/>
      <c r="L771" s="174"/>
      <c r="M771" s="179"/>
      <c r="N771" s="180"/>
      <c r="O771" s="180"/>
      <c r="P771" s="180"/>
      <c r="Q771" s="180"/>
      <c r="R771" s="180"/>
      <c r="S771" s="180"/>
      <c r="T771" s="181"/>
      <c r="AT771" s="175" t="s">
        <v>160</v>
      </c>
      <c r="AU771" s="175" t="s">
        <v>152</v>
      </c>
      <c r="AV771" s="14" t="s">
        <v>152</v>
      </c>
      <c r="AW771" s="14" t="s">
        <v>31</v>
      </c>
      <c r="AX771" s="14" t="s">
        <v>76</v>
      </c>
      <c r="AY771" s="175" t="s">
        <v>151</v>
      </c>
    </row>
    <row r="772" spans="1:65" s="14" customFormat="1" ht="11.25">
      <c r="B772" s="174"/>
      <c r="D772" s="167" t="s">
        <v>160</v>
      </c>
      <c r="E772" s="175" t="s">
        <v>1</v>
      </c>
      <c r="F772" s="176" t="s">
        <v>1795</v>
      </c>
      <c r="H772" s="177">
        <v>25.04</v>
      </c>
      <c r="I772" s="178"/>
      <c r="L772" s="174"/>
      <c r="M772" s="179"/>
      <c r="N772" s="180"/>
      <c r="O772" s="180"/>
      <c r="P772" s="180"/>
      <c r="Q772" s="180"/>
      <c r="R772" s="180"/>
      <c r="S772" s="180"/>
      <c r="T772" s="181"/>
      <c r="AT772" s="175" t="s">
        <v>160</v>
      </c>
      <c r="AU772" s="175" t="s">
        <v>152</v>
      </c>
      <c r="AV772" s="14" t="s">
        <v>152</v>
      </c>
      <c r="AW772" s="14" t="s">
        <v>31</v>
      </c>
      <c r="AX772" s="14" t="s">
        <v>76</v>
      </c>
      <c r="AY772" s="175" t="s">
        <v>151</v>
      </c>
    </row>
    <row r="773" spans="1:65" s="14" customFormat="1" ht="11.25">
      <c r="B773" s="174"/>
      <c r="D773" s="167" t="s">
        <v>160</v>
      </c>
      <c r="E773" s="175" t="s">
        <v>1</v>
      </c>
      <c r="F773" s="176" t="s">
        <v>1796</v>
      </c>
      <c r="H773" s="177">
        <v>46.32</v>
      </c>
      <c r="I773" s="178"/>
      <c r="L773" s="174"/>
      <c r="M773" s="179"/>
      <c r="N773" s="180"/>
      <c r="O773" s="180"/>
      <c r="P773" s="180"/>
      <c r="Q773" s="180"/>
      <c r="R773" s="180"/>
      <c r="S773" s="180"/>
      <c r="T773" s="181"/>
      <c r="AT773" s="175" t="s">
        <v>160</v>
      </c>
      <c r="AU773" s="175" t="s">
        <v>152</v>
      </c>
      <c r="AV773" s="14" t="s">
        <v>152</v>
      </c>
      <c r="AW773" s="14" t="s">
        <v>31</v>
      </c>
      <c r="AX773" s="14" t="s">
        <v>76</v>
      </c>
      <c r="AY773" s="175" t="s">
        <v>151</v>
      </c>
    </row>
    <row r="774" spans="1:65" s="14" customFormat="1" ht="11.25">
      <c r="B774" s="174"/>
      <c r="D774" s="167" t="s">
        <v>160</v>
      </c>
      <c r="E774" s="175" t="s">
        <v>1</v>
      </c>
      <c r="F774" s="176" t="s">
        <v>1797</v>
      </c>
      <c r="H774" s="177">
        <v>56.56</v>
      </c>
      <c r="I774" s="178"/>
      <c r="L774" s="174"/>
      <c r="M774" s="179"/>
      <c r="N774" s="180"/>
      <c r="O774" s="180"/>
      <c r="P774" s="180"/>
      <c r="Q774" s="180"/>
      <c r="R774" s="180"/>
      <c r="S774" s="180"/>
      <c r="T774" s="181"/>
      <c r="AT774" s="175" t="s">
        <v>160</v>
      </c>
      <c r="AU774" s="175" t="s">
        <v>152</v>
      </c>
      <c r="AV774" s="14" t="s">
        <v>152</v>
      </c>
      <c r="AW774" s="14" t="s">
        <v>31</v>
      </c>
      <c r="AX774" s="14" t="s">
        <v>76</v>
      </c>
      <c r="AY774" s="175" t="s">
        <v>151</v>
      </c>
    </row>
    <row r="775" spans="1:65" s="15" customFormat="1" ht="11.25">
      <c r="B775" s="182"/>
      <c r="D775" s="167" t="s">
        <v>160</v>
      </c>
      <c r="E775" s="183" t="s">
        <v>1</v>
      </c>
      <c r="F775" s="184" t="s">
        <v>164</v>
      </c>
      <c r="H775" s="185">
        <v>134.59</v>
      </c>
      <c r="I775" s="186"/>
      <c r="L775" s="182"/>
      <c r="M775" s="187"/>
      <c r="N775" s="188"/>
      <c r="O775" s="188"/>
      <c r="P775" s="188"/>
      <c r="Q775" s="188"/>
      <c r="R775" s="188"/>
      <c r="S775" s="188"/>
      <c r="T775" s="189"/>
      <c r="AT775" s="183" t="s">
        <v>160</v>
      </c>
      <c r="AU775" s="183" t="s">
        <v>152</v>
      </c>
      <c r="AV775" s="15" t="s">
        <v>158</v>
      </c>
      <c r="AW775" s="15" t="s">
        <v>31</v>
      </c>
      <c r="AX775" s="15" t="s">
        <v>84</v>
      </c>
      <c r="AY775" s="183" t="s">
        <v>151</v>
      </c>
    </row>
    <row r="776" spans="1:65" s="2" customFormat="1" ht="24.2" customHeight="1">
      <c r="A776" s="33"/>
      <c r="B776" s="151"/>
      <c r="C776" s="152" t="s">
        <v>1798</v>
      </c>
      <c r="D776" s="152" t="s">
        <v>154</v>
      </c>
      <c r="E776" s="153" t="s">
        <v>1799</v>
      </c>
      <c r="F776" s="154" t="s">
        <v>1800</v>
      </c>
      <c r="G776" s="155" t="s">
        <v>157</v>
      </c>
      <c r="H776" s="156">
        <v>110.2</v>
      </c>
      <c r="I776" s="157"/>
      <c r="J776" s="158">
        <f>ROUND(I776*H776,2)</f>
        <v>0</v>
      </c>
      <c r="K776" s="159"/>
      <c r="L776" s="34"/>
      <c r="M776" s="160" t="s">
        <v>1</v>
      </c>
      <c r="N776" s="161" t="s">
        <v>42</v>
      </c>
      <c r="O776" s="62"/>
      <c r="P776" s="162">
        <f>O776*H776</f>
        <v>0</v>
      </c>
      <c r="Q776" s="162">
        <v>0.18386</v>
      </c>
      <c r="R776" s="162">
        <f>Q776*H776</f>
        <v>20.261372000000001</v>
      </c>
      <c r="S776" s="162">
        <v>0</v>
      </c>
      <c r="T776" s="163">
        <f>S776*H776</f>
        <v>0</v>
      </c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R776" s="164" t="s">
        <v>158</v>
      </c>
      <c r="AT776" s="164" t="s">
        <v>154</v>
      </c>
      <c r="AU776" s="164" t="s">
        <v>152</v>
      </c>
      <c r="AY776" s="18" t="s">
        <v>151</v>
      </c>
      <c r="BE776" s="165">
        <f>IF(N776="základná",J776,0)</f>
        <v>0</v>
      </c>
      <c r="BF776" s="165">
        <f>IF(N776="znížená",J776,0)</f>
        <v>0</v>
      </c>
      <c r="BG776" s="165">
        <f>IF(N776="zákl. prenesená",J776,0)</f>
        <v>0</v>
      </c>
      <c r="BH776" s="165">
        <f>IF(N776="zníž. prenesená",J776,0)</f>
        <v>0</v>
      </c>
      <c r="BI776" s="165">
        <f>IF(N776="nulová",J776,0)</f>
        <v>0</v>
      </c>
      <c r="BJ776" s="18" t="s">
        <v>152</v>
      </c>
      <c r="BK776" s="165">
        <f>ROUND(I776*H776,2)</f>
        <v>0</v>
      </c>
      <c r="BL776" s="18" t="s">
        <v>158</v>
      </c>
      <c r="BM776" s="164" t="s">
        <v>1801</v>
      </c>
    </row>
    <row r="777" spans="1:65" s="14" customFormat="1" ht="11.25">
      <c r="B777" s="174"/>
      <c r="D777" s="167" t="s">
        <v>160</v>
      </c>
      <c r="E777" s="175" t="s">
        <v>1</v>
      </c>
      <c r="F777" s="176" t="s">
        <v>1802</v>
      </c>
      <c r="H777" s="177">
        <v>110.2</v>
      </c>
      <c r="I777" s="178"/>
      <c r="L777" s="174"/>
      <c r="M777" s="179"/>
      <c r="N777" s="180"/>
      <c r="O777" s="180"/>
      <c r="P777" s="180"/>
      <c r="Q777" s="180"/>
      <c r="R777" s="180"/>
      <c r="S777" s="180"/>
      <c r="T777" s="181"/>
      <c r="AT777" s="175" t="s">
        <v>160</v>
      </c>
      <c r="AU777" s="175" t="s">
        <v>152</v>
      </c>
      <c r="AV777" s="14" t="s">
        <v>152</v>
      </c>
      <c r="AW777" s="14" t="s">
        <v>31</v>
      </c>
      <c r="AX777" s="14" t="s">
        <v>84</v>
      </c>
      <c r="AY777" s="175" t="s">
        <v>151</v>
      </c>
    </row>
    <row r="778" spans="1:65" s="2" customFormat="1" ht="24.2" customHeight="1">
      <c r="A778" s="33"/>
      <c r="B778" s="151"/>
      <c r="C778" s="152" t="s">
        <v>1803</v>
      </c>
      <c r="D778" s="152" t="s">
        <v>154</v>
      </c>
      <c r="E778" s="153" t="s">
        <v>1804</v>
      </c>
      <c r="F778" s="154" t="s">
        <v>1805</v>
      </c>
      <c r="G778" s="155" t="s">
        <v>157</v>
      </c>
      <c r="H778" s="156">
        <v>31.71</v>
      </c>
      <c r="I778" s="157"/>
      <c r="J778" s="158">
        <f>ROUND(I778*H778,2)</f>
        <v>0</v>
      </c>
      <c r="K778" s="159"/>
      <c r="L778" s="34"/>
      <c r="M778" s="160" t="s">
        <v>1</v>
      </c>
      <c r="N778" s="161" t="s">
        <v>42</v>
      </c>
      <c r="O778" s="62"/>
      <c r="P778" s="162">
        <f>O778*H778</f>
        <v>0</v>
      </c>
      <c r="Q778" s="162">
        <v>6.94E-3</v>
      </c>
      <c r="R778" s="162">
        <f>Q778*H778</f>
        <v>0.2200674</v>
      </c>
      <c r="S778" s="162">
        <v>0</v>
      </c>
      <c r="T778" s="163">
        <f>S778*H778</f>
        <v>0</v>
      </c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R778" s="164" t="s">
        <v>158</v>
      </c>
      <c r="AT778" s="164" t="s">
        <v>154</v>
      </c>
      <c r="AU778" s="164" t="s">
        <v>152</v>
      </c>
      <c r="AY778" s="18" t="s">
        <v>151</v>
      </c>
      <c r="BE778" s="165">
        <f>IF(N778="základná",J778,0)</f>
        <v>0</v>
      </c>
      <c r="BF778" s="165">
        <f>IF(N778="znížená",J778,0)</f>
        <v>0</v>
      </c>
      <c r="BG778" s="165">
        <f>IF(N778="zákl. prenesená",J778,0)</f>
        <v>0</v>
      </c>
      <c r="BH778" s="165">
        <f>IF(N778="zníž. prenesená",J778,0)</f>
        <v>0</v>
      </c>
      <c r="BI778" s="165">
        <f>IF(N778="nulová",J778,0)</f>
        <v>0</v>
      </c>
      <c r="BJ778" s="18" t="s">
        <v>152</v>
      </c>
      <c r="BK778" s="165">
        <f>ROUND(I778*H778,2)</f>
        <v>0</v>
      </c>
      <c r="BL778" s="18" t="s">
        <v>158</v>
      </c>
      <c r="BM778" s="164" t="s">
        <v>1806</v>
      </c>
    </row>
    <row r="779" spans="1:65" s="13" customFormat="1" ht="11.25">
      <c r="B779" s="166"/>
      <c r="D779" s="167" t="s">
        <v>160</v>
      </c>
      <c r="E779" s="168" t="s">
        <v>1</v>
      </c>
      <c r="F779" s="169" t="s">
        <v>1807</v>
      </c>
      <c r="H779" s="168" t="s">
        <v>1</v>
      </c>
      <c r="I779" s="170"/>
      <c r="L779" s="166"/>
      <c r="M779" s="171"/>
      <c r="N779" s="172"/>
      <c r="O779" s="172"/>
      <c r="P779" s="172"/>
      <c r="Q779" s="172"/>
      <c r="R779" s="172"/>
      <c r="S779" s="172"/>
      <c r="T779" s="173"/>
      <c r="AT779" s="168" t="s">
        <v>160</v>
      </c>
      <c r="AU779" s="168" t="s">
        <v>152</v>
      </c>
      <c r="AV779" s="13" t="s">
        <v>84</v>
      </c>
      <c r="AW779" s="13" t="s">
        <v>31</v>
      </c>
      <c r="AX779" s="13" t="s">
        <v>76</v>
      </c>
      <c r="AY779" s="168" t="s">
        <v>151</v>
      </c>
    </row>
    <row r="780" spans="1:65" s="14" customFormat="1" ht="11.25">
      <c r="B780" s="174"/>
      <c r="D780" s="167" t="s">
        <v>160</v>
      </c>
      <c r="E780" s="175" t="s">
        <v>1</v>
      </c>
      <c r="F780" s="176" t="s">
        <v>1794</v>
      </c>
      <c r="H780" s="177">
        <v>6.67</v>
      </c>
      <c r="I780" s="178"/>
      <c r="L780" s="174"/>
      <c r="M780" s="179"/>
      <c r="N780" s="180"/>
      <c r="O780" s="180"/>
      <c r="P780" s="180"/>
      <c r="Q780" s="180"/>
      <c r="R780" s="180"/>
      <c r="S780" s="180"/>
      <c r="T780" s="181"/>
      <c r="AT780" s="175" t="s">
        <v>160</v>
      </c>
      <c r="AU780" s="175" t="s">
        <v>152</v>
      </c>
      <c r="AV780" s="14" t="s">
        <v>152</v>
      </c>
      <c r="AW780" s="14" t="s">
        <v>31</v>
      </c>
      <c r="AX780" s="14" t="s">
        <v>76</v>
      </c>
      <c r="AY780" s="175" t="s">
        <v>151</v>
      </c>
    </row>
    <row r="781" spans="1:65" s="14" customFormat="1" ht="11.25">
      <c r="B781" s="174"/>
      <c r="D781" s="167" t="s">
        <v>160</v>
      </c>
      <c r="E781" s="175" t="s">
        <v>1</v>
      </c>
      <c r="F781" s="176" t="s">
        <v>1795</v>
      </c>
      <c r="H781" s="177">
        <v>25.04</v>
      </c>
      <c r="I781" s="178"/>
      <c r="L781" s="174"/>
      <c r="M781" s="179"/>
      <c r="N781" s="180"/>
      <c r="O781" s="180"/>
      <c r="P781" s="180"/>
      <c r="Q781" s="180"/>
      <c r="R781" s="180"/>
      <c r="S781" s="180"/>
      <c r="T781" s="181"/>
      <c r="AT781" s="175" t="s">
        <v>160</v>
      </c>
      <c r="AU781" s="175" t="s">
        <v>152</v>
      </c>
      <c r="AV781" s="14" t="s">
        <v>152</v>
      </c>
      <c r="AW781" s="14" t="s">
        <v>31</v>
      </c>
      <c r="AX781" s="14" t="s">
        <v>76</v>
      </c>
      <c r="AY781" s="175" t="s">
        <v>151</v>
      </c>
    </row>
    <row r="782" spans="1:65" s="15" customFormat="1" ht="11.25">
      <c r="B782" s="182"/>
      <c r="D782" s="167" t="s">
        <v>160</v>
      </c>
      <c r="E782" s="183" t="s">
        <v>1</v>
      </c>
      <c r="F782" s="184" t="s">
        <v>164</v>
      </c>
      <c r="H782" s="185">
        <v>31.71</v>
      </c>
      <c r="I782" s="186"/>
      <c r="L782" s="182"/>
      <c r="M782" s="187"/>
      <c r="N782" s="188"/>
      <c r="O782" s="188"/>
      <c r="P782" s="188"/>
      <c r="Q782" s="188"/>
      <c r="R782" s="188"/>
      <c r="S782" s="188"/>
      <c r="T782" s="189"/>
      <c r="AT782" s="183" t="s">
        <v>160</v>
      </c>
      <c r="AU782" s="183" t="s">
        <v>152</v>
      </c>
      <c r="AV782" s="15" t="s">
        <v>158</v>
      </c>
      <c r="AW782" s="15" t="s">
        <v>31</v>
      </c>
      <c r="AX782" s="15" t="s">
        <v>84</v>
      </c>
      <c r="AY782" s="183" t="s">
        <v>151</v>
      </c>
    </row>
    <row r="783" spans="1:65" s="2" customFormat="1" ht="24.2" customHeight="1">
      <c r="A783" s="33"/>
      <c r="B783" s="151"/>
      <c r="C783" s="152" t="s">
        <v>1808</v>
      </c>
      <c r="D783" s="152" t="s">
        <v>154</v>
      </c>
      <c r="E783" s="153" t="s">
        <v>1809</v>
      </c>
      <c r="F783" s="154" t="s">
        <v>1810</v>
      </c>
      <c r="G783" s="155" t="s">
        <v>157</v>
      </c>
      <c r="H783" s="156">
        <v>122.06</v>
      </c>
      <c r="I783" s="157"/>
      <c r="J783" s="158">
        <f>ROUND(I783*H783,2)</f>
        <v>0</v>
      </c>
      <c r="K783" s="159"/>
      <c r="L783" s="34"/>
      <c r="M783" s="160" t="s">
        <v>1</v>
      </c>
      <c r="N783" s="161" t="s">
        <v>42</v>
      </c>
      <c r="O783" s="62"/>
      <c r="P783" s="162">
        <f>O783*H783</f>
        <v>0</v>
      </c>
      <c r="Q783" s="162">
        <v>8.6700000000000006E-3</v>
      </c>
      <c r="R783" s="162">
        <f>Q783*H783</f>
        <v>1.0582602000000001</v>
      </c>
      <c r="S783" s="162">
        <v>0</v>
      </c>
      <c r="T783" s="163">
        <f>S783*H783</f>
        <v>0</v>
      </c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R783" s="164" t="s">
        <v>158</v>
      </c>
      <c r="AT783" s="164" t="s">
        <v>154</v>
      </c>
      <c r="AU783" s="164" t="s">
        <v>152</v>
      </c>
      <c r="AY783" s="18" t="s">
        <v>151</v>
      </c>
      <c r="BE783" s="165">
        <f>IF(N783="základná",J783,0)</f>
        <v>0</v>
      </c>
      <c r="BF783" s="165">
        <f>IF(N783="znížená",J783,0)</f>
        <v>0</v>
      </c>
      <c r="BG783" s="165">
        <f>IF(N783="zákl. prenesená",J783,0)</f>
        <v>0</v>
      </c>
      <c r="BH783" s="165">
        <f>IF(N783="zníž. prenesená",J783,0)</f>
        <v>0</v>
      </c>
      <c r="BI783" s="165">
        <f>IF(N783="nulová",J783,0)</f>
        <v>0</v>
      </c>
      <c r="BJ783" s="18" t="s">
        <v>152</v>
      </c>
      <c r="BK783" s="165">
        <f>ROUND(I783*H783,2)</f>
        <v>0</v>
      </c>
      <c r="BL783" s="18" t="s">
        <v>158</v>
      </c>
      <c r="BM783" s="164" t="s">
        <v>1811</v>
      </c>
    </row>
    <row r="784" spans="1:65" s="13" customFormat="1" ht="11.25">
      <c r="B784" s="166"/>
      <c r="D784" s="167" t="s">
        <v>160</v>
      </c>
      <c r="E784" s="168" t="s">
        <v>1</v>
      </c>
      <c r="F784" s="169" t="s">
        <v>1812</v>
      </c>
      <c r="H784" s="168" t="s">
        <v>1</v>
      </c>
      <c r="I784" s="170"/>
      <c r="L784" s="166"/>
      <c r="M784" s="171"/>
      <c r="N784" s="172"/>
      <c r="O784" s="172"/>
      <c r="P784" s="172"/>
      <c r="Q784" s="172"/>
      <c r="R784" s="172"/>
      <c r="S784" s="172"/>
      <c r="T784" s="173"/>
      <c r="AT784" s="168" t="s">
        <v>160</v>
      </c>
      <c r="AU784" s="168" t="s">
        <v>152</v>
      </c>
      <c r="AV784" s="13" t="s">
        <v>84</v>
      </c>
      <c r="AW784" s="13" t="s">
        <v>31</v>
      </c>
      <c r="AX784" s="13" t="s">
        <v>76</v>
      </c>
      <c r="AY784" s="168" t="s">
        <v>151</v>
      </c>
    </row>
    <row r="785" spans="1:65" s="14" customFormat="1" ht="11.25">
      <c r="B785" s="174"/>
      <c r="D785" s="167" t="s">
        <v>160</v>
      </c>
      <c r="E785" s="175" t="s">
        <v>1</v>
      </c>
      <c r="F785" s="176" t="s">
        <v>1774</v>
      </c>
      <c r="H785" s="177">
        <v>18.510000000000002</v>
      </c>
      <c r="I785" s="178"/>
      <c r="L785" s="174"/>
      <c r="M785" s="179"/>
      <c r="N785" s="180"/>
      <c r="O785" s="180"/>
      <c r="P785" s="180"/>
      <c r="Q785" s="180"/>
      <c r="R785" s="180"/>
      <c r="S785" s="180"/>
      <c r="T785" s="181"/>
      <c r="AT785" s="175" t="s">
        <v>160</v>
      </c>
      <c r="AU785" s="175" t="s">
        <v>152</v>
      </c>
      <c r="AV785" s="14" t="s">
        <v>152</v>
      </c>
      <c r="AW785" s="14" t="s">
        <v>31</v>
      </c>
      <c r="AX785" s="14" t="s">
        <v>76</v>
      </c>
      <c r="AY785" s="175" t="s">
        <v>151</v>
      </c>
    </row>
    <row r="786" spans="1:65" s="13" customFormat="1" ht="11.25">
      <c r="B786" s="166"/>
      <c r="D786" s="167" t="s">
        <v>160</v>
      </c>
      <c r="E786" s="168" t="s">
        <v>1</v>
      </c>
      <c r="F786" s="169" t="s">
        <v>1813</v>
      </c>
      <c r="H786" s="168" t="s">
        <v>1</v>
      </c>
      <c r="I786" s="170"/>
      <c r="L786" s="166"/>
      <c r="M786" s="171"/>
      <c r="N786" s="172"/>
      <c r="O786" s="172"/>
      <c r="P786" s="172"/>
      <c r="Q786" s="172"/>
      <c r="R786" s="172"/>
      <c r="S786" s="172"/>
      <c r="T786" s="173"/>
      <c r="AT786" s="168" t="s">
        <v>160</v>
      </c>
      <c r="AU786" s="168" t="s">
        <v>152</v>
      </c>
      <c r="AV786" s="13" t="s">
        <v>84</v>
      </c>
      <c r="AW786" s="13" t="s">
        <v>31</v>
      </c>
      <c r="AX786" s="13" t="s">
        <v>76</v>
      </c>
      <c r="AY786" s="168" t="s">
        <v>151</v>
      </c>
    </row>
    <row r="787" spans="1:65" s="14" customFormat="1" ht="11.25">
      <c r="B787" s="174"/>
      <c r="D787" s="167" t="s">
        <v>160</v>
      </c>
      <c r="E787" s="175" t="s">
        <v>1</v>
      </c>
      <c r="F787" s="176" t="s">
        <v>1775</v>
      </c>
      <c r="H787" s="177">
        <v>39.130000000000003</v>
      </c>
      <c r="I787" s="178"/>
      <c r="L787" s="174"/>
      <c r="M787" s="179"/>
      <c r="N787" s="180"/>
      <c r="O787" s="180"/>
      <c r="P787" s="180"/>
      <c r="Q787" s="180"/>
      <c r="R787" s="180"/>
      <c r="S787" s="180"/>
      <c r="T787" s="181"/>
      <c r="AT787" s="175" t="s">
        <v>160</v>
      </c>
      <c r="AU787" s="175" t="s">
        <v>152</v>
      </c>
      <c r="AV787" s="14" t="s">
        <v>152</v>
      </c>
      <c r="AW787" s="14" t="s">
        <v>31</v>
      </c>
      <c r="AX787" s="14" t="s">
        <v>76</v>
      </c>
      <c r="AY787" s="175" t="s">
        <v>151</v>
      </c>
    </row>
    <row r="788" spans="1:65" s="14" customFormat="1" ht="11.25">
      <c r="B788" s="174"/>
      <c r="D788" s="167" t="s">
        <v>160</v>
      </c>
      <c r="E788" s="175" t="s">
        <v>1</v>
      </c>
      <c r="F788" s="176" t="s">
        <v>1778</v>
      </c>
      <c r="H788" s="177">
        <v>1.7</v>
      </c>
      <c r="I788" s="178"/>
      <c r="L788" s="174"/>
      <c r="M788" s="179"/>
      <c r="N788" s="180"/>
      <c r="O788" s="180"/>
      <c r="P788" s="180"/>
      <c r="Q788" s="180"/>
      <c r="R788" s="180"/>
      <c r="S788" s="180"/>
      <c r="T788" s="181"/>
      <c r="AT788" s="175" t="s">
        <v>160</v>
      </c>
      <c r="AU788" s="175" t="s">
        <v>152</v>
      </c>
      <c r="AV788" s="14" t="s">
        <v>152</v>
      </c>
      <c r="AW788" s="14" t="s">
        <v>31</v>
      </c>
      <c r="AX788" s="14" t="s">
        <v>76</v>
      </c>
      <c r="AY788" s="175" t="s">
        <v>151</v>
      </c>
    </row>
    <row r="789" spans="1:65" s="14" customFormat="1" ht="11.25">
      <c r="B789" s="174"/>
      <c r="D789" s="167" t="s">
        <v>160</v>
      </c>
      <c r="E789" s="175" t="s">
        <v>1</v>
      </c>
      <c r="F789" s="176" t="s">
        <v>1779</v>
      </c>
      <c r="H789" s="177">
        <v>3.95</v>
      </c>
      <c r="I789" s="178"/>
      <c r="L789" s="174"/>
      <c r="M789" s="179"/>
      <c r="N789" s="180"/>
      <c r="O789" s="180"/>
      <c r="P789" s="180"/>
      <c r="Q789" s="180"/>
      <c r="R789" s="180"/>
      <c r="S789" s="180"/>
      <c r="T789" s="181"/>
      <c r="AT789" s="175" t="s">
        <v>160</v>
      </c>
      <c r="AU789" s="175" t="s">
        <v>152</v>
      </c>
      <c r="AV789" s="14" t="s">
        <v>152</v>
      </c>
      <c r="AW789" s="14" t="s">
        <v>31</v>
      </c>
      <c r="AX789" s="14" t="s">
        <v>76</v>
      </c>
      <c r="AY789" s="175" t="s">
        <v>151</v>
      </c>
    </row>
    <row r="790" spans="1:65" s="14" customFormat="1" ht="11.25">
      <c r="B790" s="174"/>
      <c r="D790" s="167" t="s">
        <v>160</v>
      </c>
      <c r="E790" s="175" t="s">
        <v>1</v>
      </c>
      <c r="F790" s="176" t="s">
        <v>1780</v>
      </c>
      <c r="H790" s="177">
        <v>8.0299999999999994</v>
      </c>
      <c r="I790" s="178"/>
      <c r="L790" s="174"/>
      <c r="M790" s="179"/>
      <c r="N790" s="180"/>
      <c r="O790" s="180"/>
      <c r="P790" s="180"/>
      <c r="Q790" s="180"/>
      <c r="R790" s="180"/>
      <c r="S790" s="180"/>
      <c r="T790" s="181"/>
      <c r="AT790" s="175" t="s">
        <v>160</v>
      </c>
      <c r="AU790" s="175" t="s">
        <v>152</v>
      </c>
      <c r="AV790" s="14" t="s">
        <v>152</v>
      </c>
      <c r="AW790" s="14" t="s">
        <v>31</v>
      </c>
      <c r="AX790" s="14" t="s">
        <v>76</v>
      </c>
      <c r="AY790" s="175" t="s">
        <v>151</v>
      </c>
    </row>
    <row r="791" spans="1:65" s="14" customFormat="1" ht="11.25">
      <c r="B791" s="174"/>
      <c r="D791" s="167" t="s">
        <v>160</v>
      </c>
      <c r="E791" s="175" t="s">
        <v>1</v>
      </c>
      <c r="F791" s="176" t="s">
        <v>1781</v>
      </c>
      <c r="H791" s="177">
        <v>3.91</v>
      </c>
      <c r="I791" s="178"/>
      <c r="L791" s="174"/>
      <c r="M791" s="179"/>
      <c r="N791" s="180"/>
      <c r="O791" s="180"/>
      <c r="P791" s="180"/>
      <c r="Q791" s="180"/>
      <c r="R791" s="180"/>
      <c r="S791" s="180"/>
      <c r="T791" s="181"/>
      <c r="AT791" s="175" t="s">
        <v>160</v>
      </c>
      <c r="AU791" s="175" t="s">
        <v>152</v>
      </c>
      <c r="AV791" s="14" t="s">
        <v>152</v>
      </c>
      <c r="AW791" s="14" t="s">
        <v>31</v>
      </c>
      <c r="AX791" s="14" t="s">
        <v>76</v>
      </c>
      <c r="AY791" s="175" t="s">
        <v>151</v>
      </c>
    </row>
    <row r="792" spans="1:65" s="14" customFormat="1" ht="11.25">
      <c r="B792" s="174"/>
      <c r="D792" s="167" t="s">
        <v>160</v>
      </c>
      <c r="E792" s="175" t="s">
        <v>1</v>
      </c>
      <c r="F792" s="176" t="s">
        <v>1782</v>
      </c>
      <c r="H792" s="177">
        <v>5.5</v>
      </c>
      <c r="I792" s="178"/>
      <c r="L792" s="174"/>
      <c r="M792" s="179"/>
      <c r="N792" s="180"/>
      <c r="O792" s="180"/>
      <c r="P792" s="180"/>
      <c r="Q792" s="180"/>
      <c r="R792" s="180"/>
      <c r="S792" s="180"/>
      <c r="T792" s="181"/>
      <c r="AT792" s="175" t="s">
        <v>160</v>
      </c>
      <c r="AU792" s="175" t="s">
        <v>152</v>
      </c>
      <c r="AV792" s="14" t="s">
        <v>152</v>
      </c>
      <c r="AW792" s="14" t="s">
        <v>31</v>
      </c>
      <c r="AX792" s="14" t="s">
        <v>76</v>
      </c>
      <c r="AY792" s="175" t="s">
        <v>151</v>
      </c>
    </row>
    <row r="793" spans="1:65" s="14" customFormat="1" ht="11.25">
      <c r="B793" s="174"/>
      <c r="D793" s="167" t="s">
        <v>160</v>
      </c>
      <c r="E793" s="175" t="s">
        <v>1</v>
      </c>
      <c r="F793" s="176" t="s">
        <v>1783</v>
      </c>
      <c r="H793" s="177">
        <v>4</v>
      </c>
      <c r="I793" s="178"/>
      <c r="L793" s="174"/>
      <c r="M793" s="179"/>
      <c r="N793" s="180"/>
      <c r="O793" s="180"/>
      <c r="P793" s="180"/>
      <c r="Q793" s="180"/>
      <c r="R793" s="180"/>
      <c r="S793" s="180"/>
      <c r="T793" s="181"/>
      <c r="AT793" s="175" t="s">
        <v>160</v>
      </c>
      <c r="AU793" s="175" t="s">
        <v>152</v>
      </c>
      <c r="AV793" s="14" t="s">
        <v>152</v>
      </c>
      <c r="AW793" s="14" t="s">
        <v>31</v>
      </c>
      <c r="AX793" s="14" t="s">
        <v>76</v>
      </c>
      <c r="AY793" s="175" t="s">
        <v>151</v>
      </c>
    </row>
    <row r="794" spans="1:65" s="14" customFormat="1" ht="11.25">
      <c r="B794" s="174"/>
      <c r="D794" s="167" t="s">
        <v>160</v>
      </c>
      <c r="E794" s="175" t="s">
        <v>1</v>
      </c>
      <c r="F794" s="176" t="s">
        <v>1784</v>
      </c>
      <c r="H794" s="177">
        <v>1.49</v>
      </c>
      <c r="I794" s="178"/>
      <c r="L794" s="174"/>
      <c r="M794" s="179"/>
      <c r="N794" s="180"/>
      <c r="O794" s="180"/>
      <c r="P794" s="180"/>
      <c r="Q794" s="180"/>
      <c r="R794" s="180"/>
      <c r="S794" s="180"/>
      <c r="T794" s="181"/>
      <c r="AT794" s="175" t="s">
        <v>160</v>
      </c>
      <c r="AU794" s="175" t="s">
        <v>152</v>
      </c>
      <c r="AV794" s="14" t="s">
        <v>152</v>
      </c>
      <c r="AW794" s="14" t="s">
        <v>31</v>
      </c>
      <c r="AX794" s="14" t="s">
        <v>76</v>
      </c>
      <c r="AY794" s="175" t="s">
        <v>151</v>
      </c>
    </row>
    <row r="795" spans="1:65" s="14" customFormat="1" ht="11.25">
      <c r="B795" s="174"/>
      <c r="D795" s="167" t="s">
        <v>160</v>
      </c>
      <c r="E795" s="175" t="s">
        <v>1</v>
      </c>
      <c r="F795" s="176" t="s">
        <v>1785</v>
      </c>
      <c r="H795" s="177">
        <v>1.35</v>
      </c>
      <c r="I795" s="178"/>
      <c r="L795" s="174"/>
      <c r="M795" s="179"/>
      <c r="N795" s="180"/>
      <c r="O795" s="180"/>
      <c r="P795" s="180"/>
      <c r="Q795" s="180"/>
      <c r="R795" s="180"/>
      <c r="S795" s="180"/>
      <c r="T795" s="181"/>
      <c r="AT795" s="175" t="s">
        <v>160</v>
      </c>
      <c r="AU795" s="175" t="s">
        <v>152</v>
      </c>
      <c r="AV795" s="14" t="s">
        <v>152</v>
      </c>
      <c r="AW795" s="14" t="s">
        <v>31</v>
      </c>
      <c r="AX795" s="14" t="s">
        <v>76</v>
      </c>
      <c r="AY795" s="175" t="s">
        <v>151</v>
      </c>
    </row>
    <row r="796" spans="1:65" s="13" customFormat="1" ht="11.25">
      <c r="B796" s="166"/>
      <c r="D796" s="167" t="s">
        <v>160</v>
      </c>
      <c r="E796" s="168" t="s">
        <v>1</v>
      </c>
      <c r="F796" s="169" t="s">
        <v>1814</v>
      </c>
      <c r="H796" s="168" t="s">
        <v>1</v>
      </c>
      <c r="I796" s="170"/>
      <c r="L796" s="166"/>
      <c r="M796" s="171"/>
      <c r="N796" s="172"/>
      <c r="O796" s="172"/>
      <c r="P796" s="172"/>
      <c r="Q796" s="172"/>
      <c r="R796" s="172"/>
      <c r="S796" s="172"/>
      <c r="T796" s="173"/>
      <c r="AT796" s="168" t="s">
        <v>160</v>
      </c>
      <c r="AU796" s="168" t="s">
        <v>152</v>
      </c>
      <c r="AV796" s="13" t="s">
        <v>84</v>
      </c>
      <c r="AW796" s="13" t="s">
        <v>31</v>
      </c>
      <c r="AX796" s="13" t="s">
        <v>76</v>
      </c>
      <c r="AY796" s="168" t="s">
        <v>151</v>
      </c>
    </row>
    <row r="797" spans="1:65" s="14" customFormat="1" ht="11.25">
      <c r="B797" s="174"/>
      <c r="D797" s="167" t="s">
        <v>160</v>
      </c>
      <c r="E797" s="175" t="s">
        <v>1</v>
      </c>
      <c r="F797" s="176" t="s">
        <v>1789</v>
      </c>
      <c r="H797" s="177">
        <v>34.49</v>
      </c>
      <c r="I797" s="178"/>
      <c r="L797" s="174"/>
      <c r="M797" s="179"/>
      <c r="N797" s="180"/>
      <c r="O797" s="180"/>
      <c r="P797" s="180"/>
      <c r="Q797" s="180"/>
      <c r="R797" s="180"/>
      <c r="S797" s="180"/>
      <c r="T797" s="181"/>
      <c r="AT797" s="175" t="s">
        <v>160</v>
      </c>
      <c r="AU797" s="175" t="s">
        <v>152</v>
      </c>
      <c r="AV797" s="14" t="s">
        <v>152</v>
      </c>
      <c r="AW797" s="14" t="s">
        <v>31</v>
      </c>
      <c r="AX797" s="14" t="s">
        <v>76</v>
      </c>
      <c r="AY797" s="175" t="s">
        <v>151</v>
      </c>
    </row>
    <row r="798" spans="1:65" s="15" customFormat="1" ht="11.25">
      <c r="B798" s="182"/>
      <c r="D798" s="167" t="s">
        <v>160</v>
      </c>
      <c r="E798" s="183" t="s">
        <v>1</v>
      </c>
      <c r="F798" s="184" t="s">
        <v>164</v>
      </c>
      <c r="H798" s="185">
        <v>122.06</v>
      </c>
      <c r="I798" s="186"/>
      <c r="L798" s="182"/>
      <c r="M798" s="187"/>
      <c r="N798" s="188"/>
      <c r="O798" s="188"/>
      <c r="P798" s="188"/>
      <c r="Q798" s="188"/>
      <c r="R798" s="188"/>
      <c r="S798" s="188"/>
      <c r="T798" s="189"/>
      <c r="AT798" s="183" t="s">
        <v>160</v>
      </c>
      <c r="AU798" s="183" t="s">
        <v>152</v>
      </c>
      <c r="AV798" s="15" t="s">
        <v>158</v>
      </c>
      <c r="AW798" s="15" t="s">
        <v>31</v>
      </c>
      <c r="AX798" s="15" t="s">
        <v>84</v>
      </c>
      <c r="AY798" s="183" t="s">
        <v>151</v>
      </c>
    </row>
    <row r="799" spans="1:65" s="2" customFormat="1" ht="24.2" customHeight="1">
      <c r="A799" s="33"/>
      <c r="B799" s="151"/>
      <c r="C799" s="152" t="s">
        <v>1815</v>
      </c>
      <c r="D799" s="152" t="s">
        <v>154</v>
      </c>
      <c r="E799" s="153" t="s">
        <v>1816</v>
      </c>
      <c r="F799" s="154" t="s">
        <v>1817</v>
      </c>
      <c r="G799" s="155" t="s">
        <v>157</v>
      </c>
      <c r="H799" s="156">
        <v>342.86599999999999</v>
      </c>
      <c r="I799" s="157"/>
      <c r="J799" s="158">
        <f>ROUND(I799*H799,2)</f>
        <v>0</v>
      </c>
      <c r="K799" s="159"/>
      <c r="L799" s="34"/>
      <c r="M799" s="160" t="s">
        <v>1</v>
      </c>
      <c r="N799" s="161" t="s">
        <v>42</v>
      </c>
      <c r="O799" s="62"/>
      <c r="P799" s="162">
        <f>O799*H799</f>
        <v>0</v>
      </c>
      <c r="Q799" s="162">
        <v>1.214E-2</v>
      </c>
      <c r="R799" s="162">
        <f>Q799*H799</f>
        <v>4.1623932400000001</v>
      </c>
      <c r="S799" s="162">
        <v>0</v>
      </c>
      <c r="T799" s="163">
        <f>S799*H799</f>
        <v>0</v>
      </c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R799" s="164" t="s">
        <v>158</v>
      </c>
      <c r="AT799" s="164" t="s">
        <v>154</v>
      </c>
      <c r="AU799" s="164" t="s">
        <v>152</v>
      </c>
      <c r="AY799" s="18" t="s">
        <v>151</v>
      </c>
      <c r="BE799" s="165">
        <f>IF(N799="základná",J799,0)</f>
        <v>0</v>
      </c>
      <c r="BF799" s="165">
        <f>IF(N799="znížená",J799,0)</f>
        <v>0</v>
      </c>
      <c r="BG799" s="165">
        <f>IF(N799="zákl. prenesená",J799,0)</f>
        <v>0</v>
      </c>
      <c r="BH799" s="165">
        <f>IF(N799="zníž. prenesená",J799,0)</f>
        <v>0</v>
      </c>
      <c r="BI799" s="165">
        <f>IF(N799="nulová",J799,0)</f>
        <v>0</v>
      </c>
      <c r="BJ799" s="18" t="s">
        <v>152</v>
      </c>
      <c r="BK799" s="165">
        <f>ROUND(I799*H799,2)</f>
        <v>0</v>
      </c>
      <c r="BL799" s="18" t="s">
        <v>158</v>
      </c>
      <c r="BM799" s="164" t="s">
        <v>1818</v>
      </c>
    </row>
    <row r="800" spans="1:65" s="13" customFormat="1" ht="11.25">
      <c r="B800" s="166"/>
      <c r="D800" s="167" t="s">
        <v>160</v>
      </c>
      <c r="E800" s="168" t="s">
        <v>1</v>
      </c>
      <c r="F800" s="169" t="s">
        <v>1819</v>
      </c>
      <c r="H800" s="168" t="s">
        <v>1</v>
      </c>
      <c r="I800" s="170"/>
      <c r="L800" s="166"/>
      <c r="M800" s="171"/>
      <c r="N800" s="172"/>
      <c r="O800" s="172"/>
      <c r="P800" s="172"/>
      <c r="Q800" s="172"/>
      <c r="R800" s="172"/>
      <c r="S800" s="172"/>
      <c r="T800" s="173"/>
      <c r="AT800" s="168" t="s">
        <v>160</v>
      </c>
      <c r="AU800" s="168" t="s">
        <v>152</v>
      </c>
      <c r="AV800" s="13" t="s">
        <v>84</v>
      </c>
      <c r="AW800" s="13" t="s">
        <v>31</v>
      </c>
      <c r="AX800" s="13" t="s">
        <v>76</v>
      </c>
      <c r="AY800" s="168" t="s">
        <v>151</v>
      </c>
    </row>
    <row r="801" spans="1:65" s="14" customFormat="1" ht="11.25">
      <c r="B801" s="174"/>
      <c r="D801" s="167" t="s">
        <v>160</v>
      </c>
      <c r="E801" s="175" t="s">
        <v>1</v>
      </c>
      <c r="F801" s="176" t="s">
        <v>1796</v>
      </c>
      <c r="H801" s="177">
        <v>46.32</v>
      </c>
      <c r="I801" s="178"/>
      <c r="L801" s="174"/>
      <c r="M801" s="179"/>
      <c r="N801" s="180"/>
      <c r="O801" s="180"/>
      <c r="P801" s="180"/>
      <c r="Q801" s="180"/>
      <c r="R801" s="180"/>
      <c r="S801" s="180"/>
      <c r="T801" s="181"/>
      <c r="AT801" s="175" t="s">
        <v>160</v>
      </c>
      <c r="AU801" s="175" t="s">
        <v>152</v>
      </c>
      <c r="AV801" s="14" t="s">
        <v>152</v>
      </c>
      <c r="AW801" s="14" t="s">
        <v>31</v>
      </c>
      <c r="AX801" s="14" t="s">
        <v>76</v>
      </c>
      <c r="AY801" s="175" t="s">
        <v>151</v>
      </c>
    </row>
    <row r="802" spans="1:65" s="14" customFormat="1" ht="11.25">
      <c r="B802" s="174"/>
      <c r="D802" s="167" t="s">
        <v>160</v>
      </c>
      <c r="E802" s="175" t="s">
        <v>1</v>
      </c>
      <c r="F802" s="176" t="s">
        <v>1797</v>
      </c>
      <c r="H802" s="177">
        <v>56.56</v>
      </c>
      <c r="I802" s="178"/>
      <c r="L802" s="174"/>
      <c r="M802" s="179"/>
      <c r="N802" s="180"/>
      <c r="O802" s="180"/>
      <c r="P802" s="180"/>
      <c r="Q802" s="180"/>
      <c r="R802" s="180"/>
      <c r="S802" s="180"/>
      <c r="T802" s="181"/>
      <c r="AT802" s="175" t="s">
        <v>160</v>
      </c>
      <c r="AU802" s="175" t="s">
        <v>152</v>
      </c>
      <c r="AV802" s="14" t="s">
        <v>152</v>
      </c>
      <c r="AW802" s="14" t="s">
        <v>31</v>
      </c>
      <c r="AX802" s="14" t="s">
        <v>76</v>
      </c>
      <c r="AY802" s="175" t="s">
        <v>151</v>
      </c>
    </row>
    <row r="803" spans="1:65" s="13" customFormat="1" ht="11.25">
      <c r="B803" s="166"/>
      <c r="D803" s="167" t="s">
        <v>160</v>
      </c>
      <c r="E803" s="168" t="s">
        <v>1</v>
      </c>
      <c r="F803" s="169" t="s">
        <v>1820</v>
      </c>
      <c r="H803" s="168" t="s">
        <v>1</v>
      </c>
      <c r="I803" s="170"/>
      <c r="L803" s="166"/>
      <c r="M803" s="171"/>
      <c r="N803" s="172"/>
      <c r="O803" s="172"/>
      <c r="P803" s="172"/>
      <c r="Q803" s="172"/>
      <c r="R803" s="172"/>
      <c r="S803" s="172"/>
      <c r="T803" s="173"/>
      <c r="AT803" s="168" t="s">
        <v>160</v>
      </c>
      <c r="AU803" s="168" t="s">
        <v>152</v>
      </c>
      <c r="AV803" s="13" t="s">
        <v>84</v>
      </c>
      <c r="AW803" s="13" t="s">
        <v>31</v>
      </c>
      <c r="AX803" s="13" t="s">
        <v>76</v>
      </c>
      <c r="AY803" s="168" t="s">
        <v>151</v>
      </c>
    </row>
    <row r="804" spans="1:65" s="14" customFormat="1" ht="11.25">
      <c r="B804" s="174"/>
      <c r="D804" s="167" t="s">
        <v>160</v>
      </c>
      <c r="E804" s="175" t="s">
        <v>1</v>
      </c>
      <c r="F804" s="176" t="s">
        <v>1776</v>
      </c>
      <c r="H804" s="177">
        <v>11.125</v>
      </c>
      <c r="I804" s="178"/>
      <c r="L804" s="174"/>
      <c r="M804" s="179"/>
      <c r="N804" s="180"/>
      <c r="O804" s="180"/>
      <c r="P804" s="180"/>
      <c r="Q804" s="180"/>
      <c r="R804" s="180"/>
      <c r="S804" s="180"/>
      <c r="T804" s="181"/>
      <c r="AT804" s="175" t="s">
        <v>160</v>
      </c>
      <c r="AU804" s="175" t="s">
        <v>152</v>
      </c>
      <c r="AV804" s="14" t="s">
        <v>152</v>
      </c>
      <c r="AW804" s="14" t="s">
        <v>31</v>
      </c>
      <c r="AX804" s="14" t="s">
        <v>76</v>
      </c>
      <c r="AY804" s="175" t="s">
        <v>151</v>
      </c>
    </row>
    <row r="805" spans="1:65" s="14" customFormat="1" ht="11.25">
      <c r="B805" s="174"/>
      <c r="D805" s="167" t="s">
        <v>160</v>
      </c>
      <c r="E805" s="175" t="s">
        <v>1</v>
      </c>
      <c r="F805" s="176" t="s">
        <v>1821</v>
      </c>
      <c r="H805" s="177">
        <v>32.381</v>
      </c>
      <c r="I805" s="178"/>
      <c r="L805" s="174"/>
      <c r="M805" s="179"/>
      <c r="N805" s="180"/>
      <c r="O805" s="180"/>
      <c r="P805" s="180"/>
      <c r="Q805" s="180"/>
      <c r="R805" s="180"/>
      <c r="S805" s="180"/>
      <c r="T805" s="181"/>
      <c r="AT805" s="175" t="s">
        <v>160</v>
      </c>
      <c r="AU805" s="175" t="s">
        <v>152</v>
      </c>
      <c r="AV805" s="14" t="s">
        <v>152</v>
      </c>
      <c r="AW805" s="14" t="s">
        <v>31</v>
      </c>
      <c r="AX805" s="14" t="s">
        <v>76</v>
      </c>
      <c r="AY805" s="175" t="s">
        <v>151</v>
      </c>
    </row>
    <row r="806" spans="1:65" s="14" customFormat="1" ht="11.25">
      <c r="B806" s="174"/>
      <c r="D806" s="167" t="s">
        <v>160</v>
      </c>
      <c r="E806" s="175" t="s">
        <v>1</v>
      </c>
      <c r="F806" s="176" t="s">
        <v>1786</v>
      </c>
      <c r="H806" s="177">
        <v>32.130000000000003</v>
      </c>
      <c r="I806" s="178"/>
      <c r="L806" s="174"/>
      <c r="M806" s="179"/>
      <c r="N806" s="180"/>
      <c r="O806" s="180"/>
      <c r="P806" s="180"/>
      <c r="Q806" s="180"/>
      <c r="R806" s="180"/>
      <c r="S806" s="180"/>
      <c r="T806" s="181"/>
      <c r="AT806" s="175" t="s">
        <v>160</v>
      </c>
      <c r="AU806" s="175" t="s">
        <v>152</v>
      </c>
      <c r="AV806" s="14" t="s">
        <v>152</v>
      </c>
      <c r="AW806" s="14" t="s">
        <v>31</v>
      </c>
      <c r="AX806" s="14" t="s">
        <v>76</v>
      </c>
      <c r="AY806" s="175" t="s">
        <v>151</v>
      </c>
    </row>
    <row r="807" spans="1:65" s="13" customFormat="1" ht="11.25">
      <c r="B807" s="166"/>
      <c r="D807" s="167" t="s">
        <v>160</v>
      </c>
      <c r="E807" s="168" t="s">
        <v>1</v>
      </c>
      <c r="F807" s="169" t="s">
        <v>1822</v>
      </c>
      <c r="H807" s="168" t="s">
        <v>1</v>
      </c>
      <c r="I807" s="170"/>
      <c r="L807" s="166"/>
      <c r="M807" s="171"/>
      <c r="N807" s="172"/>
      <c r="O807" s="172"/>
      <c r="P807" s="172"/>
      <c r="Q807" s="172"/>
      <c r="R807" s="172"/>
      <c r="S807" s="172"/>
      <c r="T807" s="173"/>
      <c r="AT807" s="168" t="s">
        <v>160</v>
      </c>
      <c r="AU807" s="168" t="s">
        <v>152</v>
      </c>
      <c r="AV807" s="13" t="s">
        <v>84</v>
      </c>
      <c r="AW807" s="13" t="s">
        <v>31</v>
      </c>
      <c r="AX807" s="13" t="s">
        <v>76</v>
      </c>
      <c r="AY807" s="168" t="s">
        <v>151</v>
      </c>
    </row>
    <row r="808" spans="1:65" s="14" customFormat="1" ht="11.25">
      <c r="B808" s="174"/>
      <c r="D808" s="167" t="s">
        <v>160</v>
      </c>
      <c r="E808" s="175" t="s">
        <v>1</v>
      </c>
      <c r="F808" s="176" t="s">
        <v>1787</v>
      </c>
      <c r="H808" s="177">
        <v>49.96</v>
      </c>
      <c r="I808" s="178"/>
      <c r="L808" s="174"/>
      <c r="M808" s="179"/>
      <c r="N808" s="180"/>
      <c r="O808" s="180"/>
      <c r="P808" s="180"/>
      <c r="Q808" s="180"/>
      <c r="R808" s="180"/>
      <c r="S808" s="180"/>
      <c r="T808" s="181"/>
      <c r="AT808" s="175" t="s">
        <v>160</v>
      </c>
      <c r="AU808" s="175" t="s">
        <v>152</v>
      </c>
      <c r="AV808" s="14" t="s">
        <v>152</v>
      </c>
      <c r="AW808" s="14" t="s">
        <v>31</v>
      </c>
      <c r="AX808" s="14" t="s">
        <v>76</v>
      </c>
      <c r="AY808" s="175" t="s">
        <v>151</v>
      </c>
    </row>
    <row r="809" spans="1:65" s="13" customFormat="1" ht="11.25">
      <c r="B809" s="166"/>
      <c r="D809" s="167" t="s">
        <v>160</v>
      </c>
      <c r="E809" s="168" t="s">
        <v>1</v>
      </c>
      <c r="F809" s="169" t="s">
        <v>1823</v>
      </c>
      <c r="H809" s="168" t="s">
        <v>1</v>
      </c>
      <c r="I809" s="170"/>
      <c r="L809" s="166"/>
      <c r="M809" s="171"/>
      <c r="N809" s="172"/>
      <c r="O809" s="172"/>
      <c r="P809" s="172"/>
      <c r="Q809" s="172"/>
      <c r="R809" s="172"/>
      <c r="S809" s="172"/>
      <c r="T809" s="173"/>
      <c r="AT809" s="168" t="s">
        <v>160</v>
      </c>
      <c r="AU809" s="168" t="s">
        <v>152</v>
      </c>
      <c r="AV809" s="13" t="s">
        <v>84</v>
      </c>
      <c r="AW809" s="13" t="s">
        <v>31</v>
      </c>
      <c r="AX809" s="13" t="s">
        <v>76</v>
      </c>
      <c r="AY809" s="168" t="s">
        <v>151</v>
      </c>
    </row>
    <row r="810" spans="1:65" s="14" customFormat="1" ht="11.25">
      <c r="B810" s="174"/>
      <c r="D810" s="167" t="s">
        <v>160</v>
      </c>
      <c r="E810" s="175" t="s">
        <v>1</v>
      </c>
      <c r="F810" s="176" t="s">
        <v>1788</v>
      </c>
      <c r="H810" s="177">
        <v>114.39</v>
      </c>
      <c r="I810" s="178"/>
      <c r="L810" s="174"/>
      <c r="M810" s="179"/>
      <c r="N810" s="180"/>
      <c r="O810" s="180"/>
      <c r="P810" s="180"/>
      <c r="Q810" s="180"/>
      <c r="R810" s="180"/>
      <c r="S810" s="180"/>
      <c r="T810" s="181"/>
      <c r="AT810" s="175" t="s">
        <v>160</v>
      </c>
      <c r="AU810" s="175" t="s">
        <v>152</v>
      </c>
      <c r="AV810" s="14" t="s">
        <v>152</v>
      </c>
      <c r="AW810" s="14" t="s">
        <v>31</v>
      </c>
      <c r="AX810" s="14" t="s">
        <v>76</v>
      </c>
      <c r="AY810" s="175" t="s">
        <v>151</v>
      </c>
    </row>
    <row r="811" spans="1:65" s="15" customFormat="1" ht="11.25">
      <c r="B811" s="182"/>
      <c r="D811" s="167" t="s">
        <v>160</v>
      </c>
      <c r="E811" s="183" t="s">
        <v>1</v>
      </c>
      <c r="F811" s="184" t="s">
        <v>164</v>
      </c>
      <c r="H811" s="185">
        <v>342.86599999999999</v>
      </c>
      <c r="I811" s="186"/>
      <c r="L811" s="182"/>
      <c r="M811" s="187"/>
      <c r="N811" s="188"/>
      <c r="O811" s="188"/>
      <c r="P811" s="188"/>
      <c r="Q811" s="188"/>
      <c r="R811" s="188"/>
      <c r="S811" s="188"/>
      <c r="T811" s="189"/>
      <c r="AT811" s="183" t="s">
        <v>160</v>
      </c>
      <c r="AU811" s="183" t="s">
        <v>152</v>
      </c>
      <c r="AV811" s="15" t="s">
        <v>158</v>
      </c>
      <c r="AW811" s="15" t="s">
        <v>31</v>
      </c>
      <c r="AX811" s="15" t="s">
        <v>84</v>
      </c>
      <c r="AY811" s="183" t="s">
        <v>151</v>
      </c>
    </row>
    <row r="812" spans="1:65" s="2" customFormat="1" ht="24.2" customHeight="1">
      <c r="A812" s="33"/>
      <c r="B812" s="151"/>
      <c r="C812" s="152" t="s">
        <v>1824</v>
      </c>
      <c r="D812" s="152" t="s">
        <v>154</v>
      </c>
      <c r="E812" s="153" t="s">
        <v>1825</v>
      </c>
      <c r="F812" s="154" t="s">
        <v>1826</v>
      </c>
      <c r="G812" s="155" t="s">
        <v>157</v>
      </c>
      <c r="H812" s="156">
        <v>93.56</v>
      </c>
      <c r="I812" s="157"/>
      <c r="J812" s="158">
        <f>ROUND(I812*H812,2)</f>
        <v>0</v>
      </c>
      <c r="K812" s="159"/>
      <c r="L812" s="34"/>
      <c r="M812" s="160" t="s">
        <v>1</v>
      </c>
      <c r="N812" s="161" t="s">
        <v>42</v>
      </c>
      <c r="O812" s="62"/>
      <c r="P812" s="162">
        <f>O812*H812</f>
        <v>0</v>
      </c>
      <c r="Q812" s="162">
        <v>2.7740000000000001E-2</v>
      </c>
      <c r="R812" s="162">
        <f>Q812*H812</f>
        <v>2.5953544000000002</v>
      </c>
      <c r="S812" s="162">
        <v>0</v>
      </c>
      <c r="T812" s="163">
        <f>S812*H812</f>
        <v>0</v>
      </c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R812" s="164" t="s">
        <v>158</v>
      </c>
      <c r="AT812" s="164" t="s">
        <v>154</v>
      </c>
      <c r="AU812" s="164" t="s">
        <v>152</v>
      </c>
      <c r="AY812" s="18" t="s">
        <v>151</v>
      </c>
      <c r="BE812" s="165">
        <f>IF(N812="základná",J812,0)</f>
        <v>0</v>
      </c>
      <c r="BF812" s="165">
        <f>IF(N812="znížená",J812,0)</f>
        <v>0</v>
      </c>
      <c r="BG812" s="165">
        <f>IF(N812="zákl. prenesená",J812,0)</f>
        <v>0</v>
      </c>
      <c r="BH812" s="165">
        <f>IF(N812="zníž. prenesená",J812,0)</f>
        <v>0</v>
      </c>
      <c r="BI812" s="165">
        <f>IF(N812="nulová",J812,0)</f>
        <v>0</v>
      </c>
      <c r="BJ812" s="18" t="s">
        <v>152</v>
      </c>
      <c r="BK812" s="165">
        <f>ROUND(I812*H812,2)</f>
        <v>0</v>
      </c>
      <c r="BL812" s="18" t="s">
        <v>158</v>
      </c>
      <c r="BM812" s="164" t="s">
        <v>1827</v>
      </c>
    </row>
    <row r="813" spans="1:65" s="13" customFormat="1" ht="11.25">
      <c r="B813" s="166"/>
      <c r="D813" s="167" t="s">
        <v>160</v>
      </c>
      <c r="E813" s="168" t="s">
        <v>1</v>
      </c>
      <c r="F813" s="169" t="s">
        <v>1828</v>
      </c>
      <c r="H813" s="168" t="s">
        <v>1</v>
      </c>
      <c r="I813" s="170"/>
      <c r="L813" s="166"/>
      <c r="M813" s="171"/>
      <c r="N813" s="172"/>
      <c r="O813" s="172"/>
      <c r="P813" s="172"/>
      <c r="Q813" s="172"/>
      <c r="R813" s="172"/>
      <c r="S813" s="172"/>
      <c r="T813" s="173"/>
      <c r="AT813" s="168" t="s">
        <v>160</v>
      </c>
      <c r="AU813" s="168" t="s">
        <v>152</v>
      </c>
      <c r="AV813" s="13" t="s">
        <v>84</v>
      </c>
      <c r="AW813" s="13" t="s">
        <v>31</v>
      </c>
      <c r="AX813" s="13" t="s">
        <v>76</v>
      </c>
      <c r="AY813" s="168" t="s">
        <v>151</v>
      </c>
    </row>
    <row r="814" spans="1:65" s="14" customFormat="1" ht="11.25">
      <c r="B814" s="174"/>
      <c r="D814" s="167" t="s">
        <v>160</v>
      </c>
      <c r="E814" s="175" t="s">
        <v>1</v>
      </c>
      <c r="F814" s="176" t="s">
        <v>1829</v>
      </c>
      <c r="H814" s="177">
        <v>32.26</v>
      </c>
      <c r="I814" s="178"/>
      <c r="L814" s="174"/>
      <c r="M814" s="179"/>
      <c r="N814" s="180"/>
      <c r="O814" s="180"/>
      <c r="P814" s="180"/>
      <c r="Q814" s="180"/>
      <c r="R814" s="180"/>
      <c r="S814" s="180"/>
      <c r="T814" s="181"/>
      <c r="AT814" s="175" t="s">
        <v>160</v>
      </c>
      <c r="AU814" s="175" t="s">
        <v>152</v>
      </c>
      <c r="AV814" s="14" t="s">
        <v>152</v>
      </c>
      <c r="AW814" s="14" t="s">
        <v>31</v>
      </c>
      <c r="AX814" s="14" t="s">
        <v>76</v>
      </c>
      <c r="AY814" s="175" t="s">
        <v>151</v>
      </c>
    </row>
    <row r="815" spans="1:65" s="14" customFormat="1" ht="11.25">
      <c r="B815" s="174"/>
      <c r="D815" s="167" t="s">
        <v>160</v>
      </c>
      <c r="E815" s="175" t="s">
        <v>1</v>
      </c>
      <c r="F815" s="176" t="s">
        <v>1830</v>
      </c>
      <c r="H815" s="177">
        <v>61.3</v>
      </c>
      <c r="I815" s="178"/>
      <c r="L815" s="174"/>
      <c r="M815" s="179"/>
      <c r="N815" s="180"/>
      <c r="O815" s="180"/>
      <c r="P815" s="180"/>
      <c r="Q815" s="180"/>
      <c r="R815" s="180"/>
      <c r="S815" s="180"/>
      <c r="T815" s="181"/>
      <c r="AT815" s="175" t="s">
        <v>160</v>
      </c>
      <c r="AU815" s="175" t="s">
        <v>152</v>
      </c>
      <c r="AV815" s="14" t="s">
        <v>152</v>
      </c>
      <c r="AW815" s="14" t="s">
        <v>31</v>
      </c>
      <c r="AX815" s="14" t="s">
        <v>76</v>
      </c>
      <c r="AY815" s="175" t="s">
        <v>151</v>
      </c>
    </row>
    <row r="816" spans="1:65" s="15" customFormat="1" ht="11.25">
      <c r="B816" s="182"/>
      <c r="D816" s="167" t="s">
        <v>160</v>
      </c>
      <c r="E816" s="183" t="s">
        <v>1</v>
      </c>
      <c r="F816" s="184" t="s">
        <v>164</v>
      </c>
      <c r="H816" s="185">
        <v>93.56</v>
      </c>
      <c r="I816" s="186"/>
      <c r="L816" s="182"/>
      <c r="M816" s="187"/>
      <c r="N816" s="188"/>
      <c r="O816" s="188"/>
      <c r="P816" s="188"/>
      <c r="Q816" s="188"/>
      <c r="R816" s="188"/>
      <c r="S816" s="188"/>
      <c r="T816" s="189"/>
      <c r="AT816" s="183" t="s">
        <v>160</v>
      </c>
      <c r="AU816" s="183" t="s">
        <v>152</v>
      </c>
      <c r="AV816" s="15" t="s">
        <v>158</v>
      </c>
      <c r="AW816" s="15" t="s">
        <v>31</v>
      </c>
      <c r="AX816" s="15" t="s">
        <v>84</v>
      </c>
      <c r="AY816" s="183" t="s">
        <v>151</v>
      </c>
    </row>
    <row r="817" spans="1:65" s="2" customFormat="1" ht="24.2" customHeight="1">
      <c r="A817" s="33"/>
      <c r="B817" s="151"/>
      <c r="C817" s="152" t="s">
        <v>1831</v>
      </c>
      <c r="D817" s="152" t="s">
        <v>154</v>
      </c>
      <c r="E817" s="153" t="s">
        <v>1832</v>
      </c>
      <c r="F817" s="154" t="s">
        <v>1833</v>
      </c>
      <c r="G817" s="155" t="s">
        <v>157</v>
      </c>
      <c r="H817" s="156">
        <v>590.19600000000003</v>
      </c>
      <c r="I817" s="157"/>
      <c r="J817" s="158">
        <f>ROUND(I817*H817,2)</f>
        <v>0</v>
      </c>
      <c r="K817" s="159"/>
      <c r="L817" s="34"/>
      <c r="M817" s="160" t="s">
        <v>1</v>
      </c>
      <c r="N817" s="161" t="s">
        <v>42</v>
      </c>
      <c r="O817" s="62"/>
      <c r="P817" s="162">
        <f>O817*H817</f>
        <v>0</v>
      </c>
      <c r="Q817" s="162">
        <v>2.3000000000000001E-4</v>
      </c>
      <c r="R817" s="162">
        <f>Q817*H817</f>
        <v>0.13574508000000002</v>
      </c>
      <c r="S817" s="162">
        <v>0</v>
      </c>
      <c r="T817" s="163">
        <f>S817*H817</f>
        <v>0</v>
      </c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R817" s="164" t="s">
        <v>158</v>
      </c>
      <c r="AT817" s="164" t="s">
        <v>154</v>
      </c>
      <c r="AU817" s="164" t="s">
        <v>152</v>
      </c>
      <c r="AY817" s="18" t="s">
        <v>151</v>
      </c>
      <c r="BE817" s="165">
        <f>IF(N817="základná",J817,0)</f>
        <v>0</v>
      </c>
      <c r="BF817" s="165">
        <f>IF(N817="znížená",J817,0)</f>
        <v>0</v>
      </c>
      <c r="BG817" s="165">
        <f>IF(N817="zákl. prenesená",J817,0)</f>
        <v>0</v>
      </c>
      <c r="BH817" s="165">
        <f>IF(N817="zníž. prenesená",J817,0)</f>
        <v>0</v>
      </c>
      <c r="BI817" s="165">
        <f>IF(N817="nulová",J817,0)</f>
        <v>0</v>
      </c>
      <c r="BJ817" s="18" t="s">
        <v>152</v>
      </c>
      <c r="BK817" s="165">
        <f>ROUND(I817*H817,2)</f>
        <v>0</v>
      </c>
      <c r="BL817" s="18" t="s">
        <v>158</v>
      </c>
      <c r="BM817" s="164" t="s">
        <v>1834</v>
      </c>
    </row>
    <row r="818" spans="1:65" s="13" customFormat="1" ht="11.25">
      <c r="B818" s="166"/>
      <c r="D818" s="167" t="s">
        <v>160</v>
      </c>
      <c r="E818" s="168" t="s">
        <v>1</v>
      </c>
      <c r="F818" s="169" t="s">
        <v>1835</v>
      </c>
      <c r="H818" s="168" t="s">
        <v>1</v>
      </c>
      <c r="I818" s="170"/>
      <c r="L818" s="166"/>
      <c r="M818" s="171"/>
      <c r="N818" s="172"/>
      <c r="O818" s="172"/>
      <c r="P818" s="172"/>
      <c r="Q818" s="172"/>
      <c r="R818" s="172"/>
      <c r="S818" s="172"/>
      <c r="T818" s="173"/>
      <c r="AT818" s="168" t="s">
        <v>160</v>
      </c>
      <c r="AU818" s="168" t="s">
        <v>152</v>
      </c>
      <c r="AV818" s="13" t="s">
        <v>84</v>
      </c>
      <c r="AW818" s="13" t="s">
        <v>31</v>
      </c>
      <c r="AX818" s="13" t="s">
        <v>76</v>
      </c>
      <c r="AY818" s="168" t="s">
        <v>151</v>
      </c>
    </row>
    <row r="819" spans="1:65" s="14" customFormat="1" ht="11.25">
      <c r="B819" s="174"/>
      <c r="D819" s="167" t="s">
        <v>160</v>
      </c>
      <c r="E819" s="175" t="s">
        <v>1</v>
      </c>
      <c r="F819" s="176" t="s">
        <v>1836</v>
      </c>
      <c r="H819" s="177">
        <v>590.19600000000003</v>
      </c>
      <c r="I819" s="178"/>
      <c r="L819" s="174"/>
      <c r="M819" s="179"/>
      <c r="N819" s="180"/>
      <c r="O819" s="180"/>
      <c r="P819" s="180"/>
      <c r="Q819" s="180"/>
      <c r="R819" s="180"/>
      <c r="S819" s="180"/>
      <c r="T819" s="181"/>
      <c r="AT819" s="175" t="s">
        <v>160</v>
      </c>
      <c r="AU819" s="175" t="s">
        <v>152</v>
      </c>
      <c r="AV819" s="14" t="s">
        <v>152</v>
      </c>
      <c r="AW819" s="14" t="s">
        <v>31</v>
      </c>
      <c r="AX819" s="14" t="s">
        <v>84</v>
      </c>
      <c r="AY819" s="175" t="s">
        <v>151</v>
      </c>
    </row>
    <row r="820" spans="1:65" s="2" customFormat="1" ht="24.2" customHeight="1">
      <c r="A820" s="33"/>
      <c r="B820" s="151"/>
      <c r="C820" s="152" t="s">
        <v>1837</v>
      </c>
      <c r="D820" s="152" t="s">
        <v>154</v>
      </c>
      <c r="E820" s="153" t="s">
        <v>1838</v>
      </c>
      <c r="F820" s="154" t="s">
        <v>1839</v>
      </c>
      <c r="G820" s="155" t="s">
        <v>157</v>
      </c>
      <c r="H820" s="156">
        <v>144.696</v>
      </c>
      <c r="I820" s="157"/>
      <c r="J820" s="158">
        <f>ROUND(I820*H820,2)</f>
        <v>0</v>
      </c>
      <c r="K820" s="159"/>
      <c r="L820" s="34"/>
      <c r="M820" s="160" t="s">
        <v>1</v>
      </c>
      <c r="N820" s="161" t="s">
        <v>42</v>
      </c>
      <c r="O820" s="62"/>
      <c r="P820" s="162">
        <f>O820*H820</f>
        <v>0</v>
      </c>
      <c r="Q820" s="162">
        <v>3.1900000000000001E-3</v>
      </c>
      <c r="R820" s="162">
        <f>Q820*H820</f>
        <v>0.46158024000000003</v>
      </c>
      <c r="S820" s="162">
        <v>0</v>
      </c>
      <c r="T820" s="163">
        <f>S820*H820</f>
        <v>0</v>
      </c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R820" s="164" t="s">
        <v>158</v>
      </c>
      <c r="AT820" s="164" t="s">
        <v>154</v>
      </c>
      <c r="AU820" s="164" t="s">
        <v>152</v>
      </c>
      <c r="AY820" s="18" t="s">
        <v>151</v>
      </c>
      <c r="BE820" s="165">
        <f>IF(N820="základná",J820,0)</f>
        <v>0</v>
      </c>
      <c r="BF820" s="165">
        <f>IF(N820="znížená",J820,0)</f>
        <v>0</v>
      </c>
      <c r="BG820" s="165">
        <f>IF(N820="zákl. prenesená",J820,0)</f>
        <v>0</v>
      </c>
      <c r="BH820" s="165">
        <f>IF(N820="zníž. prenesená",J820,0)</f>
        <v>0</v>
      </c>
      <c r="BI820" s="165">
        <f>IF(N820="nulová",J820,0)</f>
        <v>0</v>
      </c>
      <c r="BJ820" s="18" t="s">
        <v>152</v>
      </c>
      <c r="BK820" s="165">
        <f>ROUND(I820*H820,2)</f>
        <v>0</v>
      </c>
      <c r="BL820" s="18" t="s">
        <v>158</v>
      </c>
      <c r="BM820" s="164" t="s">
        <v>1840</v>
      </c>
    </row>
    <row r="821" spans="1:65" s="13" customFormat="1" ht="11.25">
      <c r="B821" s="166"/>
      <c r="D821" s="167" t="s">
        <v>160</v>
      </c>
      <c r="E821" s="168" t="s">
        <v>1</v>
      </c>
      <c r="F821" s="169" t="s">
        <v>1820</v>
      </c>
      <c r="H821" s="168" t="s">
        <v>1</v>
      </c>
      <c r="I821" s="170"/>
      <c r="L821" s="166"/>
      <c r="M821" s="171"/>
      <c r="N821" s="172"/>
      <c r="O821" s="172"/>
      <c r="P821" s="172"/>
      <c r="Q821" s="172"/>
      <c r="R821" s="172"/>
      <c r="S821" s="172"/>
      <c r="T821" s="173"/>
      <c r="AT821" s="168" t="s">
        <v>160</v>
      </c>
      <c r="AU821" s="168" t="s">
        <v>152</v>
      </c>
      <c r="AV821" s="13" t="s">
        <v>84</v>
      </c>
      <c r="AW821" s="13" t="s">
        <v>31</v>
      </c>
      <c r="AX821" s="13" t="s">
        <v>76</v>
      </c>
      <c r="AY821" s="168" t="s">
        <v>151</v>
      </c>
    </row>
    <row r="822" spans="1:65" s="14" customFormat="1" ht="11.25">
      <c r="B822" s="174"/>
      <c r="D822" s="167" t="s">
        <v>160</v>
      </c>
      <c r="E822" s="175" t="s">
        <v>1</v>
      </c>
      <c r="F822" s="176" t="s">
        <v>1776</v>
      </c>
      <c r="H822" s="177">
        <v>11.125</v>
      </c>
      <c r="I822" s="178"/>
      <c r="L822" s="174"/>
      <c r="M822" s="179"/>
      <c r="N822" s="180"/>
      <c r="O822" s="180"/>
      <c r="P822" s="180"/>
      <c r="Q822" s="180"/>
      <c r="R822" s="180"/>
      <c r="S822" s="180"/>
      <c r="T822" s="181"/>
      <c r="AT822" s="175" t="s">
        <v>160</v>
      </c>
      <c r="AU822" s="175" t="s">
        <v>152</v>
      </c>
      <c r="AV822" s="14" t="s">
        <v>152</v>
      </c>
      <c r="AW822" s="14" t="s">
        <v>31</v>
      </c>
      <c r="AX822" s="14" t="s">
        <v>76</v>
      </c>
      <c r="AY822" s="175" t="s">
        <v>151</v>
      </c>
    </row>
    <row r="823" spans="1:65" s="14" customFormat="1" ht="11.25">
      <c r="B823" s="174"/>
      <c r="D823" s="167" t="s">
        <v>160</v>
      </c>
      <c r="E823" s="175" t="s">
        <v>1</v>
      </c>
      <c r="F823" s="176" t="s">
        <v>1821</v>
      </c>
      <c r="H823" s="177">
        <v>32.381</v>
      </c>
      <c r="I823" s="178"/>
      <c r="L823" s="174"/>
      <c r="M823" s="179"/>
      <c r="N823" s="180"/>
      <c r="O823" s="180"/>
      <c r="P823" s="180"/>
      <c r="Q823" s="180"/>
      <c r="R823" s="180"/>
      <c r="S823" s="180"/>
      <c r="T823" s="181"/>
      <c r="AT823" s="175" t="s">
        <v>160</v>
      </c>
      <c r="AU823" s="175" t="s">
        <v>152</v>
      </c>
      <c r="AV823" s="14" t="s">
        <v>152</v>
      </c>
      <c r="AW823" s="14" t="s">
        <v>31</v>
      </c>
      <c r="AX823" s="14" t="s">
        <v>76</v>
      </c>
      <c r="AY823" s="175" t="s">
        <v>151</v>
      </c>
    </row>
    <row r="824" spans="1:65" s="14" customFormat="1" ht="11.25">
      <c r="B824" s="174"/>
      <c r="D824" s="167" t="s">
        <v>160</v>
      </c>
      <c r="E824" s="175" t="s">
        <v>1</v>
      </c>
      <c r="F824" s="176" t="s">
        <v>1786</v>
      </c>
      <c r="H824" s="177">
        <v>32.130000000000003</v>
      </c>
      <c r="I824" s="178"/>
      <c r="L824" s="174"/>
      <c r="M824" s="179"/>
      <c r="N824" s="180"/>
      <c r="O824" s="180"/>
      <c r="P824" s="180"/>
      <c r="Q824" s="180"/>
      <c r="R824" s="180"/>
      <c r="S824" s="180"/>
      <c r="T824" s="181"/>
      <c r="AT824" s="175" t="s">
        <v>160</v>
      </c>
      <c r="AU824" s="175" t="s">
        <v>152</v>
      </c>
      <c r="AV824" s="14" t="s">
        <v>152</v>
      </c>
      <c r="AW824" s="14" t="s">
        <v>31</v>
      </c>
      <c r="AX824" s="14" t="s">
        <v>76</v>
      </c>
      <c r="AY824" s="175" t="s">
        <v>151</v>
      </c>
    </row>
    <row r="825" spans="1:65" s="13" customFormat="1" ht="11.25">
      <c r="B825" s="166"/>
      <c r="D825" s="167" t="s">
        <v>160</v>
      </c>
      <c r="E825" s="168" t="s">
        <v>1</v>
      </c>
      <c r="F825" s="169" t="s">
        <v>1813</v>
      </c>
      <c r="H825" s="168" t="s">
        <v>1</v>
      </c>
      <c r="I825" s="170"/>
      <c r="L825" s="166"/>
      <c r="M825" s="171"/>
      <c r="N825" s="172"/>
      <c r="O825" s="172"/>
      <c r="P825" s="172"/>
      <c r="Q825" s="172"/>
      <c r="R825" s="172"/>
      <c r="S825" s="172"/>
      <c r="T825" s="173"/>
      <c r="AT825" s="168" t="s">
        <v>160</v>
      </c>
      <c r="AU825" s="168" t="s">
        <v>152</v>
      </c>
      <c r="AV825" s="13" t="s">
        <v>84</v>
      </c>
      <c r="AW825" s="13" t="s">
        <v>31</v>
      </c>
      <c r="AX825" s="13" t="s">
        <v>76</v>
      </c>
      <c r="AY825" s="168" t="s">
        <v>151</v>
      </c>
    </row>
    <row r="826" spans="1:65" s="14" customFormat="1" ht="11.25">
      <c r="B826" s="174"/>
      <c r="D826" s="167" t="s">
        <v>160</v>
      </c>
      <c r="E826" s="175" t="s">
        <v>1</v>
      </c>
      <c r="F826" s="176" t="s">
        <v>1775</v>
      </c>
      <c r="H826" s="177">
        <v>39.130000000000003</v>
      </c>
      <c r="I826" s="178"/>
      <c r="L826" s="174"/>
      <c r="M826" s="179"/>
      <c r="N826" s="180"/>
      <c r="O826" s="180"/>
      <c r="P826" s="180"/>
      <c r="Q826" s="180"/>
      <c r="R826" s="180"/>
      <c r="S826" s="180"/>
      <c r="T826" s="181"/>
      <c r="AT826" s="175" t="s">
        <v>160</v>
      </c>
      <c r="AU826" s="175" t="s">
        <v>152</v>
      </c>
      <c r="AV826" s="14" t="s">
        <v>152</v>
      </c>
      <c r="AW826" s="14" t="s">
        <v>31</v>
      </c>
      <c r="AX826" s="14" t="s">
        <v>76</v>
      </c>
      <c r="AY826" s="175" t="s">
        <v>151</v>
      </c>
    </row>
    <row r="827" spans="1:65" s="14" customFormat="1" ht="11.25">
      <c r="B827" s="174"/>
      <c r="D827" s="167" t="s">
        <v>160</v>
      </c>
      <c r="E827" s="175" t="s">
        <v>1</v>
      </c>
      <c r="F827" s="176" t="s">
        <v>1778</v>
      </c>
      <c r="H827" s="177">
        <v>1.7</v>
      </c>
      <c r="I827" s="178"/>
      <c r="L827" s="174"/>
      <c r="M827" s="179"/>
      <c r="N827" s="180"/>
      <c r="O827" s="180"/>
      <c r="P827" s="180"/>
      <c r="Q827" s="180"/>
      <c r="R827" s="180"/>
      <c r="S827" s="180"/>
      <c r="T827" s="181"/>
      <c r="AT827" s="175" t="s">
        <v>160</v>
      </c>
      <c r="AU827" s="175" t="s">
        <v>152</v>
      </c>
      <c r="AV827" s="14" t="s">
        <v>152</v>
      </c>
      <c r="AW827" s="14" t="s">
        <v>31</v>
      </c>
      <c r="AX827" s="14" t="s">
        <v>76</v>
      </c>
      <c r="AY827" s="175" t="s">
        <v>151</v>
      </c>
    </row>
    <row r="828" spans="1:65" s="14" customFormat="1" ht="11.25">
      <c r="B828" s="174"/>
      <c r="D828" s="167" t="s">
        <v>160</v>
      </c>
      <c r="E828" s="175" t="s">
        <v>1</v>
      </c>
      <c r="F828" s="176" t="s">
        <v>1779</v>
      </c>
      <c r="H828" s="177">
        <v>3.95</v>
      </c>
      <c r="I828" s="178"/>
      <c r="L828" s="174"/>
      <c r="M828" s="179"/>
      <c r="N828" s="180"/>
      <c r="O828" s="180"/>
      <c r="P828" s="180"/>
      <c r="Q828" s="180"/>
      <c r="R828" s="180"/>
      <c r="S828" s="180"/>
      <c r="T828" s="181"/>
      <c r="AT828" s="175" t="s">
        <v>160</v>
      </c>
      <c r="AU828" s="175" t="s">
        <v>152</v>
      </c>
      <c r="AV828" s="14" t="s">
        <v>152</v>
      </c>
      <c r="AW828" s="14" t="s">
        <v>31</v>
      </c>
      <c r="AX828" s="14" t="s">
        <v>76</v>
      </c>
      <c r="AY828" s="175" t="s">
        <v>151</v>
      </c>
    </row>
    <row r="829" spans="1:65" s="14" customFormat="1" ht="11.25">
      <c r="B829" s="174"/>
      <c r="D829" s="167" t="s">
        <v>160</v>
      </c>
      <c r="E829" s="175" t="s">
        <v>1</v>
      </c>
      <c r="F829" s="176" t="s">
        <v>1780</v>
      </c>
      <c r="H829" s="177">
        <v>8.0299999999999994</v>
      </c>
      <c r="I829" s="178"/>
      <c r="L829" s="174"/>
      <c r="M829" s="179"/>
      <c r="N829" s="180"/>
      <c r="O829" s="180"/>
      <c r="P829" s="180"/>
      <c r="Q829" s="180"/>
      <c r="R829" s="180"/>
      <c r="S829" s="180"/>
      <c r="T829" s="181"/>
      <c r="AT829" s="175" t="s">
        <v>160</v>
      </c>
      <c r="AU829" s="175" t="s">
        <v>152</v>
      </c>
      <c r="AV829" s="14" t="s">
        <v>152</v>
      </c>
      <c r="AW829" s="14" t="s">
        <v>31</v>
      </c>
      <c r="AX829" s="14" t="s">
        <v>76</v>
      </c>
      <c r="AY829" s="175" t="s">
        <v>151</v>
      </c>
    </row>
    <row r="830" spans="1:65" s="14" customFormat="1" ht="11.25">
      <c r="B830" s="174"/>
      <c r="D830" s="167" t="s">
        <v>160</v>
      </c>
      <c r="E830" s="175" t="s">
        <v>1</v>
      </c>
      <c r="F830" s="176" t="s">
        <v>1781</v>
      </c>
      <c r="H830" s="177">
        <v>3.91</v>
      </c>
      <c r="I830" s="178"/>
      <c r="L830" s="174"/>
      <c r="M830" s="179"/>
      <c r="N830" s="180"/>
      <c r="O830" s="180"/>
      <c r="P830" s="180"/>
      <c r="Q830" s="180"/>
      <c r="R830" s="180"/>
      <c r="S830" s="180"/>
      <c r="T830" s="181"/>
      <c r="AT830" s="175" t="s">
        <v>160</v>
      </c>
      <c r="AU830" s="175" t="s">
        <v>152</v>
      </c>
      <c r="AV830" s="14" t="s">
        <v>152</v>
      </c>
      <c r="AW830" s="14" t="s">
        <v>31</v>
      </c>
      <c r="AX830" s="14" t="s">
        <v>76</v>
      </c>
      <c r="AY830" s="175" t="s">
        <v>151</v>
      </c>
    </row>
    <row r="831" spans="1:65" s="14" customFormat="1" ht="11.25">
      <c r="B831" s="174"/>
      <c r="D831" s="167" t="s">
        <v>160</v>
      </c>
      <c r="E831" s="175" t="s">
        <v>1</v>
      </c>
      <c r="F831" s="176" t="s">
        <v>1782</v>
      </c>
      <c r="H831" s="177">
        <v>5.5</v>
      </c>
      <c r="I831" s="178"/>
      <c r="L831" s="174"/>
      <c r="M831" s="179"/>
      <c r="N831" s="180"/>
      <c r="O831" s="180"/>
      <c r="P831" s="180"/>
      <c r="Q831" s="180"/>
      <c r="R831" s="180"/>
      <c r="S831" s="180"/>
      <c r="T831" s="181"/>
      <c r="AT831" s="175" t="s">
        <v>160</v>
      </c>
      <c r="AU831" s="175" t="s">
        <v>152</v>
      </c>
      <c r="AV831" s="14" t="s">
        <v>152</v>
      </c>
      <c r="AW831" s="14" t="s">
        <v>31</v>
      </c>
      <c r="AX831" s="14" t="s">
        <v>76</v>
      </c>
      <c r="AY831" s="175" t="s">
        <v>151</v>
      </c>
    </row>
    <row r="832" spans="1:65" s="14" customFormat="1" ht="11.25">
      <c r="B832" s="174"/>
      <c r="D832" s="167" t="s">
        <v>160</v>
      </c>
      <c r="E832" s="175" t="s">
        <v>1</v>
      </c>
      <c r="F832" s="176" t="s">
        <v>1783</v>
      </c>
      <c r="H832" s="177">
        <v>4</v>
      </c>
      <c r="I832" s="178"/>
      <c r="L832" s="174"/>
      <c r="M832" s="179"/>
      <c r="N832" s="180"/>
      <c r="O832" s="180"/>
      <c r="P832" s="180"/>
      <c r="Q832" s="180"/>
      <c r="R832" s="180"/>
      <c r="S832" s="180"/>
      <c r="T832" s="181"/>
      <c r="AT832" s="175" t="s">
        <v>160</v>
      </c>
      <c r="AU832" s="175" t="s">
        <v>152</v>
      </c>
      <c r="AV832" s="14" t="s">
        <v>152</v>
      </c>
      <c r="AW832" s="14" t="s">
        <v>31</v>
      </c>
      <c r="AX832" s="14" t="s">
        <v>76</v>
      </c>
      <c r="AY832" s="175" t="s">
        <v>151</v>
      </c>
    </row>
    <row r="833" spans="1:65" s="14" customFormat="1" ht="11.25">
      <c r="B833" s="174"/>
      <c r="D833" s="167" t="s">
        <v>160</v>
      </c>
      <c r="E833" s="175" t="s">
        <v>1</v>
      </c>
      <c r="F833" s="176" t="s">
        <v>1784</v>
      </c>
      <c r="H833" s="177">
        <v>1.49</v>
      </c>
      <c r="I833" s="178"/>
      <c r="L833" s="174"/>
      <c r="M833" s="179"/>
      <c r="N833" s="180"/>
      <c r="O833" s="180"/>
      <c r="P833" s="180"/>
      <c r="Q833" s="180"/>
      <c r="R833" s="180"/>
      <c r="S833" s="180"/>
      <c r="T833" s="181"/>
      <c r="AT833" s="175" t="s">
        <v>160</v>
      </c>
      <c r="AU833" s="175" t="s">
        <v>152</v>
      </c>
      <c r="AV833" s="14" t="s">
        <v>152</v>
      </c>
      <c r="AW833" s="14" t="s">
        <v>31</v>
      </c>
      <c r="AX833" s="14" t="s">
        <v>76</v>
      </c>
      <c r="AY833" s="175" t="s">
        <v>151</v>
      </c>
    </row>
    <row r="834" spans="1:65" s="14" customFormat="1" ht="11.25">
      <c r="B834" s="174"/>
      <c r="D834" s="167" t="s">
        <v>160</v>
      </c>
      <c r="E834" s="175" t="s">
        <v>1</v>
      </c>
      <c r="F834" s="176" t="s">
        <v>1785</v>
      </c>
      <c r="H834" s="177">
        <v>1.35</v>
      </c>
      <c r="I834" s="178"/>
      <c r="L834" s="174"/>
      <c r="M834" s="179"/>
      <c r="N834" s="180"/>
      <c r="O834" s="180"/>
      <c r="P834" s="180"/>
      <c r="Q834" s="180"/>
      <c r="R834" s="180"/>
      <c r="S834" s="180"/>
      <c r="T834" s="181"/>
      <c r="AT834" s="175" t="s">
        <v>160</v>
      </c>
      <c r="AU834" s="175" t="s">
        <v>152</v>
      </c>
      <c r="AV834" s="14" t="s">
        <v>152</v>
      </c>
      <c r="AW834" s="14" t="s">
        <v>31</v>
      </c>
      <c r="AX834" s="14" t="s">
        <v>76</v>
      </c>
      <c r="AY834" s="175" t="s">
        <v>151</v>
      </c>
    </row>
    <row r="835" spans="1:65" s="15" customFormat="1" ht="11.25">
      <c r="B835" s="182"/>
      <c r="D835" s="167" t="s">
        <v>160</v>
      </c>
      <c r="E835" s="183" t="s">
        <v>1</v>
      </c>
      <c r="F835" s="184" t="s">
        <v>164</v>
      </c>
      <c r="H835" s="185">
        <v>144.696</v>
      </c>
      <c r="I835" s="186"/>
      <c r="L835" s="182"/>
      <c r="M835" s="187"/>
      <c r="N835" s="188"/>
      <c r="O835" s="188"/>
      <c r="P835" s="188"/>
      <c r="Q835" s="188"/>
      <c r="R835" s="188"/>
      <c r="S835" s="188"/>
      <c r="T835" s="189"/>
      <c r="AT835" s="183" t="s">
        <v>160</v>
      </c>
      <c r="AU835" s="183" t="s">
        <v>152</v>
      </c>
      <c r="AV835" s="15" t="s">
        <v>158</v>
      </c>
      <c r="AW835" s="15" t="s">
        <v>31</v>
      </c>
      <c r="AX835" s="15" t="s">
        <v>84</v>
      </c>
      <c r="AY835" s="183" t="s">
        <v>151</v>
      </c>
    </row>
    <row r="836" spans="1:65" s="2" customFormat="1" ht="24.2" customHeight="1">
      <c r="A836" s="33"/>
      <c r="B836" s="151"/>
      <c r="C836" s="152" t="s">
        <v>1841</v>
      </c>
      <c r="D836" s="152" t="s">
        <v>154</v>
      </c>
      <c r="E836" s="153" t="s">
        <v>1842</v>
      </c>
      <c r="F836" s="154" t="s">
        <v>1843</v>
      </c>
      <c r="G836" s="155" t="s">
        <v>157</v>
      </c>
      <c r="H836" s="156">
        <v>198.84</v>
      </c>
      <c r="I836" s="157"/>
      <c r="J836" s="158">
        <f>ROUND(I836*H836,2)</f>
        <v>0</v>
      </c>
      <c r="K836" s="159"/>
      <c r="L836" s="34"/>
      <c r="M836" s="160" t="s">
        <v>1</v>
      </c>
      <c r="N836" s="161" t="s">
        <v>42</v>
      </c>
      <c r="O836" s="62"/>
      <c r="P836" s="162">
        <f>O836*H836</f>
        <v>0</v>
      </c>
      <c r="Q836" s="162">
        <v>6.0099999999999997E-3</v>
      </c>
      <c r="R836" s="162">
        <f>Q836*H836</f>
        <v>1.1950284</v>
      </c>
      <c r="S836" s="162">
        <v>0</v>
      </c>
      <c r="T836" s="163">
        <f>S836*H836</f>
        <v>0</v>
      </c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R836" s="164" t="s">
        <v>158</v>
      </c>
      <c r="AT836" s="164" t="s">
        <v>154</v>
      </c>
      <c r="AU836" s="164" t="s">
        <v>152</v>
      </c>
      <c r="AY836" s="18" t="s">
        <v>151</v>
      </c>
      <c r="BE836" s="165">
        <f>IF(N836="základná",J836,0)</f>
        <v>0</v>
      </c>
      <c r="BF836" s="165">
        <f>IF(N836="znížená",J836,0)</f>
        <v>0</v>
      </c>
      <c r="BG836" s="165">
        <f>IF(N836="zákl. prenesená",J836,0)</f>
        <v>0</v>
      </c>
      <c r="BH836" s="165">
        <f>IF(N836="zníž. prenesená",J836,0)</f>
        <v>0</v>
      </c>
      <c r="BI836" s="165">
        <f>IF(N836="nulová",J836,0)</f>
        <v>0</v>
      </c>
      <c r="BJ836" s="18" t="s">
        <v>152</v>
      </c>
      <c r="BK836" s="165">
        <f>ROUND(I836*H836,2)</f>
        <v>0</v>
      </c>
      <c r="BL836" s="18" t="s">
        <v>158</v>
      </c>
      <c r="BM836" s="164" t="s">
        <v>1844</v>
      </c>
    </row>
    <row r="837" spans="1:65" s="13" customFormat="1" ht="11.25">
      <c r="B837" s="166"/>
      <c r="D837" s="167" t="s">
        <v>160</v>
      </c>
      <c r="E837" s="168" t="s">
        <v>1</v>
      </c>
      <c r="F837" s="169" t="s">
        <v>1822</v>
      </c>
      <c r="H837" s="168" t="s">
        <v>1</v>
      </c>
      <c r="I837" s="170"/>
      <c r="L837" s="166"/>
      <c r="M837" s="171"/>
      <c r="N837" s="172"/>
      <c r="O837" s="172"/>
      <c r="P837" s="172"/>
      <c r="Q837" s="172"/>
      <c r="R837" s="172"/>
      <c r="S837" s="172"/>
      <c r="T837" s="173"/>
      <c r="AT837" s="168" t="s">
        <v>160</v>
      </c>
      <c r="AU837" s="168" t="s">
        <v>152</v>
      </c>
      <c r="AV837" s="13" t="s">
        <v>84</v>
      </c>
      <c r="AW837" s="13" t="s">
        <v>31</v>
      </c>
      <c r="AX837" s="13" t="s">
        <v>76</v>
      </c>
      <c r="AY837" s="168" t="s">
        <v>151</v>
      </c>
    </row>
    <row r="838" spans="1:65" s="14" customFormat="1" ht="11.25">
      <c r="B838" s="174"/>
      <c r="D838" s="167" t="s">
        <v>160</v>
      </c>
      <c r="E838" s="175" t="s">
        <v>1</v>
      </c>
      <c r="F838" s="176" t="s">
        <v>1787</v>
      </c>
      <c r="H838" s="177">
        <v>49.96</v>
      </c>
      <c r="I838" s="178"/>
      <c r="L838" s="174"/>
      <c r="M838" s="179"/>
      <c r="N838" s="180"/>
      <c r="O838" s="180"/>
      <c r="P838" s="180"/>
      <c r="Q838" s="180"/>
      <c r="R838" s="180"/>
      <c r="S838" s="180"/>
      <c r="T838" s="181"/>
      <c r="AT838" s="175" t="s">
        <v>160</v>
      </c>
      <c r="AU838" s="175" t="s">
        <v>152</v>
      </c>
      <c r="AV838" s="14" t="s">
        <v>152</v>
      </c>
      <c r="AW838" s="14" t="s">
        <v>31</v>
      </c>
      <c r="AX838" s="14" t="s">
        <v>76</v>
      </c>
      <c r="AY838" s="175" t="s">
        <v>151</v>
      </c>
    </row>
    <row r="839" spans="1:65" s="13" customFormat="1" ht="11.25">
      <c r="B839" s="166"/>
      <c r="D839" s="167" t="s">
        <v>160</v>
      </c>
      <c r="E839" s="168" t="s">
        <v>1</v>
      </c>
      <c r="F839" s="169" t="s">
        <v>1823</v>
      </c>
      <c r="H839" s="168" t="s">
        <v>1</v>
      </c>
      <c r="I839" s="170"/>
      <c r="L839" s="166"/>
      <c r="M839" s="171"/>
      <c r="N839" s="172"/>
      <c r="O839" s="172"/>
      <c r="P839" s="172"/>
      <c r="Q839" s="172"/>
      <c r="R839" s="172"/>
      <c r="S839" s="172"/>
      <c r="T839" s="173"/>
      <c r="AT839" s="168" t="s">
        <v>160</v>
      </c>
      <c r="AU839" s="168" t="s">
        <v>152</v>
      </c>
      <c r="AV839" s="13" t="s">
        <v>84</v>
      </c>
      <c r="AW839" s="13" t="s">
        <v>31</v>
      </c>
      <c r="AX839" s="13" t="s">
        <v>76</v>
      </c>
      <c r="AY839" s="168" t="s">
        <v>151</v>
      </c>
    </row>
    <row r="840" spans="1:65" s="14" customFormat="1" ht="11.25">
      <c r="B840" s="174"/>
      <c r="D840" s="167" t="s">
        <v>160</v>
      </c>
      <c r="E840" s="175" t="s">
        <v>1</v>
      </c>
      <c r="F840" s="176" t="s">
        <v>1788</v>
      </c>
      <c r="H840" s="177">
        <v>114.39</v>
      </c>
      <c r="I840" s="178"/>
      <c r="L840" s="174"/>
      <c r="M840" s="179"/>
      <c r="N840" s="180"/>
      <c r="O840" s="180"/>
      <c r="P840" s="180"/>
      <c r="Q840" s="180"/>
      <c r="R840" s="180"/>
      <c r="S840" s="180"/>
      <c r="T840" s="181"/>
      <c r="AT840" s="175" t="s">
        <v>160</v>
      </c>
      <c r="AU840" s="175" t="s">
        <v>152</v>
      </c>
      <c r="AV840" s="14" t="s">
        <v>152</v>
      </c>
      <c r="AW840" s="14" t="s">
        <v>31</v>
      </c>
      <c r="AX840" s="14" t="s">
        <v>76</v>
      </c>
      <c r="AY840" s="175" t="s">
        <v>151</v>
      </c>
    </row>
    <row r="841" spans="1:65" s="13" customFormat="1" ht="11.25">
      <c r="B841" s="166"/>
      <c r="D841" s="167" t="s">
        <v>160</v>
      </c>
      <c r="E841" s="168" t="s">
        <v>1</v>
      </c>
      <c r="F841" s="169" t="s">
        <v>1814</v>
      </c>
      <c r="H841" s="168" t="s">
        <v>1</v>
      </c>
      <c r="I841" s="170"/>
      <c r="L841" s="166"/>
      <c r="M841" s="171"/>
      <c r="N841" s="172"/>
      <c r="O841" s="172"/>
      <c r="P841" s="172"/>
      <c r="Q841" s="172"/>
      <c r="R841" s="172"/>
      <c r="S841" s="172"/>
      <c r="T841" s="173"/>
      <c r="AT841" s="168" t="s">
        <v>160</v>
      </c>
      <c r="AU841" s="168" t="s">
        <v>152</v>
      </c>
      <c r="AV841" s="13" t="s">
        <v>84</v>
      </c>
      <c r="AW841" s="13" t="s">
        <v>31</v>
      </c>
      <c r="AX841" s="13" t="s">
        <v>76</v>
      </c>
      <c r="AY841" s="168" t="s">
        <v>151</v>
      </c>
    </row>
    <row r="842" spans="1:65" s="14" customFormat="1" ht="11.25">
      <c r="B842" s="174"/>
      <c r="D842" s="167" t="s">
        <v>160</v>
      </c>
      <c r="E842" s="175" t="s">
        <v>1</v>
      </c>
      <c r="F842" s="176" t="s">
        <v>1789</v>
      </c>
      <c r="H842" s="177">
        <v>34.49</v>
      </c>
      <c r="I842" s="178"/>
      <c r="L842" s="174"/>
      <c r="M842" s="179"/>
      <c r="N842" s="180"/>
      <c r="O842" s="180"/>
      <c r="P842" s="180"/>
      <c r="Q842" s="180"/>
      <c r="R842" s="180"/>
      <c r="S842" s="180"/>
      <c r="T842" s="181"/>
      <c r="AT842" s="175" t="s">
        <v>160</v>
      </c>
      <c r="AU842" s="175" t="s">
        <v>152</v>
      </c>
      <c r="AV842" s="14" t="s">
        <v>152</v>
      </c>
      <c r="AW842" s="14" t="s">
        <v>31</v>
      </c>
      <c r="AX842" s="14" t="s">
        <v>76</v>
      </c>
      <c r="AY842" s="175" t="s">
        <v>151</v>
      </c>
    </row>
    <row r="843" spans="1:65" s="15" customFormat="1" ht="11.25">
      <c r="B843" s="182"/>
      <c r="D843" s="167" t="s">
        <v>160</v>
      </c>
      <c r="E843" s="183" t="s">
        <v>1</v>
      </c>
      <c r="F843" s="184" t="s">
        <v>164</v>
      </c>
      <c r="H843" s="185">
        <v>198.84</v>
      </c>
      <c r="I843" s="186"/>
      <c r="L843" s="182"/>
      <c r="M843" s="187"/>
      <c r="N843" s="188"/>
      <c r="O843" s="188"/>
      <c r="P843" s="188"/>
      <c r="Q843" s="188"/>
      <c r="R843" s="188"/>
      <c r="S843" s="188"/>
      <c r="T843" s="189"/>
      <c r="AT843" s="183" t="s">
        <v>160</v>
      </c>
      <c r="AU843" s="183" t="s">
        <v>152</v>
      </c>
      <c r="AV843" s="15" t="s">
        <v>158</v>
      </c>
      <c r="AW843" s="15" t="s">
        <v>31</v>
      </c>
      <c r="AX843" s="15" t="s">
        <v>84</v>
      </c>
      <c r="AY843" s="183" t="s">
        <v>151</v>
      </c>
    </row>
    <row r="844" spans="1:65" s="12" customFormat="1" ht="22.9" customHeight="1">
      <c r="B844" s="138"/>
      <c r="D844" s="139" t="s">
        <v>75</v>
      </c>
      <c r="E844" s="149" t="s">
        <v>204</v>
      </c>
      <c r="F844" s="149" t="s">
        <v>232</v>
      </c>
      <c r="I844" s="141"/>
      <c r="J844" s="150">
        <f>BK844</f>
        <v>0</v>
      </c>
      <c r="L844" s="138"/>
      <c r="M844" s="143"/>
      <c r="N844" s="144"/>
      <c r="O844" s="144"/>
      <c r="P844" s="145">
        <f>SUM(P845:P1012)</f>
        <v>0</v>
      </c>
      <c r="Q844" s="144"/>
      <c r="R844" s="145">
        <f>SUM(R845:R1012)</f>
        <v>49.256453678715012</v>
      </c>
      <c r="S844" s="144"/>
      <c r="T844" s="146">
        <f>SUM(T845:T1012)</f>
        <v>4.1888010000000007</v>
      </c>
      <c r="AR844" s="139" t="s">
        <v>84</v>
      </c>
      <c r="AT844" s="147" t="s">
        <v>75</v>
      </c>
      <c r="AU844" s="147" t="s">
        <v>84</v>
      </c>
      <c r="AY844" s="139" t="s">
        <v>151</v>
      </c>
      <c r="BK844" s="148">
        <f>SUM(BK845:BK1012)</f>
        <v>0</v>
      </c>
    </row>
    <row r="845" spans="1:65" s="2" customFormat="1" ht="24.2" customHeight="1">
      <c r="A845" s="33"/>
      <c r="B845" s="151"/>
      <c r="C845" s="152" t="s">
        <v>1845</v>
      </c>
      <c r="D845" s="152" t="s">
        <v>154</v>
      </c>
      <c r="E845" s="153" t="s">
        <v>1846</v>
      </c>
      <c r="F845" s="154" t="s">
        <v>1847</v>
      </c>
      <c r="G845" s="155" t="s">
        <v>157</v>
      </c>
      <c r="H845" s="156">
        <v>42.145000000000003</v>
      </c>
      <c r="I845" s="157"/>
      <c r="J845" s="158">
        <f>ROUND(I845*H845,2)</f>
        <v>0</v>
      </c>
      <c r="K845" s="159"/>
      <c r="L845" s="34"/>
      <c r="M845" s="160" t="s">
        <v>1</v>
      </c>
      <c r="N845" s="161" t="s">
        <v>42</v>
      </c>
      <c r="O845" s="62"/>
      <c r="P845" s="162">
        <f>O845*H845</f>
        <v>0</v>
      </c>
      <c r="Q845" s="162">
        <v>0</v>
      </c>
      <c r="R845" s="162">
        <f>Q845*H845</f>
        <v>0</v>
      </c>
      <c r="S845" s="162">
        <v>2.1999999999999999E-2</v>
      </c>
      <c r="T845" s="163">
        <f>S845*H845</f>
        <v>0.92719000000000007</v>
      </c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R845" s="164" t="s">
        <v>158</v>
      </c>
      <c r="AT845" s="164" t="s">
        <v>154</v>
      </c>
      <c r="AU845" s="164" t="s">
        <v>152</v>
      </c>
      <c r="AY845" s="18" t="s">
        <v>151</v>
      </c>
      <c r="BE845" s="165">
        <f>IF(N845="základná",J845,0)</f>
        <v>0</v>
      </c>
      <c r="BF845" s="165">
        <f>IF(N845="znížená",J845,0)</f>
        <v>0</v>
      </c>
      <c r="BG845" s="165">
        <f>IF(N845="zákl. prenesená",J845,0)</f>
        <v>0</v>
      </c>
      <c r="BH845" s="165">
        <f>IF(N845="zníž. prenesená",J845,0)</f>
        <v>0</v>
      </c>
      <c r="BI845" s="165">
        <f>IF(N845="nulová",J845,0)</f>
        <v>0</v>
      </c>
      <c r="BJ845" s="18" t="s">
        <v>152</v>
      </c>
      <c r="BK845" s="165">
        <f>ROUND(I845*H845,2)</f>
        <v>0</v>
      </c>
      <c r="BL845" s="18" t="s">
        <v>158</v>
      </c>
      <c r="BM845" s="164" t="s">
        <v>1848</v>
      </c>
    </row>
    <row r="846" spans="1:65" s="13" customFormat="1" ht="11.25">
      <c r="B846" s="166"/>
      <c r="D846" s="167" t="s">
        <v>160</v>
      </c>
      <c r="E846" s="168" t="s">
        <v>1</v>
      </c>
      <c r="F846" s="169" t="s">
        <v>1763</v>
      </c>
      <c r="H846" s="168" t="s">
        <v>1</v>
      </c>
      <c r="I846" s="170"/>
      <c r="L846" s="166"/>
      <c r="M846" s="171"/>
      <c r="N846" s="172"/>
      <c r="O846" s="172"/>
      <c r="P846" s="172"/>
      <c r="Q846" s="172"/>
      <c r="R846" s="172"/>
      <c r="S846" s="172"/>
      <c r="T846" s="173"/>
      <c r="AT846" s="168" t="s">
        <v>160</v>
      </c>
      <c r="AU846" s="168" t="s">
        <v>152</v>
      </c>
      <c r="AV846" s="13" t="s">
        <v>84</v>
      </c>
      <c r="AW846" s="13" t="s">
        <v>31</v>
      </c>
      <c r="AX846" s="13" t="s">
        <v>76</v>
      </c>
      <c r="AY846" s="168" t="s">
        <v>151</v>
      </c>
    </row>
    <row r="847" spans="1:65" s="14" customFormat="1" ht="11.25">
      <c r="B847" s="174"/>
      <c r="D847" s="167" t="s">
        <v>160</v>
      </c>
      <c r="E847" s="175" t="s">
        <v>1</v>
      </c>
      <c r="F847" s="176" t="s">
        <v>1764</v>
      </c>
      <c r="H847" s="177">
        <v>0.52</v>
      </c>
      <c r="I847" s="178"/>
      <c r="L847" s="174"/>
      <c r="M847" s="179"/>
      <c r="N847" s="180"/>
      <c r="O847" s="180"/>
      <c r="P847" s="180"/>
      <c r="Q847" s="180"/>
      <c r="R847" s="180"/>
      <c r="S847" s="180"/>
      <c r="T847" s="181"/>
      <c r="AT847" s="175" t="s">
        <v>160</v>
      </c>
      <c r="AU847" s="175" t="s">
        <v>152</v>
      </c>
      <c r="AV847" s="14" t="s">
        <v>152</v>
      </c>
      <c r="AW847" s="14" t="s">
        <v>31</v>
      </c>
      <c r="AX847" s="14" t="s">
        <v>76</v>
      </c>
      <c r="AY847" s="175" t="s">
        <v>151</v>
      </c>
    </row>
    <row r="848" spans="1:65" s="14" customFormat="1" ht="11.25">
      <c r="B848" s="174"/>
      <c r="D848" s="167" t="s">
        <v>160</v>
      </c>
      <c r="E848" s="175" t="s">
        <v>1</v>
      </c>
      <c r="F848" s="176" t="s">
        <v>1765</v>
      </c>
      <c r="H848" s="177">
        <v>3.71</v>
      </c>
      <c r="I848" s="178"/>
      <c r="L848" s="174"/>
      <c r="M848" s="179"/>
      <c r="N848" s="180"/>
      <c r="O848" s="180"/>
      <c r="P848" s="180"/>
      <c r="Q848" s="180"/>
      <c r="R848" s="180"/>
      <c r="S848" s="180"/>
      <c r="T848" s="181"/>
      <c r="AT848" s="175" t="s">
        <v>160</v>
      </c>
      <c r="AU848" s="175" t="s">
        <v>152</v>
      </c>
      <c r="AV848" s="14" t="s">
        <v>152</v>
      </c>
      <c r="AW848" s="14" t="s">
        <v>31</v>
      </c>
      <c r="AX848" s="14" t="s">
        <v>76</v>
      </c>
      <c r="AY848" s="175" t="s">
        <v>151</v>
      </c>
    </row>
    <row r="849" spans="1:65" s="14" customFormat="1" ht="11.25">
      <c r="B849" s="174"/>
      <c r="D849" s="167" t="s">
        <v>160</v>
      </c>
      <c r="E849" s="175" t="s">
        <v>1</v>
      </c>
      <c r="F849" s="176" t="s">
        <v>1766</v>
      </c>
      <c r="H849" s="177">
        <v>7.59</v>
      </c>
      <c r="I849" s="178"/>
      <c r="L849" s="174"/>
      <c r="M849" s="179"/>
      <c r="N849" s="180"/>
      <c r="O849" s="180"/>
      <c r="P849" s="180"/>
      <c r="Q849" s="180"/>
      <c r="R849" s="180"/>
      <c r="S849" s="180"/>
      <c r="T849" s="181"/>
      <c r="AT849" s="175" t="s">
        <v>160</v>
      </c>
      <c r="AU849" s="175" t="s">
        <v>152</v>
      </c>
      <c r="AV849" s="14" t="s">
        <v>152</v>
      </c>
      <c r="AW849" s="14" t="s">
        <v>31</v>
      </c>
      <c r="AX849" s="14" t="s">
        <v>76</v>
      </c>
      <c r="AY849" s="175" t="s">
        <v>151</v>
      </c>
    </row>
    <row r="850" spans="1:65" s="13" customFormat="1" ht="11.25">
      <c r="B850" s="166"/>
      <c r="D850" s="167" t="s">
        <v>160</v>
      </c>
      <c r="E850" s="168" t="s">
        <v>1</v>
      </c>
      <c r="F850" s="169" t="s">
        <v>1767</v>
      </c>
      <c r="H850" s="168" t="s">
        <v>1</v>
      </c>
      <c r="I850" s="170"/>
      <c r="L850" s="166"/>
      <c r="M850" s="171"/>
      <c r="N850" s="172"/>
      <c r="O850" s="172"/>
      <c r="P850" s="172"/>
      <c r="Q850" s="172"/>
      <c r="R850" s="172"/>
      <c r="S850" s="172"/>
      <c r="T850" s="173"/>
      <c r="AT850" s="168" t="s">
        <v>160</v>
      </c>
      <c r="AU850" s="168" t="s">
        <v>152</v>
      </c>
      <c r="AV850" s="13" t="s">
        <v>84</v>
      </c>
      <c r="AW850" s="13" t="s">
        <v>31</v>
      </c>
      <c r="AX850" s="13" t="s">
        <v>76</v>
      </c>
      <c r="AY850" s="168" t="s">
        <v>151</v>
      </c>
    </row>
    <row r="851" spans="1:65" s="14" customFormat="1" ht="11.25">
      <c r="B851" s="174"/>
      <c r="D851" s="167" t="s">
        <v>160</v>
      </c>
      <c r="E851" s="175" t="s">
        <v>1</v>
      </c>
      <c r="F851" s="176" t="s">
        <v>1768</v>
      </c>
      <c r="H851" s="177">
        <v>15.585000000000001</v>
      </c>
      <c r="I851" s="178"/>
      <c r="L851" s="174"/>
      <c r="M851" s="179"/>
      <c r="N851" s="180"/>
      <c r="O851" s="180"/>
      <c r="P851" s="180"/>
      <c r="Q851" s="180"/>
      <c r="R851" s="180"/>
      <c r="S851" s="180"/>
      <c r="T851" s="181"/>
      <c r="AT851" s="175" t="s">
        <v>160</v>
      </c>
      <c r="AU851" s="175" t="s">
        <v>152</v>
      </c>
      <c r="AV851" s="14" t="s">
        <v>152</v>
      </c>
      <c r="AW851" s="14" t="s">
        <v>31</v>
      </c>
      <c r="AX851" s="14" t="s">
        <v>76</v>
      </c>
      <c r="AY851" s="175" t="s">
        <v>151</v>
      </c>
    </row>
    <row r="852" spans="1:65" s="14" customFormat="1" ht="11.25">
      <c r="B852" s="174"/>
      <c r="D852" s="167" t="s">
        <v>160</v>
      </c>
      <c r="E852" s="175" t="s">
        <v>1</v>
      </c>
      <c r="F852" s="176" t="s">
        <v>1769</v>
      </c>
      <c r="H852" s="177">
        <v>4.74</v>
      </c>
      <c r="I852" s="178"/>
      <c r="L852" s="174"/>
      <c r="M852" s="179"/>
      <c r="N852" s="180"/>
      <c r="O852" s="180"/>
      <c r="P852" s="180"/>
      <c r="Q852" s="180"/>
      <c r="R852" s="180"/>
      <c r="S852" s="180"/>
      <c r="T852" s="181"/>
      <c r="AT852" s="175" t="s">
        <v>160</v>
      </c>
      <c r="AU852" s="175" t="s">
        <v>152</v>
      </c>
      <c r="AV852" s="14" t="s">
        <v>152</v>
      </c>
      <c r="AW852" s="14" t="s">
        <v>31</v>
      </c>
      <c r="AX852" s="14" t="s">
        <v>76</v>
      </c>
      <c r="AY852" s="175" t="s">
        <v>151</v>
      </c>
    </row>
    <row r="853" spans="1:65" s="14" customFormat="1" ht="11.25">
      <c r="B853" s="174"/>
      <c r="D853" s="167" t="s">
        <v>160</v>
      </c>
      <c r="E853" s="175" t="s">
        <v>1</v>
      </c>
      <c r="F853" s="176" t="s">
        <v>541</v>
      </c>
      <c r="H853" s="177">
        <v>10</v>
      </c>
      <c r="I853" s="178"/>
      <c r="L853" s="174"/>
      <c r="M853" s="179"/>
      <c r="N853" s="180"/>
      <c r="O853" s="180"/>
      <c r="P853" s="180"/>
      <c r="Q853" s="180"/>
      <c r="R853" s="180"/>
      <c r="S853" s="180"/>
      <c r="T853" s="181"/>
      <c r="AT853" s="175" t="s">
        <v>160</v>
      </c>
      <c r="AU853" s="175" t="s">
        <v>152</v>
      </c>
      <c r="AV853" s="14" t="s">
        <v>152</v>
      </c>
      <c r="AW853" s="14" t="s">
        <v>31</v>
      </c>
      <c r="AX853" s="14" t="s">
        <v>76</v>
      </c>
      <c r="AY853" s="175" t="s">
        <v>151</v>
      </c>
    </row>
    <row r="854" spans="1:65" s="15" customFormat="1" ht="11.25">
      <c r="B854" s="182"/>
      <c r="D854" s="167" t="s">
        <v>160</v>
      </c>
      <c r="E854" s="183" t="s">
        <v>1</v>
      </c>
      <c r="F854" s="184" t="s">
        <v>164</v>
      </c>
      <c r="H854" s="185">
        <v>42.145000000000003</v>
      </c>
      <c r="I854" s="186"/>
      <c r="L854" s="182"/>
      <c r="M854" s="187"/>
      <c r="N854" s="188"/>
      <c r="O854" s="188"/>
      <c r="P854" s="188"/>
      <c r="Q854" s="188"/>
      <c r="R854" s="188"/>
      <c r="S854" s="188"/>
      <c r="T854" s="189"/>
      <c r="AT854" s="183" t="s">
        <v>160</v>
      </c>
      <c r="AU854" s="183" t="s">
        <v>152</v>
      </c>
      <c r="AV854" s="15" t="s">
        <v>158</v>
      </c>
      <c r="AW854" s="15" t="s">
        <v>31</v>
      </c>
      <c r="AX854" s="15" t="s">
        <v>84</v>
      </c>
      <c r="AY854" s="183" t="s">
        <v>151</v>
      </c>
    </row>
    <row r="855" spans="1:65" s="2" customFormat="1" ht="33" customHeight="1">
      <c r="A855" s="33"/>
      <c r="B855" s="151"/>
      <c r="C855" s="152" t="s">
        <v>1849</v>
      </c>
      <c r="D855" s="152" t="s">
        <v>154</v>
      </c>
      <c r="E855" s="153" t="s">
        <v>1850</v>
      </c>
      <c r="F855" s="154" t="s">
        <v>1851</v>
      </c>
      <c r="G855" s="155" t="s">
        <v>157</v>
      </c>
      <c r="H855" s="156">
        <v>851.26700000000005</v>
      </c>
      <c r="I855" s="157"/>
      <c r="J855" s="158">
        <f>ROUND(I855*H855,2)</f>
        <v>0</v>
      </c>
      <c r="K855" s="159"/>
      <c r="L855" s="34"/>
      <c r="M855" s="160" t="s">
        <v>1</v>
      </c>
      <c r="N855" s="161" t="s">
        <v>42</v>
      </c>
      <c r="O855" s="62"/>
      <c r="P855" s="162">
        <f>O855*H855</f>
        <v>0</v>
      </c>
      <c r="Q855" s="162">
        <v>2.571E-2</v>
      </c>
      <c r="R855" s="162">
        <f>Q855*H855</f>
        <v>21.886074570000002</v>
      </c>
      <c r="S855" s="162">
        <v>0</v>
      </c>
      <c r="T855" s="163">
        <f>S855*H855</f>
        <v>0</v>
      </c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R855" s="164" t="s">
        <v>158</v>
      </c>
      <c r="AT855" s="164" t="s">
        <v>154</v>
      </c>
      <c r="AU855" s="164" t="s">
        <v>152</v>
      </c>
      <c r="AY855" s="18" t="s">
        <v>151</v>
      </c>
      <c r="BE855" s="165">
        <f>IF(N855="základná",J855,0)</f>
        <v>0</v>
      </c>
      <c r="BF855" s="165">
        <f>IF(N855="znížená",J855,0)</f>
        <v>0</v>
      </c>
      <c r="BG855" s="165">
        <f>IF(N855="zákl. prenesená",J855,0)</f>
        <v>0</v>
      </c>
      <c r="BH855" s="165">
        <f>IF(N855="zníž. prenesená",J855,0)</f>
        <v>0</v>
      </c>
      <c r="BI855" s="165">
        <f>IF(N855="nulová",J855,0)</f>
        <v>0</v>
      </c>
      <c r="BJ855" s="18" t="s">
        <v>152</v>
      </c>
      <c r="BK855" s="165">
        <f>ROUND(I855*H855,2)</f>
        <v>0</v>
      </c>
      <c r="BL855" s="18" t="s">
        <v>158</v>
      </c>
      <c r="BM855" s="164" t="s">
        <v>1852</v>
      </c>
    </row>
    <row r="856" spans="1:65" s="13" customFormat="1" ht="11.25">
      <c r="B856" s="166"/>
      <c r="D856" s="167" t="s">
        <v>160</v>
      </c>
      <c r="E856" s="168" t="s">
        <v>1</v>
      </c>
      <c r="F856" s="169" t="s">
        <v>1853</v>
      </c>
      <c r="H856" s="168" t="s">
        <v>1</v>
      </c>
      <c r="I856" s="170"/>
      <c r="L856" s="166"/>
      <c r="M856" s="171"/>
      <c r="N856" s="172"/>
      <c r="O856" s="172"/>
      <c r="P856" s="172"/>
      <c r="Q856" s="172"/>
      <c r="R856" s="172"/>
      <c r="S856" s="172"/>
      <c r="T856" s="173"/>
      <c r="AT856" s="168" t="s">
        <v>160</v>
      </c>
      <c r="AU856" s="168" t="s">
        <v>152</v>
      </c>
      <c r="AV856" s="13" t="s">
        <v>84</v>
      </c>
      <c r="AW856" s="13" t="s">
        <v>31</v>
      </c>
      <c r="AX856" s="13" t="s">
        <v>76</v>
      </c>
      <c r="AY856" s="168" t="s">
        <v>151</v>
      </c>
    </row>
    <row r="857" spans="1:65" s="14" customFormat="1" ht="11.25">
      <c r="B857" s="174"/>
      <c r="D857" s="167" t="s">
        <v>160</v>
      </c>
      <c r="E857" s="175" t="s">
        <v>1</v>
      </c>
      <c r="F857" s="176" t="s">
        <v>1854</v>
      </c>
      <c r="H857" s="177">
        <v>14.831</v>
      </c>
      <c r="I857" s="178"/>
      <c r="L857" s="174"/>
      <c r="M857" s="179"/>
      <c r="N857" s="180"/>
      <c r="O857" s="180"/>
      <c r="P857" s="180"/>
      <c r="Q857" s="180"/>
      <c r="R857" s="180"/>
      <c r="S857" s="180"/>
      <c r="T857" s="181"/>
      <c r="AT857" s="175" t="s">
        <v>160</v>
      </c>
      <c r="AU857" s="175" t="s">
        <v>152</v>
      </c>
      <c r="AV857" s="14" t="s">
        <v>152</v>
      </c>
      <c r="AW857" s="14" t="s">
        <v>31</v>
      </c>
      <c r="AX857" s="14" t="s">
        <v>76</v>
      </c>
      <c r="AY857" s="175" t="s">
        <v>151</v>
      </c>
    </row>
    <row r="858" spans="1:65" s="14" customFormat="1" ht="11.25">
      <c r="B858" s="174"/>
      <c r="D858" s="167" t="s">
        <v>160</v>
      </c>
      <c r="E858" s="175" t="s">
        <v>1</v>
      </c>
      <c r="F858" s="176" t="s">
        <v>1855</v>
      </c>
      <c r="H858" s="177">
        <v>144.429</v>
      </c>
      <c r="I858" s="178"/>
      <c r="L858" s="174"/>
      <c r="M858" s="179"/>
      <c r="N858" s="180"/>
      <c r="O858" s="180"/>
      <c r="P858" s="180"/>
      <c r="Q858" s="180"/>
      <c r="R858" s="180"/>
      <c r="S858" s="180"/>
      <c r="T858" s="181"/>
      <c r="AT858" s="175" t="s">
        <v>160</v>
      </c>
      <c r="AU858" s="175" t="s">
        <v>152</v>
      </c>
      <c r="AV858" s="14" t="s">
        <v>152</v>
      </c>
      <c r="AW858" s="14" t="s">
        <v>31</v>
      </c>
      <c r="AX858" s="14" t="s">
        <v>76</v>
      </c>
      <c r="AY858" s="175" t="s">
        <v>151</v>
      </c>
    </row>
    <row r="859" spans="1:65" s="14" customFormat="1" ht="11.25">
      <c r="B859" s="174"/>
      <c r="D859" s="167" t="s">
        <v>160</v>
      </c>
      <c r="E859" s="175" t="s">
        <v>1</v>
      </c>
      <c r="F859" s="176" t="s">
        <v>1856</v>
      </c>
      <c r="H859" s="177">
        <v>30.27</v>
      </c>
      <c r="I859" s="178"/>
      <c r="L859" s="174"/>
      <c r="M859" s="179"/>
      <c r="N859" s="180"/>
      <c r="O859" s="180"/>
      <c r="P859" s="180"/>
      <c r="Q859" s="180"/>
      <c r="R859" s="180"/>
      <c r="S859" s="180"/>
      <c r="T859" s="181"/>
      <c r="AT859" s="175" t="s">
        <v>160</v>
      </c>
      <c r="AU859" s="175" t="s">
        <v>152</v>
      </c>
      <c r="AV859" s="14" t="s">
        <v>152</v>
      </c>
      <c r="AW859" s="14" t="s">
        <v>31</v>
      </c>
      <c r="AX859" s="14" t="s">
        <v>76</v>
      </c>
      <c r="AY859" s="175" t="s">
        <v>151</v>
      </c>
    </row>
    <row r="860" spans="1:65" s="14" customFormat="1" ht="11.25">
      <c r="B860" s="174"/>
      <c r="D860" s="167" t="s">
        <v>160</v>
      </c>
      <c r="E860" s="175" t="s">
        <v>1</v>
      </c>
      <c r="F860" s="176" t="s">
        <v>1857</v>
      </c>
      <c r="H860" s="177">
        <v>127.93899999999999</v>
      </c>
      <c r="I860" s="178"/>
      <c r="L860" s="174"/>
      <c r="M860" s="179"/>
      <c r="N860" s="180"/>
      <c r="O860" s="180"/>
      <c r="P860" s="180"/>
      <c r="Q860" s="180"/>
      <c r="R860" s="180"/>
      <c r="S860" s="180"/>
      <c r="T860" s="181"/>
      <c r="AT860" s="175" t="s">
        <v>160</v>
      </c>
      <c r="AU860" s="175" t="s">
        <v>152</v>
      </c>
      <c r="AV860" s="14" t="s">
        <v>152</v>
      </c>
      <c r="AW860" s="14" t="s">
        <v>31</v>
      </c>
      <c r="AX860" s="14" t="s">
        <v>76</v>
      </c>
      <c r="AY860" s="175" t="s">
        <v>151</v>
      </c>
    </row>
    <row r="861" spans="1:65" s="13" customFormat="1" ht="11.25">
      <c r="B861" s="166"/>
      <c r="D861" s="167" t="s">
        <v>160</v>
      </c>
      <c r="E861" s="168" t="s">
        <v>1</v>
      </c>
      <c r="F861" s="169" t="s">
        <v>547</v>
      </c>
      <c r="H861" s="168" t="s">
        <v>1</v>
      </c>
      <c r="I861" s="170"/>
      <c r="L861" s="166"/>
      <c r="M861" s="171"/>
      <c r="N861" s="172"/>
      <c r="O861" s="172"/>
      <c r="P861" s="172"/>
      <c r="Q861" s="172"/>
      <c r="R861" s="172"/>
      <c r="S861" s="172"/>
      <c r="T861" s="173"/>
      <c r="AT861" s="168" t="s">
        <v>160</v>
      </c>
      <c r="AU861" s="168" t="s">
        <v>152</v>
      </c>
      <c r="AV861" s="13" t="s">
        <v>84</v>
      </c>
      <c r="AW861" s="13" t="s">
        <v>31</v>
      </c>
      <c r="AX861" s="13" t="s">
        <v>76</v>
      </c>
      <c r="AY861" s="168" t="s">
        <v>151</v>
      </c>
    </row>
    <row r="862" spans="1:65" s="14" customFormat="1" ht="11.25">
      <c r="B862" s="174"/>
      <c r="D862" s="167" t="s">
        <v>160</v>
      </c>
      <c r="E862" s="175" t="s">
        <v>1</v>
      </c>
      <c r="F862" s="176" t="s">
        <v>1858</v>
      </c>
      <c r="H862" s="177">
        <v>167.73599999999999</v>
      </c>
      <c r="I862" s="178"/>
      <c r="L862" s="174"/>
      <c r="M862" s="179"/>
      <c r="N862" s="180"/>
      <c r="O862" s="180"/>
      <c r="P862" s="180"/>
      <c r="Q862" s="180"/>
      <c r="R862" s="180"/>
      <c r="S862" s="180"/>
      <c r="T862" s="181"/>
      <c r="AT862" s="175" t="s">
        <v>160</v>
      </c>
      <c r="AU862" s="175" t="s">
        <v>152</v>
      </c>
      <c r="AV862" s="14" t="s">
        <v>152</v>
      </c>
      <c r="AW862" s="14" t="s">
        <v>31</v>
      </c>
      <c r="AX862" s="14" t="s">
        <v>76</v>
      </c>
      <c r="AY862" s="175" t="s">
        <v>151</v>
      </c>
    </row>
    <row r="863" spans="1:65" s="13" customFormat="1" ht="11.25">
      <c r="B863" s="166"/>
      <c r="D863" s="167" t="s">
        <v>160</v>
      </c>
      <c r="E863" s="168" t="s">
        <v>1</v>
      </c>
      <c r="F863" s="169" t="s">
        <v>1859</v>
      </c>
      <c r="H863" s="168" t="s">
        <v>1</v>
      </c>
      <c r="I863" s="170"/>
      <c r="L863" s="166"/>
      <c r="M863" s="171"/>
      <c r="N863" s="172"/>
      <c r="O863" s="172"/>
      <c r="P863" s="172"/>
      <c r="Q863" s="172"/>
      <c r="R863" s="172"/>
      <c r="S863" s="172"/>
      <c r="T863" s="173"/>
      <c r="AT863" s="168" t="s">
        <v>160</v>
      </c>
      <c r="AU863" s="168" t="s">
        <v>152</v>
      </c>
      <c r="AV863" s="13" t="s">
        <v>84</v>
      </c>
      <c r="AW863" s="13" t="s">
        <v>31</v>
      </c>
      <c r="AX863" s="13" t="s">
        <v>76</v>
      </c>
      <c r="AY863" s="168" t="s">
        <v>151</v>
      </c>
    </row>
    <row r="864" spans="1:65" s="14" customFormat="1" ht="11.25">
      <c r="B864" s="174"/>
      <c r="D864" s="167" t="s">
        <v>160</v>
      </c>
      <c r="E864" s="175" t="s">
        <v>1</v>
      </c>
      <c r="F864" s="176" t="s">
        <v>1860</v>
      </c>
      <c r="H864" s="177">
        <v>45.823999999999998</v>
      </c>
      <c r="I864" s="178"/>
      <c r="L864" s="174"/>
      <c r="M864" s="179"/>
      <c r="N864" s="180"/>
      <c r="O864" s="180"/>
      <c r="P864" s="180"/>
      <c r="Q864" s="180"/>
      <c r="R864" s="180"/>
      <c r="S864" s="180"/>
      <c r="T864" s="181"/>
      <c r="AT864" s="175" t="s">
        <v>160</v>
      </c>
      <c r="AU864" s="175" t="s">
        <v>152</v>
      </c>
      <c r="AV864" s="14" t="s">
        <v>152</v>
      </c>
      <c r="AW864" s="14" t="s">
        <v>31</v>
      </c>
      <c r="AX864" s="14" t="s">
        <v>76</v>
      </c>
      <c r="AY864" s="175" t="s">
        <v>151</v>
      </c>
    </row>
    <row r="865" spans="1:65" s="13" customFormat="1" ht="11.25">
      <c r="B865" s="166"/>
      <c r="D865" s="167" t="s">
        <v>160</v>
      </c>
      <c r="E865" s="168" t="s">
        <v>1</v>
      </c>
      <c r="F865" s="169" t="s">
        <v>1861</v>
      </c>
      <c r="H865" s="168" t="s">
        <v>1</v>
      </c>
      <c r="I865" s="170"/>
      <c r="L865" s="166"/>
      <c r="M865" s="171"/>
      <c r="N865" s="172"/>
      <c r="O865" s="172"/>
      <c r="P865" s="172"/>
      <c r="Q865" s="172"/>
      <c r="R865" s="172"/>
      <c r="S865" s="172"/>
      <c r="T865" s="173"/>
      <c r="AT865" s="168" t="s">
        <v>160</v>
      </c>
      <c r="AU865" s="168" t="s">
        <v>152</v>
      </c>
      <c r="AV865" s="13" t="s">
        <v>84</v>
      </c>
      <c r="AW865" s="13" t="s">
        <v>31</v>
      </c>
      <c r="AX865" s="13" t="s">
        <v>76</v>
      </c>
      <c r="AY865" s="168" t="s">
        <v>151</v>
      </c>
    </row>
    <row r="866" spans="1:65" s="14" customFormat="1" ht="11.25">
      <c r="B866" s="174"/>
      <c r="D866" s="167" t="s">
        <v>160</v>
      </c>
      <c r="E866" s="175" t="s">
        <v>1</v>
      </c>
      <c r="F866" s="176" t="s">
        <v>1862</v>
      </c>
      <c r="H866" s="177">
        <v>114.116</v>
      </c>
      <c r="I866" s="178"/>
      <c r="L866" s="174"/>
      <c r="M866" s="179"/>
      <c r="N866" s="180"/>
      <c r="O866" s="180"/>
      <c r="P866" s="180"/>
      <c r="Q866" s="180"/>
      <c r="R866" s="180"/>
      <c r="S866" s="180"/>
      <c r="T866" s="181"/>
      <c r="AT866" s="175" t="s">
        <v>160</v>
      </c>
      <c r="AU866" s="175" t="s">
        <v>152</v>
      </c>
      <c r="AV866" s="14" t="s">
        <v>152</v>
      </c>
      <c r="AW866" s="14" t="s">
        <v>31</v>
      </c>
      <c r="AX866" s="14" t="s">
        <v>76</v>
      </c>
      <c r="AY866" s="175" t="s">
        <v>151</v>
      </c>
    </row>
    <row r="867" spans="1:65" s="14" customFormat="1" ht="11.25">
      <c r="B867" s="174"/>
      <c r="D867" s="167" t="s">
        <v>160</v>
      </c>
      <c r="E867" s="175" t="s">
        <v>1</v>
      </c>
      <c r="F867" s="176" t="s">
        <v>1863</v>
      </c>
      <c r="H867" s="177">
        <v>104.25700000000001</v>
      </c>
      <c r="I867" s="178"/>
      <c r="L867" s="174"/>
      <c r="M867" s="179"/>
      <c r="N867" s="180"/>
      <c r="O867" s="180"/>
      <c r="P867" s="180"/>
      <c r="Q867" s="180"/>
      <c r="R867" s="180"/>
      <c r="S867" s="180"/>
      <c r="T867" s="181"/>
      <c r="AT867" s="175" t="s">
        <v>160</v>
      </c>
      <c r="AU867" s="175" t="s">
        <v>152</v>
      </c>
      <c r="AV867" s="14" t="s">
        <v>152</v>
      </c>
      <c r="AW867" s="14" t="s">
        <v>31</v>
      </c>
      <c r="AX867" s="14" t="s">
        <v>76</v>
      </c>
      <c r="AY867" s="175" t="s">
        <v>151</v>
      </c>
    </row>
    <row r="868" spans="1:65" s="14" customFormat="1" ht="11.25">
      <c r="B868" s="174"/>
      <c r="D868" s="167" t="s">
        <v>160</v>
      </c>
      <c r="E868" s="175" t="s">
        <v>1</v>
      </c>
      <c r="F868" s="176" t="s">
        <v>1864</v>
      </c>
      <c r="H868" s="177">
        <v>17.402999999999999</v>
      </c>
      <c r="I868" s="178"/>
      <c r="L868" s="174"/>
      <c r="M868" s="179"/>
      <c r="N868" s="180"/>
      <c r="O868" s="180"/>
      <c r="P868" s="180"/>
      <c r="Q868" s="180"/>
      <c r="R868" s="180"/>
      <c r="S868" s="180"/>
      <c r="T868" s="181"/>
      <c r="AT868" s="175" t="s">
        <v>160</v>
      </c>
      <c r="AU868" s="175" t="s">
        <v>152</v>
      </c>
      <c r="AV868" s="14" t="s">
        <v>152</v>
      </c>
      <c r="AW868" s="14" t="s">
        <v>31</v>
      </c>
      <c r="AX868" s="14" t="s">
        <v>76</v>
      </c>
      <c r="AY868" s="175" t="s">
        <v>151</v>
      </c>
    </row>
    <row r="869" spans="1:65" s="13" customFormat="1" ht="11.25">
      <c r="B869" s="166"/>
      <c r="D869" s="167" t="s">
        <v>160</v>
      </c>
      <c r="E869" s="168" t="s">
        <v>1</v>
      </c>
      <c r="F869" s="169" t="s">
        <v>1865</v>
      </c>
      <c r="H869" s="168" t="s">
        <v>1</v>
      </c>
      <c r="I869" s="170"/>
      <c r="L869" s="166"/>
      <c r="M869" s="171"/>
      <c r="N869" s="172"/>
      <c r="O869" s="172"/>
      <c r="P869" s="172"/>
      <c r="Q869" s="172"/>
      <c r="R869" s="172"/>
      <c r="S869" s="172"/>
      <c r="T869" s="173"/>
      <c r="AT869" s="168" t="s">
        <v>160</v>
      </c>
      <c r="AU869" s="168" t="s">
        <v>152</v>
      </c>
      <c r="AV869" s="13" t="s">
        <v>84</v>
      </c>
      <c r="AW869" s="13" t="s">
        <v>31</v>
      </c>
      <c r="AX869" s="13" t="s">
        <v>76</v>
      </c>
      <c r="AY869" s="168" t="s">
        <v>151</v>
      </c>
    </row>
    <row r="870" spans="1:65" s="14" customFormat="1" ht="11.25">
      <c r="B870" s="174"/>
      <c r="D870" s="167" t="s">
        <v>160</v>
      </c>
      <c r="E870" s="175" t="s">
        <v>1</v>
      </c>
      <c r="F870" s="176" t="s">
        <v>1866</v>
      </c>
      <c r="H870" s="177">
        <v>15.503</v>
      </c>
      <c r="I870" s="178"/>
      <c r="L870" s="174"/>
      <c r="M870" s="179"/>
      <c r="N870" s="180"/>
      <c r="O870" s="180"/>
      <c r="P870" s="180"/>
      <c r="Q870" s="180"/>
      <c r="R870" s="180"/>
      <c r="S870" s="180"/>
      <c r="T870" s="181"/>
      <c r="AT870" s="175" t="s">
        <v>160</v>
      </c>
      <c r="AU870" s="175" t="s">
        <v>152</v>
      </c>
      <c r="AV870" s="14" t="s">
        <v>152</v>
      </c>
      <c r="AW870" s="14" t="s">
        <v>31</v>
      </c>
      <c r="AX870" s="14" t="s">
        <v>76</v>
      </c>
      <c r="AY870" s="175" t="s">
        <v>151</v>
      </c>
    </row>
    <row r="871" spans="1:65" s="13" customFormat="1" ht="22.5">
      <c r="B871" s="166"/>
      <c r="D871" s="167" t="s">
        <v>160</v>
      </c>
      <c r="E871" s="168" t="s">
        <v>1</v>
      </c>
      <c r="F871" s="169" t="s">
        <v>1867</v>
      </c>
      <c r="H871" s="168" t="s">
        <v>1</v>
      </c>
      <c r="I871" s="170"/>
      <c r="L871" s="166"/>
      <c r="M871" s="171"/>
      <c r="N871" s="172"/>
      <c r="O871" s="172"/>
      <c r="P871" s="172"/>
      <c r="Q871" s="172"/>
      <c r="R871" s="172"/>
      <c r="S871" s="172"/>
      <c r="T871" s="173"/>
      <c r="AT871" s="168" t="s">
        <v>160</v>
      </c>
      <c r="AU871" s="168" t="s">
        <v>152</v>
      </c>
      <c r="AV871" s="13" t="s">
        <v>84</v>
      </c>
      <c r="AW871" s="13" t="s">
        <v>31</v>
      </c>
      <c r="AX871" s="13" t="s">
        <v>76</v>
      </c>
      <c r="AY871" s="168" t="s">
        <v>151</v>
      </c>
    </row>
    <row r="872" spans="1:65" s="14" customFormat="1" ht="11.25">
      <c r="B872" s="174"/>
      <c r="D872" s="167" t="s">
        <v>160</v>
      </c>
      <c r="E872" s="175" t="s">
        <v>1</v>
      </c>
      <c r="F872" s="176" t="s">
        <v>1868</v>
      </c>
      <c r="H872" s="177">
        <v>13.391</v>
      </c>
      <c r="I872" s="178"/>
      <c r="L872" s="174"/>
      <c r="M872" s="179"/>
      <c r="N872" s="180"/>
      <c r="O872" s="180"/>
      <c r="P872" s="180"/>
      <c r="Q872" s="180"/>
      <c r="R872" s="180"/>
      <c r="S872" s="180"/>
      <c r="T872" s="181"/>
      <c r="AT872" s="175" t="s">
        <v>160</v>
      </c>
      <c r="AU872" s="175" t="s">
        <v>152</v>
      </c>
      <c r="AV872" s="14" t="s">
        <v>152</v>
      </c>
      <c r="AW872" s="14" t="s">
        <v>31</v>
      </c>
      <c r="AX872" s="14" t="s">
        <v>76</v>
      </c>
      <c r="AY872" s="175" t="s">
        <v>151</v>
      </c>
    </row>
    <row r="873" spans="1:65" s="13" customFormat="1" ht="11.25">
      <c r="B873" s="166"/>
      <c r="D873" s="167" t="s">
        <v>160</v>
      </c>
      <c r="E873" s="168" t="s">
        <v>1</v>
      </c>
      <c r="F873" s="169" t="s">
        <v>1869</v>
      </c>
      <c r="H873" s="168" t="s">
        <v>1</v>
      </c>
      <c r="I873" s="170"/>
      <c r="L873" s="166"/>
      <c r="M873" s="171"/>
      <c r="N873" s="172"/>
      <c r="O873" s="172"/>
      <c r="P873" s="172"/>
      <c r="Q873" s="172"/>
      <c r="R873" s="172"/>
      <c r="S873" s="172"/>
      <c r="T873" s="173"/>
      <c r="AT873" s="168" t="s">
        <v>160</v>
      </c>
      <c r="AU873" s="168" t="s">
        <v>152</v>
      </c>
      <c r="AV873" s="13" t="s">
        <v>84</v>
      </c>
      <c r="AW873" s="13" t="s">
        <v>31</v>
      </c>
      <c r="AX873" s="13" t="s">
        <v>76</v>
      </c>
      <c r="AY873" s="168" t="s">
        <v>151</v>
      </c>
    </row>
    <row r="874" spans="1:65" s="14" customFormat="1" ht="11.25">
      <c r="B874" s="174"/>
      <c r="D874" s="167" t="s">
        <v>160</v>
      </c>
      <c r="E874" s="175" t="s">
        <v>1</v>
      </c>
      <c r="F874" s="176" t="s">
        <v>1870</v>
      </c>
      <c r="H874" s="177">
        <v>28.064</v>
      </c>
      <c r="I874" s="178"/>
      <c r="L874" s="174"/>
      <c r="M874" s="179"/>
      <c r="N874" s="180"/>
      <c r="O874" s="180"/>
      <c r="P874" s="180"/>
      <c r="Q874" s="180"/>
      <c r="R874" s="180"/>
      <c r="S874" s="180"/>
      <c r="T874" s="181"/>
      <c r="AT874" s="175" t="s">
        <v>160</v>
      </c>
      <c r="AU874" s="175" t="s">
        <v>152</v>
      </c>
      <c r="AV874" s="14" t="s">
        <v>152</v>
      </c>
      <c r="AW874" s="14" t="s">
        <v>31</v>
      </c>
      <c r="AX874" s="14" t="s">
        <v>76</v>
      </c>
      <c r="AY874" s="175" t="s">
        <v>151</v>
      </c>
    </row>
    <row r="875" spans="1:65" s="13" customFormat="1" ht="11.25">
      <c r="B875" s="166"/>
      <c r="D875" s="167" t="s">
        <v>160</v>
      </c>
      <c r="E875" s="168" t="s">
        <v>1</v>
      </c>
      <c r="F875" s="169" t="s">
        <v>1871</v>
      </c>
      <c r="H875" s="168" t="s">
        <v>1</v>
      </c>
      <c r="I875" s="170"/>
      <c r="L875" s="166"/>
      <c r="M875" s="171"/>
      <c r="N875" s="172"/>
      <c r="O875" s="172"/>
      <c r="P875" s="172"/>
      <c r="Q875" s="172"/>
      <c r="R875" s="172"/>
      <c r="S875" s="172"/>
      <c r="T875" s="173"/>
      <c r="AT875" s="168" t="s">
        <v>160</v>
      </c>
      <c r="AU875" s="168" t="s">
        <v>152</v>
      </c>
      <c r="AV875" s="13" t="s">
        <v>84</v>
      </c>
      <c r="AW875" s="13" t="s">
        <v>31</v>
      </c>
      <c r="AX875" s="13" t="s">
        <v>76</v>
      </c>
      <c r="AY875" s="168" t="s">
        <v>151</v>
      </c>
    </row>
    <row r="876" spans="1:65" s="14" customFormat="1" ht="11.25">
      <c r="B876" s="174"/>
      <c r="D876" s="167" t="s">
        <v>160</v>
      </c>
      <c r="E876" s="175" t="s">
        <v>1</v>
      </c>
      <c r="F876" s="176" t="s">
        <v>1872</v>
      </c>
      <c r="H876" s="177">
        <v>27.504000000000001</v>
      </c>
      <c r="I876" s="178"/>
      <c r="L876" s="174"/>
      <c r="M876" s="179"/>
      <c r="N876" s="180"/>
      <c r="O876" s="180"/>
      <c r="P876" s="180"/>
      <c r="Q876" s="180"/>
      <c r="R876" s="180"/>
      <c r="S876" s="180"/>
      <c r="T876" s="181"/>
      <c r="AT876" s="175" t="s">
        <v>160</v>
      </c>
      <c r="AU876" s="175" t="s">
        <v>152</v>
      </c>
      <c r="AV876" s="14" t="s">
        <v>152</v>
      </c>
      <c r="AW876" s="14" t="s">
        <v>31</v>
      </c>
      <c r="AX876" s="14" t="s">
        <v>76</v>
      </c>
      <c r="AY876" s="175" t="s">
        <v>151</v>
      </c>
    </row>
    <row r="877" spans="1:65" s="15" customFormat="1" ht="11.25">
      <c r="B877" s="182"/>
      <c r="D877" s="167" t="s">
        <v>160</v>
      </c>
      <c r="E877" s="183" t="s">
        <v>1</v>
      </c>
      <c r="F877" s="184" t="s">
        <v>164</v>
      </c>
      <c r="H877" s="185">
        <v>851.26700000000005</v>
      </c>
      <c r="I877" s="186"/>
      <c r="L877" s="182"/>
      <c r="M877" s="187"/>
      <c r="N877" s="188"/>
      <c r="O877" s="188"/>
      <c r="P877" s="188"/>
      <c r="Q877" s="188"/>
      <c r="R877" s="188"/>
      <c r="S877" s="188"/>
      <c r="T877" s="189"/>
      <c r="AT877" s="183" t="s">
        <v>160</v>
      </c>
      <c r="AU877" s="183" t="s">
        <v>152</v>
      </c>
      <c r="AV877" s="15" t="s">
        <v>158</v>
      </c>
      <c r="AW877" s="15" t="s">
        <v>31</v>
      </c>
      <c r="AX877" s="15" t="s">
        <v>84</v>
      </c>
      <c r="AY877" s="183" t="s">
        <v>151</v>
      </c>
    </row>
    <row r="878" spans="1:65" s="2" customFormat="1" ht="44.25" customHeight="1">
      <c r="A878" s="33"/>
      <c r="B878" s="151"/>
      <c r="C878" s="152" t="s">
        <v>1873</v>
      </c>
      <c r="D878" s="152" t="s">
        <v>154</v>
      </c>
      <c r="E878" s="153" t="s">
        <v>1874</v>
      </c>
      <c r="F878" s="154" t="s">
        <v>1875</v>
      </c>
      <c r="G878" s="155" t="s">
        <v>157</v>
      </c>
      <c r="H878" s="156">
        <v>5107.6019999999999</v>
      </c>
      <c r="I878" s="157"/>
      <c r="J878" s="158">
        <f>ROUND(I878*H878,2)</f>
        <v>0</v>
      </c>
      <c r="K878" s="159"/>
      <c r="L878" s="34"/>
      <c r="M878" s="160" t="s">
        <v>1</v>
      </c>
      <c r="N878" s="161" t="s">
        <v>42</v>
      </c>
      <c r="O878" s="62"/>
      <c r="P878" s="162">
        <f>O878*H878</f>
        <v>0</v>
      </c>
      <c r="Q878" s="162">
        <v>0</v>
      </c>
      <c r="R878" s="162">
        <f>Q878*H878</f>
        <v>0</v>
      </c>
      <c r="S878" s="162">
        <v>0</v>
      </c>
      <c r="T878" s="163">
        <f>S878*H878</f>
        <v>0</v>
      </c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R878" s="164" t="s">
        <v>158</v>
      </c>
      <c r="AT878" s="164" t="s">
        <v>154</v>
      </c>
      <c r="AU878" s="164" t="s">
        <v>152</v>
      </c>
      <c r="AY878" s="18" t="s">
        <v>151</v>
      </c>
      <c r="BE878" s="165">
        <f>IF(N878="základná",J878,0)</f>
        <v>0</v>
      </c>
      <c r="BF878" s="165">
        <f>IF(N878="znížená",J878,0)</f>
        <v>0</v>
      </c>
      <c r="BG878" s="165">
        <f>IF(N878="zákl. prenesená",J878,0)</f>
        <v>0</v>
      </c>
      <c r="BH878" s="165">
        <f>IF(N878="zníž. prenesená",J878,0)</f>
        <v>0</v>
      </c>
      <c r="BI878" s="165">
        <f>IF(N878="nulová",J878,0)</f>
        <v>0</v>
      </c>
      <c r="BJ878" s="18" t="s">
        <v>152</v>
      </c>
      <c r="BK878" s="165">
        <f>ROUND(I878*H878,2)</f>
        <v>0</v>
      </c>
      <c r="BL878" s="18" t="s">
        <v>158</v>
      </c>
      <c r="BM878" s="164" t="s">
        <v>1876</v>
      </c>
    </row>
    <row r="879" spans="1:65" s="14" customFormat="1" ht="11.25">
      <c r="B879" s="174"/>
      <c r="D879" s="167" t="s">
        <v>160</v>
      </c>
      <c r="E879" s="175" t="s">
        <v>1</v>
      </c>
      <c r="F879" s="176" t="s">
        <v>1877</v>
      </c>
      <c r="H879" s="177">
        <v>5107.6019999999999</v>
      </c>
      <c r="I879" s="178"/>
      <c r="L879" s="174"/>
      <c r="M879" s="179"/>
      <c r="N879" s="180"/>
      <c r="O879" s="180"/>
      <c r="P879" s="180"/>
      <c r="Q879" s="180"/>
      <c r="R879" s="180"/>
      <c r="S879" s="180"/>
      <c r="T879" s="181"/>
      <c r="AT879" s="175" t="s">
        <v>160</v>
      </c>
      <c r="AU879" s="175" t="s">
        <v>152</v>
      </c>
      <c r="AV879" s="14" t="s">
        <v>152</v>
      </c>
      <c r="AW879" s="14" t="s">
        <v>31</v>
      </c>
      <c r="AX879" s="14" t="s">
        <v>84</v>
      </c>
      <c r="AY879" s="175" t="s">
        <v>151</v>
      </c>
    </row>
    <row r="880" spans="1:65" s="2" customFormat="1" ht="33" customHeight="1">
      <c r="A880" s="33"/>
      <c r="B880" s="151"/>
      <c r="C880" s="152" t="s">
        <v>1878</v>
      </c>
      <c r="D880" s="152" t="s">
        <v>154</v>
      </c>
      <c r="E880" s="153" t="s">
        <v>1879</v>
      </c>
      <c r="F880" s="154" t="s">
        <v>1880</v>
      </c>
      <c r="G880" s="155" t="s">
        <v>157</v>
      </c>
      <c r="H880" s="156">
        <v>851.26700000000005</v>
      </c>
      <c r="I880" s="157"/>
      <c r="J880" s="158">
        <f>ROUND(I880*H880,2)</f>
        <v>0</v>
      </c>
      <c r="K880" s="159"/>
      <c r="L880" s="34"/>
      <c r="M880" s="160" t="s">
        <v>1</v>
      </c>
      <c r="N880" s="161" t="s">
        <v>42</v>
      </c>
      <c r="O880" s="62"/>
      <c r="P880" s="162">
        <f>O880*H880</f>
        <v>0</v>
      </c>
      <c r="Q880" s="162">
        <v>2.571E-2</v>
      </c>
      <c r="R880" s="162">
        <f>Q880*H880</f>
        <v>21.886074570000002</v>
      </c>
      <c r="S880" s="162">
        <v>0</v>
      </c>
      <c r="T880" s="163">
        <f>S880*H880</f>
        <v>0</v>
      </c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R880" s="164" t="s">
        <v>158</v>
      </c>
      <c r="AT880" s="164" t="s">
        <v>154</v>
      </c>
      <c r="AU880" s="164" t="s">
        <v>152</v>
      </c>
      <c r="AY880" s="18" t="s">
        <v>151</v>
      </c>
      <c r="BE880" s="165">
        <f>IF(N880="základná",J880,0)</f>
        <v>0</v>
      </c>
      <c r="BF880" s="165">
        <f>IF(N880="znížená",J880,0)</f>
        <v>0</v>
      </c>
      <c r="BG880" s="165">
        <f>IF(N880="zákl. prenesená",J880,0)</f>
        <v>0</v>
      </c>
      <c r="BH880" s="165">
        <f>IF(N880="zníž. prenesená",J880,0)</f>
        <v>0</v>
      </c>
      <c r="BI880" s="165">
        <f>IF(N880="nulová",J880,0)</f>
        <v>0</v>
      </c>
      <c r="BJ880" s="18" t="s">
        <v>152</v>
      </c>
      <c r="BK880" s="165">
        <f>ROUND(I880*H880,2)</f>
        <v>0</v>
      </c>
      <c r="BL880" s="18" t="s">
        <v>158</v>
      </c>
      <c r="BM880" s="164" t="s">
        <v>1881</v>
      </c>
    </row>
    <row r="881" spans="1:65" s="2" customFormat="1" ht="24.2" customHeight="1">
      <c r="A881" s="33"/>
      <c r="B881" s="151"/>
      <c r="C881" s="152" t="s">
        <v>606</v>
      </c>
      <c r="D881" s="152" t="s">
        <v>154</v>
      </c>
      <c r="E881" s="153" t="s">
        <v>1882</v>
      </c>
      <c r="F881" s="154" t="s">
        <v>1883</v>
      </c>
      <c r="G881" s="155" t="s">
        <v>157</v>
      </c>
      <c r="H881" s="156">
        <v>819.48699999999997</v>
      </c>
      <c r="I881" s="157"/>
      <c r="J881" s="158">
        <f>ROUND(I881*H881,2)</f>
        <v>0</v>
      </c>
      <c r="K881" s="159"/>
      <c r="L881" s="34"/>
      <c r="M881" s="160" t="s">
        <v>1</v>
      </c>
      <c r="N881" s="161" t="s">
        <v>42</v>
      </c>
      <c r="O881" s="62"/>
      <c r="P881" s="162">
        <f>O881*H881</f>
        <v>0</v>
      </c>
      <c r="Q881" s="162">
        <v>6.1799999999999997E-3</v>
      </c>
      <c r="R881" s="162">
        <f>Q881*H881</f>
        <v>5.0644296599999992</v>
      </c>
      <c r="S881" s="162">
        <v>0</v>
      </c>
      <c r="T881" s="163">
        <f>S881*H881</f>
        <v>0</v>
      </c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R881" s="164" t="s">
        <v>158</v>
      </c>
      <c r="AT881" s="164" t="s">
        <v>154</v>
      </c>
      <c r="AU881" s="164" t="s">
        <v>152</v>
      </c>
      <c r="AY881" s="18" t="s">
        <v>151</v>
      </c>
      <c r="BE881" s="165">
        <f>IF(N881="základná",J881,0)</f>
        <v>0</v>
      </c>
      <c r="BF881" s="165">
        <f>IF(N881="znížená",J881,0)</f>
        <v>0</v>
      </c>
      <c r="BG881" s="165">
        <f>IF(N881="zákl. prenesená",J881,0)</f>
        <v>0</v>
      </c>
      <c r="BH881" s="165">
        <f>IF(N881="zníž. prenesená",J881,0)</f>
        <v>0</v>
      </c>
      <c r="BI881" s="165">
        <f>IF(N881="nulová",J881,0)</f>
        <v>0</v>
      </c>
      <c r="BJ881" s="18" t="s">
        <v>152</v>
      </c>
      <c r="BK881" s="165">
        <f>ROUND(I881*H881,2)</f>
        <v>0</v>
      </c>
      <c r="BL881" s="18" t="s">
        <v>158</v>
      </c>
      <c r="BM881" s="164" t="s">
        <v>1884</v>
      </c>
    </row>
    <row r="882" spans="1:65" s="14" customFormat="1" ht="11.25">
      <c r="B882" s="174"/>
      <c r="D882" s="167" t="s">
        <v>160</v>
      </c>
      <c r="E882" s="175" t="s">
        <v>1</v>
      </c>
      <c r="F882" s="176" t="s">
        <v>1794</v>
      </c>
      <c r="H882" s="177">
        <v>6.67</v>
      </c>
      <c r="I882" s="178"/>
      <c r="L882" s="174"/>
      <c r="M882" s="179"/>
      <c r="N882" s="180"/>
      <c r="O882" s="180"/>
      <c r="P882" s="180"/>
      <c r="Q882" s="180"/>
      <c r="R882" s="180"/>
      <c r="S882" s="180"/>
      <c r="T882" s="181"/>
      <c r="AT882" s="175" t="s">
        <v>160</v>
      </c>
      <c r="AU882" s="175" t="s">
        <v>152</v>
      </c>
      <c r="AV882" s="14" t="s">
        <v>152</v>
      </c>
      <c r="AW882" s="14" t="s">
        <v>31</v>
      </c>
      <c r="AX882" s="14" t="s">
        <v>76</v>
      </c>
      <c r="AY882" s="175" t="s">
        <v>151</v>
      </c>
    </row>
    <row r="883" spans="1:65" s="14" customFormat="1" ht="11.25">
      <c r="B883" s="174"/>
      <c r="D883" s="167" t="s">
        <v>160</v>
      </c>
      <c r="E883" s="175" t="s">
        <v>1</v>
      </c>
      <c r="F883" s="176" t="s">
        <v>1795</v>
      </c>
      <c r="H883" s="177">
        <v>25.04</v>
      </c>
      <c r="I883" s="178"/>
      <c r="L883" s="174"/>
      <c r="M883" s="179"/>
      <c r="N883" s="180"/>
      <c r="O883" s="180"/>
      <c r="P883" s="180"/>
      <c r="Q883" s="180"/>
      <c r="R883" s="180"/>
      <c r="S883" s="180"/>
      <c r="T883" s="181"/>
      <c r="AT883" s="175" t="s">
        <v>160</v>
      </c>
      <c r="AU883" s="175" t="s">
        <v>152</v>
      </c>
      <c r="AV883" s="14" t="s">
        <v>152</v>
      </c>
      <c r="AW883" s="14" t="s">
        <v>31</v>
      </c>
      <c r="AX883" s="14" t="s">
        <v>76</v>
      </c>
      <c r="AY883" s="175" t="s">
        <v>151</v>
      </c>
    </row>
    <row r="884" spans="1:65" s="14" customFormat="1" ht="11.25">
      <c r="B884" s="174"/>
      <c r="D884" s="167" t="s">
        <v>160</v>
      </c>
      <c r="E884" s="175" t="s">
        <v>1</v>
      </c>
      <c r="F884" s="176" t="s">
        <v>1885</v>
      </c>
      <c r="H884" s="177">
        <v>23.47</v>
      </c>
      <c r="I884" s="178"/>
      <c r="L884" s="174"/>
      <c r="M884" s="179"/>
      <c r="N884" s="180"/>
      <c r="O884" s="180"/>
      <c r="P884" s="180"/>
      <c r="Q884" s="180"/>
      <c r="R884" s="180"/>
      <c r="S884" s="180"/>
      <c r="T884" s="181"/>
      <c r="AT884" s="175" t="s">
        <v>160</v>
      </c>
      <c r="AU884" s="175" t="s">
        <v>152</v>
      </c>
      <c r="AV884" s="14" t="s">
        <v>152</v>
      </c>
      <c r="AW884" s="14" t="s">
        <v>31</v>
      </c>
      <c r="AX884" s="14" t="s">
        <v>76</v>
      </c>
      <c r="AY884" s="175" t="s">
        <v>151</v>
      </c>
    </row>
    <row r="885" spans="1:65" s="14" customFormat="1" ht="11.25">
      <c r="B885" s="174"/>
      <c r="D885" s="167" t="s">
        <v>160</v>
      </c>
      <c r="E885" s="175" t="s">
        <v>1</v>
      </c>
      <c r="F885" s="176" t="s">
        <v>1886</v>
      </c>
      <c r="H885" s="177">
        <v>9.68</v>
      </c>
      <c r="I885" s="178"/>
      <c r="L885" s="174"/>
      <c r="M885" s="179"/>
      <c r="N885" s="180"/>
      <c r="O885" s="180"/>
      <c r="P885" s="180"/>
      <c r="Q885" s="180"/>
      <c r="R885" s="180"/>
      <c r="S885" s="180"/>
      <c r="T885" s="181"/>
      <c r="AT885" s="175" t="s">
        <v>160</v>
      </c>
      <c r="AU885" s="175" t="s">
        <v>152</v>
      </c>
      <c r="AV885" s="14" t="s">
        <v>152</v>
      </c>
      <c r="AW885" s="14" t="s">
        <v>31</v>
      </c>
      <c r="AX885" s="14" t="s">
        <v>76</v>
      </c>
      <c r="AY885" s="175" t="s">
        <v>151</v>
      </c>
    </row>
    <row r="886" spans="1:65" s="14" customFormat="1" ht="11.25">
      <c r="B886" s="174"/>
      <c r="D886" s="167" t="s">
        <v>160</v>
      </c>
      <c r="E886" s="175" t="s">
        <v>1</v>
      </c>
      <c r="F886" s="176" t="s">
        <v>1887</v>
      </c>
      <c r="H886" s="177">
        <v>8.93</v>
      </c>
      <c r="I886" s="178"/>
      <c r="L886" s="174"/>
      <c r="M886" s="179"/>
      <c r="N886" s="180"/>
      <c r="O886" s="180"/>
      <c r="P886" s="180"/>
      <c r="Q886" s="180"/>
      <c r="R886" s="180"/>
      <c r="S886" s="180"/>
      <c r="T886" s="181"/>
      <c r="AT886" s="175" t="s">
        <v>160</v>
      </c>
      <c r="AU886" s="175" t="s">
        <v>152</v>
      </c>
      <c r="AV886" s="14" t="s">
        <v>152</v>
      </c>
      <c r="AW886" s="14" t="s">
        <v>31</v>
      </c>
      <c r="AX886" s="14" t="s">
        <v>76</v>
      </c>
      <c r="AY886" s="175" t="s">
        <v>151</v>
      </c>
    </row>
    <row r="887" spans="1:65" s="14" customFormat="1" ht="11.25">
      <c r="B887" s="174"/>
      <c r="D887" s="167" t="s">
        <v>160</v>
      </c>
      <c r="E887" s="175" t="s">
        <v>1</v>
      </c>
      <c r="F887" s="176" t="s">
        <v>1796</v>
      </c>
      <c r="H887" s="177">
        <v>46.32</v>
      </c>
      <c r="I887" s="178"/>
      <c r="L887" s="174"/>
      <c r="M887" s="179"/>
      <c r="N887" s="180"/>
      <c r="O887" s="180"/>
      <c r="P887" s="180"/>
      <c r="Q887" s="180"/>
      <c r="R887" s="180"/>
      <c r="S887" s="180"/>
      <c r="T887" s="181"/>
      <c r="AT887" s="175" t="s">
        <v>160</v>
      </c>
      <c r="AU887" s="175" t="s">
        <v>152</v>
      </c>
      <c r="AV887" s="14" t="s">
        <v>152</v>
      </c>
      <c r="AW887" s="14" t="s">
        <v>31</v>
      </c>
      <c r="AX887" s="14" t="s">
        <v>76</v>
      </c>
      <c r="AY887" s="175" t="s">
        <v>151</v>
      </c>
    </row>
    <row r="888" spans="1:65" s="14" customFormat="1" ht="11.25">
      <c r="B888" s="174"/>
      <c r="D888" s="167" t="s">
        <v>160</v>
      </c>
      <c r="E888" s="175" t="s">
        <v>1</v>
      </c>
      <c r="F888" s="176" t="s">
        <v>1888</v>
      </c>
      <c r="H888" s="177">
        <v>3.27</v>
      </c>
      <c r="I888" s="178"/>
      <c r="L888" s="174"/>
      <c r="M888" s="179"/>
      <c r="N888" s="180"/>
      <c r="O888" s="180"/>
      <c r="P888" s="180"/>
      <c r="Q888" s="180"/>
      <c r="R888" s="180"/>
      <c r="S888" s="180"/>
      <c r="T888" s="181"/>
      <c r="AT888" s="175" t="s">
        <v>160</v>
      </c>
      <c r="AU888" s="175" t="s">
        <v>152</v>
      </c>
      <c r="AV888" s="14" t="s">
        <v>152</v>
      </c>
      <c r="AW888" s="14" t="s">
        <v>31</v>
      </c>
      <c r="AX888" s="14" t="s">
        <v>76</v>
      </c>
      <c r="AY888" s="175" t="s">
        <v>151</v>
      </c>
    </row>
    <row r="889" spans="1:65" s="14" customFormat="1" ht="11.25">
      <c r="B889" s="174"/>
      <c r="D889" s="167" t="s">
        <v>160</v>
      </c>
      <c r="E889" s="175" t="s">
        <v>1</v>
      </c>
      <c r="F889" s="176" t="s">
        <v>1889</v>
      </c>
      <c r="H889" s="177">
        <v>3.77</v>
      </c>
      <c r="I889" s="178"/>
      <c r="L889" s="174"/>
      <c r="M889" s="179"/>
      <c r="N889" s="180"/>
      <c r="O889" s="180"/>
      <c r="P889" s="180"/>
      <c r="Q889" s="180"/>
      <c r="R889" s="180"/>
      <c r="S889" s="180"/>
      <c r="T889" s="181"/>
      <c r="AT889" s="175" t="s">
        <v>160</v>
      </c>
      <c r="AU889" s="175" t="s">
        <v>152</v>
      </c>
      <c r="AV889" s="14" t="s">
        <v>152</v>
      </c>
      <c r="AW889" s="14" t="s">
        <v>31</v>
      </c>
      <c r="AX889" s="14" t="s">
        <v>76</v>
      </c>
      <c r="AY889" s="175" t="s">
        <v>151</v>
      </c>
    </row>
    <row r="890" spans="1:65" s="14" customFormat="1" ht="11.25">
      <c r="B890" s="174"/>
      <c r="D890" s="167" t="s">
        <v>160</v>
      </c>
      <c r="E890" s="175" t="s">
        <v>1</v>
      </c>
      <c r="F890" s="176" t="s">
        <v>1890</v>
      </c>
      <c r="H890" s="177">
        <v>3.37</v>
      </c>
      <c r="I890" s="178"/>
      <c r="L890" s="174"/>
      <c r="M890" s="179"/>
      <c r="N890" s="180"/>
      <c r="O890" s="180"/>
      <c r="P890" s="180"/>
      <c r="Q890" s="180"/>
      <c r="R890" s="180"/>
      <c r="S890" s="180"/>
      <c r="T890" s="181"/>
      <c r="AT890" s="175" t="s">
        <v>160</v>
      </c>
      <c r="AU890" s="175" t="s">
        <v>152</v>
      </c>
      <c r="AV890" s="14" t="s">
        <v>152</v>
      </c>
      <c r="AW890" s="14" t="s">
        <v>31</v>
      </c>
      <c r="AX890" s="14" t="s">
        <v>76</v>
      </c>
      <c r="AY890" s="175" t="s">
        <v>151</v>
      </c>
    </row>
    <row r="891" spans="1:65" s="14" customFormat="1" ht="11.25">
      <c r="B891" s="174"/>
      <c r="D891" s="167" t="s">
        <v>160</v>
      </c>
      <c r="E891" s="175" t="s">
        <v>1</v>
      </c>
      <c r="F891" s="176" t="s">
        <v>1891</v>
      </c>
      <c r="H891" s="177">
        <v>3.25</v>
      </c>
      <c r="I891" s="178"/>
      <c r="L891" s="174"/>
      <c r="M891" s="179"/>
      <c r="N891" s="180"/>
      <c r="O891" s="180"/>
      <c r="P891" s="180"/>
      <c r="Q891" s="180"/>
      <c r="R891" s="180"/>
      <c r="S891" s="180"/>
      <c r="T891" s="181"/>
      <c r="AT891" s="175" t="s">
        <v>160</v>
      </c>
      <c r="AU891" s="175" t="s">
        <v>152</v>
      </c>
      <c r="AV891" s="14" t="s">
        <v>152</v>
      </c>
      <c r="AW891" s="14" t="s">
        <v>31</v>
      </c>
      <c r="AX891" s="14" t="s">
        <v>76</v>
      </c>
      <c r="AY891" s="175" t="s">
        <v>151</v>
      </c>
    </row>
    <row r="892" spans="1:65" s="14" customFormat="1" ht="11.25">
      <c r="B892" s="174"/>
      <c r="D892" s="167" t="s">
        <v>160</v>
      </c>
      <c r="E892" s="175" t="s">
        <v>1</v>
      </c>
      <c r="F892" s="176" t="s">
        <v>1892</v>
      </c>
      <c r="H892" s="177">
        <v>3.6</v>
      </c>
      <c r="I892" s="178"/>
      <c r="L892" s="174"/>
      <c r="M892" s="179"/>
      <c r="N892" s="180"/>
      <c r="O892" s="180"/>
      <c r="P892" s="180"/>
      <c r="Q892" s="180"/>
      <c r="R892" s="180"/>
      <c r="S892" s="180"/>
      <c r="T892" s="181"/>
      <c r="AT892" s="175" t="s">
        <v>160</v>
      </c>
      <c r="AU892" s="175" t="s">
        <v>152</v>
      </c>
      <c r="AV892" s="14" t="s">
        <v>152</v>
      </c>
      <c r="AW892" s="14" t="s">
        <v>31</v>
      </c>
      <c r="AX892" s="14" t="s">
        <v>76</v>
      </c>
      <c r="AY892" s="175" t="s">
        <v>151</v>
      </c>
    </row>
    <row r="893" spans="1:65" s="14" customFormat="1" ht="11.25">
      <c r="B893" s="174"/>
      <c r="D893" s="167" t="s">
        <v>160</v>
      </c>
      <c r="E893" s="175" t="s">
        <v>1</v>
      </c>
      <c r="F893" s="176" t="s">
        <v>1893</v>
      </c>
      <c r="H893" s="177">
        <v>4.5999999999999996</v>
      </c>
      <c r="I893" s="178"/>
      <c r="L893" s="174"/>
      <c r="M893" s="179"/>
      <c r="N893" s="180"/>
      <c r="O893" s="180"/>
      <c r="P893" s="180"/>
      <c r="Q893" s="180"/>
      <c r="R893" s="180"/>
      <c r="S893" s="180"/>
      <c r="T893" s="181"/>
      <c r="AT893" s="175" t="s">
        <v>160</v>
      </c>
      <c r="AU893" s="175" t="s">
        <v>152</v>
      </c>
      <c r="AV893" s="14" t="s">
        <v>152</v>
      </c>
      <c r="AW893" s="14" t="s">
        <v>31</v>
      </c>
      <c r="AX893" s="14" t="s">
        <v>76</v>
      </c>
      <c r="AY893" s="175" t="s">
        <v>151</v>
      </c>
    </row>
    <row r="894" spans="1:65" s="14" customFormat="1" ht="11.25">
      <c r="B894" s="174"/>
      <c r="D894" s="167" t="s">
        <v>160</v>
      </c>
      <c r="E894" s="175" t="s">
        <v>1</v>
      </c>
      <c r="F894" s="176" t="s">
        <v>1829</v>
      </c>
      <c r="H894" s="177">
        <v>32.26</v>
      </c>
      <c r="I894" s="178"/>
      <c r="L894" s="174"/>
      <c r="M894" s="179"/>
      <c r="N894" s="180"/>
      <c r="O894" s="180"/>
      <c r="P894" s="180"/>
      <c r="Q894" s="180"/>
      <c r="R894" s="180"/>
      <c r="S894" s="180"/>
      <c r="T894" s="181"/>
      <c r="AT894" s="175" t="s">
        <v>160</v>
      </c>
      <c r="AU894" s="175" t="s">
        <v>152</v>
      </c>
      <c r="AV894" s="14" t="s">
        <v>152</v>
      </c>
      <c r="AW894" s="14" t="s">
        <v>31</v>
      </c>
      <c r="AX894" s="14" t="s">
        <v>76</v>
      </c>
      <c r="AY894" s="175" t="s">
        <v>151</v>
      </c>
    </row>
    <row r="895" spans="1:65" s="14" customFormat="1" ht="11.25">
      <c r="B895" s="174"/>
      <c r="D895" s="167" t="s">
        <v>160</v>
      </c>
      <c r="E895" s="175" t="s">
        <v>1</v>
      </c>
      <c r="F895" s="176" t="s">
        <v>1830</v>
      </c>
      <c r="H895" s="177">
        <v>61.3</v>
      </c>
      <c r="I895" s="178"/>
      <c r="L895" s="174"/>
      <c r="M895" s="179"/>
      <c r="N895" s="180"/>
      <c r="O895" s="180"/>
      <c r="P895" s="180"/>
      <c r="Q895" s="180"/>
      <c r="R895" s="180"/>
      <c r="S895" s="180"/>
      <c r="T895" s="181"/>
      <c r="AT895" s="175" t="s">
        <v>160</v>
      </c>
      <c r="AU895" s="175" t="s">
        <v>152</v>
      </c>
      <c r="AV895" s="14" t="s">
        <v>152</v>
      </c>
      <c r="AW895" s="14" t="s">
        <v>31</v>
      </c>
      <c r="AX895" s="14" t="s">
        <v>76</v>
      </c>
      <c r="AY895" s="175" t="s">
        <v>151</v>
      </c>
    </row>
    <row r="896" spans="1:65" s="14" customFormat="1" ht="11.25">
      <c r="B896" s="174"/>
      <c r="D896" s="167" t="s">
        <v>160</v>
      </c>
      <c r="E896" s="175" t="s">
        <v>1</v>
      </c>
      <c r="F896" s="176" t="s">
        <v>1802</v>
      </c>
      <c r="H896" s="177">
        <v>110.2</v>
      </c>
      <c r="I896" s="178"/>
      <c r="L896" s="174"/>
      <c r="M896" s="179"/>
      <c r="N896" s="180"/>
      <c r="O896" s="180"/>
      <c r="P896" s="180"/>
      <c r="Q896" s="180"/>
      <c r="R896" s="180"/>
      <c r="S896" s="180"/>
      <c r="T896" s="181"/>
      <c r="AT896" s="175" t="s">
        <v>160</v>
      </c>
      <c r="AU896" s="175" t="s">
        <v>152</v>
      </c>
      <c r="AV896" s="14" t="s">
        <v>152</v>
      </c>
      <c r="AW896" s="14" t="s">
        <v>31</v>
      </c>
      <c r="AX896" s="14" t="s">
        <v>76</v>
      </c>
      <c r="AY896" s="175" t="s">
        <v>151</v>
      </c>
    </row>
    <row r="897" spans="2:51" s="14" customFormat="1" ht="11.25">
      <c r="B897" s="174"/>
      <c r="D897" s="167" t="s">
        <v>160</v>
      </c>
      <c r="E897" s="175" t="s">
        <v>1</v>
      </c>
      <c r="F897" s="176" t="s">
        <v>1797</v>
      </c>
      <c r="H897" s="177">
        <v>56.56</v>
      </c>
      <c r="I897" s="178"/>
      <c r="L897" s="174"/>
      <c r="M897" s="179"/>
      <c r="N897" s="180"/>
      <c r="O897" s="180"/>
      <c r="P897" s="180"/>
      <c r="Q897" s="180"/>
      <c r="R897" s="180"/>
      <c r="S897" s="180"/>
      <c r="T897" s="181"/>
      <c r="AT897" s="175" t="s">
        <v>160</v>
      </c>
      <c r="AU897" s="175" t="s">
        <v>152</v>
      </c>
      <c r="AV897" s="14" t="s">
        <v>152</v>
      </c>
      <c r="AW897" s="14" t="s">
        <v>31</v>
      </c>
      <c r="AX897" s="14" t="s">
        <v>76</v>
      </c>
      <c r="AY897" s="175" t="s">
        <v>151</v>
      </c>
    </row>
    <row r="898" spans="2:51" s="14" customFormat="1" ht="11.25">
      <c r="B898" s="174"/>
      <c r="D898" s="167" t="s">
        <v>160</v>
      </c>
      <c r="E898" s="175" t="s">
        <v>1</v>
      </c>
      <c r="F898" s="176" t="s">
        <v>1894</v>
      </c>
      <c r="H898" s="177">
        <v>49.21</v>
      </c>
      <c r="I898" s="178"/>
      <c r="L898" s="174"/>
      <c r="M898" s="179"/>
      <c r="N898" s="180"/>
      <c r="O898" s="180"/>
      <c r="P898" s="180"/>
      <c r="Q898" s="180"/>
      <c r="R898" s="180"/>
      <c r="S898" s="180"/>
      <c r="T898" s="181"/>
      <c r="AT898" s="175" t="s">
        <v>160</v>
      </c>
      <c r="AU898" s="175" t="s">
        <v>152</v>
      </c>
      <c r="AV898" s="14" t="s">
        <v>152</v>
      </c>
      <c r="AW898" s="14" t="s">
        <v>31</v>
      </c>
      <c r="AX898" s="14" t="s">
        <v>76</v>
      </c>
      <c r="AY898" s="175" t="s">
        <v>151</v>
      </c>
    </row>
    <row r="899" spans="2:51" s="14" customFormat="1" ht="11.25">
      <c r="B899" s="174"/>
      <c r="D899" s="167" t="s">
        <v>160</v>
      </c>
      <c r="E899" s="175" t="s">
        <v>1</v>
      </c>
      <c r="F899" s="176" t="s">
        <v>1774</v>
      </c>
      <c r="H899" s="177">
        <v>18.510000000000002</v>
      </c>
      <c r="I899" s="178"/>
      <c r="L899" s="174"/>
      <c r="M899" s="179"/>
      <c r="N899" s="180"/>
      <c r="O899" s="180"/>
      <c r="P899" s="180"/>
      <c r="Q899" s="180"/>
      <c r="R899" s="180"/>
      <c r="S899" s="180"/>
      <c r="T899" s="181"/>
      <c r="AT899" s="175" t="s">
        <v>160</v>
      </c>
      <c r="AU899" s="175" t="s">
        <v>152</v>
      </c>
      <c r="AV899" s="14" t="s">
        <v>152</v>
      </c>
      <c r="AW899" s="14" t="s">
        <v>31</v>
      </c>
      <c r="AX899" s="14" t="s">
        <v>76</v>
      </c>
      <c r="AY899" s="175" t="s">
        <v>151</v>
      </c>
    </row>
    <row r="900" spans="2:51" s="14" customFormat="1" ht="11.25">
      <c r="B900" s="174"/>
      <c r="D900" s="167" t="s">
        <v>160</v>
      </c>
      <c r="E900" s="175" t="s">
        <v>1</v>
      </c>
      <c r="F900" s="176" t="s">
        <v>1775</v>
      </c>
      <c r="H900" s="177">
        <v>39.130000000000003</v>
      </c>
      <c r="I900" s="178"/>
      <c r="L900" s="174"/>
      <c r="M900" s="179"/>
      <c r="N900" s="180"/>
      <c r="O900" s="180"/>
      <c r="P900" s="180"/>
      <c r="Q900" s="180"/>
      <c r="R900" s="180"/>
      <c r="S900" s="180"/>
      <c r="T900" s="181"/>
      <c r="AT900" s="175" t="s">
        <v>160</v>
      </c>
      <c r="AU900" s="175" t="s">
        <v>152</v>
      </c>
      <c r="AV900" s="14" t="s">
        <v>152</v>
      </c>
      <c r="AW900" s="14" t="s">
        <v>31</v>
      </c>
      <c r="AX900" s="14" t="s">
        <v>76</v>
      </c>
      <c r="AY900" s="175" t="s">
        <v>151</v>
      </c>
    </row>
    <row r="901" spans="2:51" s="14" customFormat="1" ht="11.25">
      <c r="B901" s="174"/>
      <c r="D901" s="167" t="s">
        <v>160</v>
      </c>
      <c r="E901" s="175" t="s">
        <v>1</v>
      </c>
      <c r="F901" s="176" t="s">
        <v>1776</v>
      </c>
      <c r="H901" s="177">
        <v>11.125</v>
      </c>
      <c r="I901" s="178"/>
      <c r="L901" s="174"/>
      <c r="M901" s="179"/>
      <c r="N901" s="180"/>
      <c r="O901" s="180"/>
      <c r="P901" s="180"/>
      <c r="Q901" s="180"/>
      <c r="R901" s="180"/>
      <c r="S901" s="180"/>
      <c r="T901" s="181"/>
      <c r="AT901" s="175" t="s">
        <v>160</v>
      </c>
      <c r="AU901" s="175" t="s">
        <v>152</v>
      </c>
      <c r="AV901" s="14" t="s">
        <v>152</v>
      </c>
      <c r="AW901" s="14" t="s">
        <v>31</v>
      </c>
      <c r="AX901" s="14" t="s">
        <v>76</v>
      </c>
      <c r="AY901" s="175" t="s">
        <v>151</v>
      </c>
    </row>
    <row r="902" spans="2:51" s="14" customFormat="1" ht="11.25">
      <c r="B902" s="174"/>
      <c r="D902" s="167" t="s">
        <v>160</v>
      </c>
      <c r="E902" s="175" t="s">
        <v>1</v>
      </c>
      <c r="F902" s="176" t="s">
        <v>1821</v>
      </c>
      <c r="H902" s="177">
        <v>32.381</v>
      </c>
      <c r="I902" s="178"/>
      <c r="L902" s="174"/>
      <c r="M902" s="179"/>
      <c r="N902" s="180"/>
      <c r="O902" s="180"/>
      <c r="P902" s="180"/>
      <c r="Q902" s="180"/>
      <c r="R902" s="180"/>
      <c r="S902" s="180"/>
      <c r="T902" s="181"/>
      <c r="AT902" s="175" t="s">
        <v>160</v>
      </c>
      <c r="AU902" s="175" t="s">
        <v>152</v>
      </c>
      <c r="AV902" s="14" t="s">
        <v>152</v>
      </c>
      <c r="AW902" s="14" t="s">
        <v>31</v>
      </c>
      <c r="AX902" s="14" t="s">
        <v>76</v>
      </c>
      <c r="AY902" s="175" t="s">
        <v>151</v>
      </c>
    </row>
    <row r="903" spans="2:51" s="14" customFormat="1" ht="11.25">
      <c r="B903" s="174"/>
      <c r="D903" s="167" t="s">
        <v>160</v>
      </c>
      <c r="E903" s="175" t="s">
        <v>1</v>
      </c>
      <c r="F903" s="176" t="s">
        <v>1778</v>
      </c>
      <c r="H903" s="177">
        <v>1.7</v>
      </c>
      <c r="I903" s="178"/>
      <c r="L903" s="174"/>
      <c r="M903" s="179"/>
      <c r="N903" s="180"/>
      <c r="O903" s="180"/>
      <c r="P903" s="180"/>
      <c r="Q903" s="180"/>
      <c r="R903" s="180"/>
      <c r="S903" s="180"/>
      <c r="T903" s="181"/>
      <c r="AT903" s="175" t="s">
        <v>160</v>
      </c>
      <c r="AU903" s="175" t="s">
        <v>152</v>
      </c>
      <c r="AV903" s="14" t="s">
        <v>152</v>
      </c>
      <c r="AW903" s="14" t="s">
        <v>31</v>
      </c>
      <c r="AX903" s="14" t="s">
        <v>76</v>
      </c>
      <c r="AY903" s="175" t="s">
        <v>151</v>
      </c>
    </row>
    <row r="904" spans="2:51" s="14" customFormat="1" ht="11.25">
      <c r="B904" s="174"/>
      <c r="D904" s="167" t="s">
        <v>160</v>
      </c>
      <c r="E904" s="175" t="s">
        <v>1</v>
      </c>
      <c r="F904" s="176" t="s">
        <v>1779</v>
      </c>
      <c r="H904" s="177">
        <v>3.95</v>
      </c>
      <c r="I904" s="178"/>
      <c r="L904" s="174"/>
      <c r="M904" s="179"/>
      <c r="N904" s="180"/>
      <c r="O904" s="180"/>
      <c r="P904" s="180"/>
      <c r="Q904" s="180"/>
      <c r="R904" s="180"/>
      <c r="S904" s="180"/>
      <c r="T904" s="181"/>
      <c r="AT904" s="175" t="s">
        <v>160</v>
      </c>
      <c r="AU904" s="175" t="s">
        <v>152</v>
      </c>
      <c r="AV904" s="14" t="s">
        <v>152</v>
      </c>
      <c r="AW904" s="14" t="s">
        <v>31</v>
      </c>
      <c r="AX904" s="14" t="s">
        <v>76</v>
      </c>
      <c r="AY904" s="175" t="s">
        <v>151</v>
      </c>
    </row>
    <row r="905" spans="2:51" s="14" customFormat="1" ht="11.25">
      <c r="B905" s="174"/>
      <c r="D905" s="167" t="s">
        <v>160</v>
      </c>
      <c r="E905" s="175" t="s">
        <v>1</v>
      </c>
      <c r="F905" s="176" t="s">
        <v>1780</v>
      </c>
      <c r="H905" s="177">
        <v>8.0299999999999994</v>
      </c>
      <c r="I905" s="178"/>
      <c r="L905" s="174"/>
      <c r="M905" s="179"/>
      <c r="N905" s="180"/>
      <c r="O905" s="180"/>
      <c r="P905" s="180"/>
      <c r="Q905" s="180"/>
      <c r="R905" s="180"/>
      <c r="S905" s="180"/>
      <c r="T905" s="181"/>
      <c r="AT905" s="175" t="s">
        <v>160</v>
      </c>
      <c r="AU905" s="175" t="s">
        <v>152</v>
      </c>
      <c r="AV905" s="14" t="s">
        <v>152</v>
      </c>
      <c r="AW905" s="14" t="s">
        <v>31</v>
      </c>
      <c r="AX905" s="14" t="s">
        <v>76</v>
      </c>
      <c r="AY905" s="175" t="s">
        <v>151</v>
      </c>
    </row>
    <row r="906" spans="2:51" s="14" customFormat="1" ht="11.25">
      <c r="B906" s="174"/>
      <c r="D906" s="167" t="s">
        <v>160</v>
      </c>
      <c r="E906" s="175" t="s">
        <v>1</v>
      </c>
      <c r="F906" s="176" t="s">
        <v>1781</v>
      </c>
      <c r="H906" s="177">
        <v>3.91</v>
      </c>
      <c r="I906" s="178"/>
      <c r="L906" s="174"/>
      <c r="M906" s="179"/>
      <c r="N906" s="180"/>
      <c r="O906" s="180"/>
      <c r="P906" s="180"/>
      <c r="Q906" s="180"/>
      <c r="R906" s="180"/>
      <c r="S906" s="180"/>
      <c r="T906" s="181"/>
      <c r="AT906" s="175" t="s">
        <v>160</v>
      </c>
      <c r="AU906" s="175" t="s">
        <v>152</v>
      </c>
      <c r="AV906" s="14" t="s">
        <v>152</v>
      </c>
      <c r="AW906" s="14" t="s">
        <v>31</v>
      </c>
      <c r="AX906" s="14" t="s">
        <v>76</v>
      </c>
      <c r="AY906" s="175" t="s">
        <v>151</v>
      </c>
    </row>
    <row r="907" spans="2:51" s="14" customFormat="1" ht="11.25">
      <c r="B907" s="174"/>
      <c r="D907" s="167" t="s">
        <v>160</v>
      </c>
      <c r="E907" s="175" t="s">
        <v>1</v>
      </c>
      <c r="F907" s="176" t="s">
        <v>1782</v>
      </c>
      <c r="H907" s="177">
        <v>5.5</v>
      </c>
      <c r="I907" s="178"/>
      <c r="L907" s="174"/>
      <c r="M907" s="179"/>
      <c r="N907" s="180"/>
      <c r="O907" s="180"/>
      <c r="P907" s="180"/>
      <c r="Q907" s="180"/>
      <c r="R907" s="180"/>
      <c r="S907" s="180"/>
      <c r="T907" s="181"/>
      <c r="AT907" s="175" t="s">
        <v>160</v>
      </c>
      <c r="AU907" s="175" t="s">
        <v>152</v>
      </c>
      <c r="AV907" s="14" t="s">
        <v>152</v>
      </c>
      <c r="AW907" s="14" t="s">
        <v>31</v>
      </c>
      <c r="AX907" s="14" t="s">
        <v>76</v>
      </c>
      <c r="AY907" s="175" t="s">
        <v>151</v>
      </c>
    </row>
    <row r="908" spans="2:51" s="14" customFormat="1" ht="11.25">
      <c r="B908" s="174"/>
      <c r="D908" s="167" t="s">
        <v>160</v>
      </c>
      <c r="E908" s="175" t="s">
        <v>1</v>
      </c>
      <c r="F908" s="176" t="s">
        <v>1783</v>
      </c>
      <c r="H908" s="177">
        <v>4</v>
      </c>
      <c r="I908" s="178"/>
      <c r="L908" s="174"/>
      <c r="M908" s="179"/>
      <c r="N908" s="180"/>
      <c r="O908" s="180"/>
      <c r="P908" s="180"/>
      <c r="Q908" s="180"/>
      <c r="R908" s="180"/>
      <c r="S908" s="180"/>
      <c r="T908" s="181"/>
      <c r="AT908" s="175" t="s">
        <v>160</v>
      </c>
      <c r="AU908" s="175" t="s">
        <v>152</v>
      </c>
      <c r="AV908" s="14" t="s">
        <v>152</v>
      </c>
      <c r="AW908" s="14" t="s">
        <v>31</v>
      </c>
      <c r="AX908" s="14" t="s">
        <v>76</v>
      </c>
      <c r="AY908" s="175" t="s">
        <v>151</v>
      </c>
    </row>
    <row r="909" spans="2:51" s="14" customFormat="1" ht="11.25">
      <c r="B909" s="174"/>
      <c r="D909" s="167" t="s">
        <v>160</v>
      </c>
      <c r="E909" s="175" t="s">
        <v>1</v>
      </c>
      <c r="F909" s="176" t="s">
        <v>1784</v>
      </c>
      <c r="H909" s="177">
        <v>1.49</v>
      </c>
      <c r="I909" s="178"/>
      <c r="L909" s="174"/>
      <c r="M909" s="179"/>
      <c r="N909" s="180"/>
      <c r="O909" s="180"/>
      <c r="P909" s="180"/>
      <c r="Q909" s="180"/>
      <c r="R909" s="180"/>
      <c r="S909" s="180"/>
      <c r="T909" s="181"/>
      <c r="AT909" s="175" t="s">
        <v>160</v>
      </c>
      <c r="AU909" s="175" t="s">
        <v>152</v>
      </c>
      <c r="AV909" s="14" t="s">
        <v>152</v>
      </c>
      <c r="AW909" s="14" t="s">
        <v>31</v>
      </c>
      <c r="AX909" s="14" t="s">
        <v>76</v>
      </c>
      <c r="AY909" s="175" t="s">
        <v>151</v>
      </c>
    </row>
    <row r="910" spans="2:51" s="14" customFormat="1" ht="11.25">
      <c r="B910" s="174"/>
      <c r="D910" s="167" t="s">
        <v>160</v>
      </c>
      <c r="E910" s="175" t="s">
        <v>1</v>
      </c>
      <c r="F910" s="176" t="s">
        <v>1785</v>
      </c>
      <c r="H910" s="177">
        <v>1.35</v>
      </c>
      <c r="I910" s="178"/>
      <c r="L910" s="174"/>
      <c r="M910" s="179"/>
      <c r="N910" s="180"/>
      <c r="O910" s="180"/>
      <c r="P910" s="180"/>
      <c r="Q910" s="180"/>
      <c r="R910" s="180"/>
      <c r="S910" s="180"/>
      <c r="T910" s="181"/>
      <c r="AT910" s="175" t="s">
        <v>160</v>
      </c>
      <c r="AU910" s="175" t="s">
        <v>152</v>
      </c>
      <c r="AV910" s="14" t="s">
        <v>152</v>
      </c>
      <c r="AW910" s="14" t="s">
        <v>31</v>
      </c>
      <c r="AX910" s="14" t="s">
        <v>76</v>
      </c>
      <c r="AY910" s="175" t="s">
        <v>151</v>
      </c>
    </row>
    <row r="911" spans="2:51" s="14" customFormat="1" ht="11.25">
      <c r="B911" s="174"/>
      <c r="D911" s="167" t="s">
        <v>160</v>
      </c>
      <c r="E911" s="175" t="s">
        <v>1</v>
      </c>
      <c r="F911" s="176" t="s">
        <v>1786</v>
      </c>
      <c r="H911" s="177">
        <v>32.130000000000003</v>
      </c>
      <c r="I911" s="178"/>
      <c r="L911" s="174"/>
      <c r="M911" s="179"/>
      <c r="N911" s="180"/>
      <c r="O911" s="180"/>
      <c r="P911" s="180"/>
      <c r="Q911" s="180"/>
      <c r="R911" s="180"/>
      <c r="S911" s="180"/>
      <c r="T911" s="181"/>
      <c r="AT911" s="175" t="s">
        <v>160</v>
      </c>
      <c r="AU911" s="175" t="s">
        <v>152</v>
      </c>
      <c r="AV911" s="14" t="s">
        <v>152</v>
      </c>
      <c r="AW911" s="14" t="s">
        <v>31</v>
      </c>
      <c r="AX911" s="14" t="s">
        <v>76</v>
      </c>
      <c r="AY911" s="175" t="s">
        <v>151</v>
      </c>
    </row>
    <row r="912" spans="2:51" s="14" customFormat="1" ht="11.25">
      <c r="B912" s="174"/>
      <c r="D912" s="167" t="s">
        <v>160</v>
      </c>
      <c r="E912" s="175" t="s">
        <v>1</v>
      </c>
      <c r="F912" s="176" t="s">
        <v>1787</v>
      </c>
      <c r="H912" s="177">
        <v>49.96</v>
      </c>
      <c r="I912" s="178"/>
      <c r="L912" s="174"/>
      <c r="M912" s="179"/>
      <c r="N912" s="180"/>
      <c r="O912" s="180"/>
      <c r="P912" s="180"/>
      <c r="Q912" s="180"/>
      <c r="R912" s="180"/>
      <c r="S912" s="180"/>
      <c r="T912" s="181"/>
      <c r="AT912" s="175" t="s">
        <v>160</v>
      </c>
      <c r="AU912" s="175" t="s">
        <v>152</v>
      </c>
      <c r="AV912" s="14" t="s">
        <v>152</v>
      </c>
      <c r="AW912" s="14" t="s">
        <v>31</v>
      </c>
      <c r="AX912" s="14" t="s">
        <v>76</v>
      </c>
      <c r="AY912" s="175" t="s">
        <v>151</v>
      </c>
    </row>
    <row r="913" spans="1:65" s="14" customFormat="1" ht="11.25">
      <c r="B913" s="174"/>
      <c r="D913" s="167" t="s">
        <v>160</v>
      </c>
      <c r="E913" s="175" t="s">
        <v>1</v>
      </c>
      <c r="F913" s="176" t="s">
        <v>1788</v>
      </c>
      <c r="H913" s="177">
        <v>114.39</v>
      </c>
      <c r="I913" s="178"/>
      <c r="L913" s="174"/>
      <c r="M913" s="179"/>
      <c r="N913" s="180"/>
      <c r="O913" s="180"/>
      <c r="P913" s="180"/>
      <c r="Q913" s="180"/>
      <c r="R913" s="180"/>
      <c r="S913" s="180"/>
      <c r="T913" s="181"/>
      <c r="AT913" s="175" t="s">
        <v>160</v>
      </c>
      <c r="AU913" s="175" t="s">
        <v>152</v>
      </c>
      <c r="AV913" s="14" t="s">
        <v>152</v>
      </c>
      <c r="AW913" s="14" t="s">
        <v>31</v>
      </c>
      <c r="AX913" s="14" t="s">
        <v>76</v>
      </c>
      <c r="AY913" s="175" t="s">
        <v>151</v>
      </c>
    </row>
    <row r="914" spans="1:65" s="14" customFormat="1" ht="11.25">
      <c r="B914" s="174"/>
      <c r="D914" s="167" t="s">
        <v>160</v>
      </c>
      <c r="E914" s="175" t="s">
        <v>1</v>
      </c>
      <c r="F914" s="176" t="s">
        <v>1789</v>
      </c>
      <c r="H914" s="177">
        <v>34.49</v>
      </c>
      <c r="I914" s="178"/>
      <c r="L914" s="174"/>
      <c r="M914" s="179"/>
      <c r="N914" s="180"/>
      <c r="O914" s="180"/>
      <c r="P914" s="180"/>
      <c r="Q914" s="180"/>
      <c r="R914" s="180"/>
      <c r="S914" s="180"/>
      <c r="T914" s="181"/>
      <c r="AT914" s="175" t="s">
        <v>160</v>
      </c>
      <c r="AU914" s="175" t="s">
        <v>152</v>
      </c>
      <c r="AV914" s="14" t="s">
        <v>152</v>
      </c>
      <c r="AW914" s="14" t="s">
        <v>31</v>
      </c>
      <c r="AX914" s="14" t="s">
        <v>76</v>
      </c>
      <c r="AY914" s="175" t="s">
        <v>151</v>
      </c>
    </row>
    <row r="915" spans="1:65" s="14" customFormat="1" ht="11.25">
      <c r="B915" s="174"/>
      <c r="D915" s="167" t="s">
        <v>160</v>
      </c>
      <c r="E915" s="175" t="s">
        <v>1</v>
      </c>
      <c r="F915" s="176" t="s">
        <v>1895</v>
      </c>
      <c r="H915" s="177">
        <v>5.9409999999999998</v>
      </c>
      <c r="I915" s="178"/>
      <c r="L915" s="174"/>
      <c r="M915" s="179"/>
      <c r="N915" s="180"/>
      <c r="O915" s="180"/>
      <c r="P915" s="180"/>
      <c r="Q915" s="180"/>
      <c r="R915" s="180"/>
      <c r="S915" s="180"/>
      <c r="T915" s="181"/>
      <c r="AT915" s="175" t="s">
        <v>160</v>
      </c>
      <c r="AU915" s="175" t="s">
        <v>152</v>
      </c>
      <c r="AV915" s="14" t="s">
        <v>152</v>
      </c>
      <c r="AW915" s="14" t="s">
        <v>31</v>
      </c>
      <c r="AX915" s="14" t="s">
        <v>76</v>
      </c>
      <c r="AY915" s="175" t="s">
        <v>151</v>
      </c>
    </row>
    <row r="916" spans="1:65" s="15" customFormat="1" ht="11.25">
      <c r="B916" s="182"/>
      <c r="D916" s="167" t="s">
        <v>160</v>
      </c>
      <c r="E916" s="183" t="s">
        <v>1</v>
      </c>
      <c r="F916" s="184" t="s">
        <v>164</v>
      </c>
      <c r="H916" s="185">
        <v>819.48699999999997</v>
      </c>
      <c r="I916" s="186"/>
      <c r="L916" s="182"/>
      <c r="M916" s="187"/>
      <c r="N916" s="188"/>
      <c r="O916" s="188"/>
      <c r="P916" s="188"/>
      <c r="Q916" s="188"/>
      <c r="R916" s="188"/>
      <c r="S916" s="188"/>
      <c r="T916" s="189"/>
      <c r="AT916" s="183" t="s">
        <v>160</v>
      </c>
      <c r="AU916" s="183" t="s">
        <v>152</v>
      </c>
      <c r="AV916" s="15" t="s">
        <v>158</v>
      </c>
      <c r="AW916" s="15" t="s">
        <v>31</v>
      </c>
      <c r="AX916" s="15" t="s">
        <v>84</v>
      </c>
      <c r="AY916" s="183" t="s">
        <v>151</v>
      </c>
    </row>
    <row r="917" spans="1:65" s="2" customFormat="1" ht="33" customHeight="1">
      <c r="A917" s="33"/>
      <c r="B917" s="151"/>
      <c r="C917" s="152" t="s">
        <v>731</v>
      </c>
      <c r="D917" s="152" t="s">
        <v>154</v>
      </c>
      <c r="E917" s="153" t="s">
        <v>1896</v>
      </c>
      <c r="F917" s="154" t="s">
        <v>1897</v>
      </c>
      <c r="G917" s="155" t="s">
        <v>157</v>
      </c>
      <c r="H917" s="156">
        <v>16.204999999999998</v>
      </c>
      <c r="I917" s="157"/>
      <c r="J917" s="158">
        <f>ROUND(I917*H917,2)</f>
        <v>0</v>
      </c>
      <c r="K917" s="159"/>
      <c r="L917" s="34"/>
      <c r="M917" s="160" t="s">
        <v>1</v>
      </c>
      <c r="N917" s="161" t="s">
        <v>42</v>
      </c>
      <c r="O917" s="62"/>
      <c r="P917" s="162">
        <f>O917*H917</f>
        <v>0</v>
      </c>
      <c r="Q917" s="162">
        <v>6.3699999999999998E-3</v>
      </c>
      <c r="R917" s="162">
        <f>Q917*H917</f>
        <v>0.10322584999999998</v>
      </c>
      <c r="S917" s="162">
        <v>0</v>
      </c>
      <c r="T917" s="163">
        <f>S917*H917</f>
        <v>0</v>
      </c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R917" s="164" t="s">
        <v>158</v>
      </c>
      <c r="AT917" s="164" t="s">
        <v>154</v>
      </c>
      <c r="AU917" s="164" t="s">
        <v>152</v>
      </c>
      <c r="AY917" s="18" t="s">
        <v>151</v>
      </c>
      <c r="BE917" s="165">
        <f>IF(N917="základná",J917,0)</f>
        <v>0</v>
      </c>
      <c r="BF917" s="165">
        <f>IF(N917="znížená",J917,0)</f>
        <v>0</v>
      </c>
      <c r="BG917" s="165">
        <f>IF(N917="zákl. prenesená",J917,0)</f>
        <v>0</v>
      </c>
      <c r="BH917" s="165">
        <f>IF(N917="zníž. prenesená",J917,0)</f>
        <v>0</v>
      </c>
      <c r="BI917" s="165">
        <f>IF(N917="nulová",J917,0)</f>
        <v>0</v>
      </c>
      <c r="BJ917" s="18" t="s">
        <v>152</v>
      </c>
      <c r="BK917" s="165">
        <f>ROUND(I917*H917,2)</f>
        <v>0</v>
      </c>
      <c r="BL917" s="18" t="s">
        <v>158</v>
      </c>
      <c r="BM917" s="164" t="s">
        <v>1898</v>
      </c>
    </row>
    <row r="918" spans="1:65" s="14" customFormat="1" ht="11.25">
      <c r="B918" s="174"/>
      <c r="D918" s="167" t="s">
        <v>160</v>
      </c>
      <c r="E918" s="175" t="s">
        <v>1</v>
      </c>
      <c r="F918" s="176" t="s">
        <v>1899</v>
      </c>
      <c r="H918" s="177">
        <v>16.204999999999998</v>
      </c>
      <c r="I918" s="178"/>
      <c r="L918" s="174"/>
      <c r="M918" s="179"/>
      <c r="N918" s="180"/>
      <c r="O918" s="180"/>
      <c r="P918" s="180"/>
      <c r="Q918" s="180"/>
      <c r="R918" s="180"/>
      <c r="S918" s="180"/>
      <c r="T918" s="181"/>
      <c r="AT918" s="175" t="s">
        <v>160</v>
      </c>
      <c r="AU918" s="175" t="s">
        <v>152</v>
      </c>
      <c r="AV918" s="14" t="s">
        <v>152</v>
      </c>
      <c r="AW918" s="14" t="s">
        <v>31</v>
      </c>
      <c r="AX918" s="14" t="s">
        <v>76</v>
      </c>
      <c r="AY918" s="175" t="s">
        <v>151</v>
      </c>
    </row>
    <row r="919" spans="1:65" s="15" customFormat="1" ht="11.25">
      <c r="B919" s="182"/>
      <c r="D919" s="167" t="s">
        <v>160</v>
      </c>
      <c r="E919" s="183" t="s">
        <v>1</v>
      </c>
      <c r="F919" s="184" t="s">
        <v>164</v>
      </c>
      <c r="H919" s="185">
        <v>16.204999999999998</v>
      </c>
      <c r="I919" s="186"/>
      <c r="L919" s="182"/>
      <c r="M919" s="187"/>
      <c r="N919" s="188"/>
      <c r="O919" s="188"/>
      <c r="P919" s="188"/>
      <c r="Q919" s="188"/>
      <c r="R919" s="188"/>
      <c r="S919" s="188"/>
      <c r="T919" s="189"/>
      <c r="AT919" s="183" t="s">
        <v>160</v>
      </c>
      <c r="AU919" s="183" t="s">
        <v>152</v>
      </c>
      <c r="AV919" s="15" t="s">
        <v>158</v>
      </c>
      <c r="AW919" s="15" t="s">
        <v>31</v>
      </c>
      <c r="AX919" s="15" t="s">
        <v>84</v>
      </c>
      <c r="AY919" s="183" t="s">
        <v>151</v>
      </c>
    </row>
    <row r="920" spans="1:65" s="2" customFormat="1" ht="16.5" customHeight="1">
      <c r="A920" s="33"/>
      <c r="B920" s="151"/>
      <c r="C920" s="152" t="s">
        <v>1900</v>
      </c>
      <c r="D920" s="152" t="s">
        <v>154</v>
      </c>
      <c r="E920" s="153" t="s">
        <v>1901</v>
      </c>
      <c r="F920" s="154" t="s">
        <v>1902</v>
      </c>
      <c r="G920" s="155" t="s">
        <v>157</v>
      </c>
      <c r="H920" s="156">
        <v>851.26700000000005</v>
      </c>
      <c r="I920" s="157"/>
      <c r="J920" s="158">
        <f>ROUND(I920*H920,2)</f>
        <v>0</v>
      </c>
      <c r="K920" s="159"/>
      <c r="L920" s="34"/>
      <c r="M920" s="160" t="s">
        <v>1</v>
      </c>
      <c r="N920" s="161" t="s">
        <v>42</v>
      </c>
      <c r="O920" s="62"/>
      <c r="P920" s="162">
        <f>O920*H920</f>
        <v>0</v>
      </c>
      <c r="Q920" s="162">
        <v>5.4945000000000003E-5</v>
      </c>
      <c r="R920" s="162">
        <f>Q920*H920</f>
        <v>4.6772865315000009E-2</v>
      </c>
      <c r="S920" s="162">
        <v>0</v>
      </c>
      <c r="T920" s="163">
        <f>S920*H920</f>
        <v>0</v>
      </c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R920" s="164" t="s">
        <v>158</v>
      </c>
      <c r="AT920" s="164" t="s">
        <v>154</v>
      </c>
      <c r="AU920" s="164" t="s">
        <v>152</v>
      </c>
      <c r="AY920" s="18" t="s">
        <v>151</v>
      </c>
      <c r="BE920" s="165">
        <f>IF(N920="základná",J920,0)</f>
        <v>0</v>
      </c>
      <c r="BF920" s="165">
        <f>IF(N920="znížená",J920,0)</f>
        <v>0</v>
      </c>
      <c r="BG920" s="165">
        <f>IF(N920="zákl. prenesená",J920,0)</f>
        <v>0</v>
      </c>
      <c r="BH920" s="165">
        <f>IF(N920="zníž. prenesená",J920,0)</f>
        <v>0</v>
      </c>
      <c r="BI920" s="165">
        <f>IF(N920="nulová",J920,0)</f>
        <v>0</v>
      </c>
      <c r="BJ920" s="18" t="s">
        <v>152</v>
      </c>
      <c r="BK920" s="165">
        <f>ROUND(I920*H920,2)</f>
        <v>0</v>
      </c>
      <c r="BL920" s="18" t="s">
        <v>158</v>
      </c>
      <c r="BM920" s="164" t="s">
        <v>1903</v>
      </c>
    </row>
    <row r="921" spans="1:65" s="2" customFormat="1" ht="16.5" customHeight="1">
      <c r="A921" s="33"/>
      <c r="B921" s="151"/>
      <c r="C921" s="152" t="s">
        <v>1904</v>
      </c>
      <c r="D921" s="152" t="s">
        <v>154</v>
      </c>
      <c r="E921" s="153" t="s">
        <v>1905</v>
      </c>
      <c r="F921" s="154" t="s">
        <v>1906</v>
      </c>
      <c r="G921" s="155" t="s">
        <v>157</v>
      </c>
      <c r="H921" s="156">
        <v>851.26700000000005</v>
      </c>
      <c r="I921" s="157"/>
      <c r="J921" s="158">
        <f>ROUND(I921*H921,2)</f>
        <v>0</v>
      </c>
      <c r="K921" s="159"/>
      <c r="L921" s="34"/>
      <c r="M921" s="160" t="s">
        <v>1</v>
      </c>
      <c r="N921" s="161" t="s">
        <v>42</v>
      </c>
      <c r="O921" s="62"/>
      <c r="P921" s="162">
        <f>O921*H921</f>
        <v>0</v>
      </c>
      <c r="Q921" s="162">
        <v>0</v>
      </c>
      <c r="R921" s="162">
        <f>Q921*H921</f>
        <v>0</v>
      </c>
      <c r="S921" s="162">
        <v>0</v>
      </c>
      <c r="T921" s="163">
        <f>S921*H921</f>
        <v>0</v>
      </c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R921" s="164" t="s">
        <v>158</v>
      </c>
      <c r="AT921" s="164" t="s">
        <v>154</v>
      </c>
      <c r="AU921" s="164" t="s">
        <v>152</v>
      </c>
      <c r="AY921" s="18" t="s">
        <v>151</v>
      </c>
      <c r="BE921" s="165">
        <f>IF(N921="základná",J921,0)</f>
        <v>0</v>
      </c>
      <c r="BF921" s="165">
        <f>IF(N921="znížená",J921,0)</f>
        <v>0</v>
      </c>
      <c r="BG921" s="165">
        <f>IF(N921="zákl. prenesená",J921,0)</f>
        <v>0</v>
      </c>
      <c r="BH921" s="165">
        <f>IF(N921="zníž. prenesená",J921,0)</f>
        <v>0</v>
      </c>
      <c r="BI921" s="165">
        <f>IF(N921="nulová",J921,0)</f>
        <v>0</v>
      </c>
      <c r="BJ921" s="18" t="s">
        <v>152</v>
      </c>
      <c r="BK921" s="165">
        <f>ROUND(I921*H921,2)</f>
        <v>0</v>
      </c>
      <c r="BL921" s="18" t="s">
        <v>158</v>
      </c>
      <c r="BM921" s="164" t="s">
        <v>1907</v>
      </c>
    </row>
    <row r="922" spans="1:65" s="2" customFormat="1" ht="16.5" customHeight="1">
      <c r="A922" s="33"/>
      <c r="B922" s="151"/>
      <c r="C922" s="152" t="s">
        <v>1908</v>
      </c>
      <c r="D922" s="152" t="s">
        <v>154</v>
      </c>
      <c r="E922" s="153" t="s">
        <v>1909</v>
      </c>
      <c r="F922" s="154" t="s">
        <v>1910</v>
      </c>
      <c r="G922" s="155" t="s">
        <v>157</v>
      </c>
      <c r="H922" s="156">
        <v>813.54600000000005</v>
      </c>
      <c r="I922" s="157"/>
      <c r="J922" s="158">
        <f>ROUND(I922*H922,2)</f>
        <v>0</v>
      </c>
      <c r="K922" s="159"/>
      <c r="L922" s="34"/>
      <c r="M922" s="160" t="s">
        <v>1</v>
      </c>
      <c r="N922" s="161" t="s">
        <v>42</v>
      </c>
      <c r="O922" s="62"/>
      <c r="P922" s="162">
        <f>O922*H922</f>
        <v>0</v>
      </c>
      <c r="Q922" s="162">
        <v>4.8999999999999998E-5</v>
      </c>
      <c r="R922" s="162">
        <f>Q922*H922</f>
        <v>3.9863754000000001E-2</v>
      </c>
      <c r="S922" s="162">
        <v>0</v>
      </c>
      <c r="T922" s="163">
        <f>S922*H922</f>
        <v>0</v>
      </c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R922" s="164" t="s">
        <v>158</v>
      </c>
      <c r="AT922" s="164" t="s">
        <v>154</v>
      </c>
      <c r="AU922" s="164" t="s">
        <v>152</v>
      </c>
      <c r="AY922" s="18" t="s">
        <v>151</v>
      </c>
      <c r="BE922" s="165">
        <f>IF(N922="základná",J922,0)</f>
        <v>0</v>
      </c>
      <c r="BF922" s="165">
        <f>IF(N922="znížená",J922,0)</f>
        <v>0</v>
      </c>
      <c r="BG922" s="165">
        <f>IF(N922="zákl. prenesená",J922,0)</f>
        <v>0</v>
      </c>
      <c r="BH922" s="165">
        <f>IF(N922="zníž. prenesená",J922,0)</f>
        <v>0</v>
      </c>
      <c r="BI922" s="165">
        <f>IF(N922="nulová",J922,0)</f>
        <v>0</v>
      </c>
      <c r="BJ922" s="18" t="s">
        <v>152</v>
      </c>
      <c r="BK922" s="165">
        <f>ROUND(I922*H922,2)</f>
        <v>0</v>
      </c>
      <c r="BL922" s="18" t="s">
        <v>158</v>
      </c>
      <c r="BM922" s="164" t="s">
        <v>1911</v>
      </c>
    </row>
    <row r="923" spans="1:65" s="14" customFormat="1" ht="11.25">
      <c r="B923" s="174"/>
      <c r="D923" s="167" t="s">
        <v>160</v>
      </c>
      <c r="E923" s="175" t="s">
        <v>1</v>
      </c>
      <c r="F923" s="176" t="s">
        <v>1794</v>
      </c>
      <c r="H923" s="177">
        <v>6.67</v>
      </c>
      <c r="I923" s="178"/>
      <c r="L923" s="174"/>
      <c r="M923" s="179"/>
      <c r="N923" s="180"/>
      <c r="O923" s="180"/>
      <c r="P923" s="180"/>
      <c r="Q923" s="180"/>
      <c r="R923" s="180"/>
      <c r="S923" s="180"/>
      <c r="T923" s="181"/>
      <c r="AT923" s="175" t="s">
        <v>160</v>
      </c>
      <c r="AU923" s="175" t="s">
        <v>152</v>
      </c>
      <c r="AV923" s="14" t="s">
        <v>152</v>
      </c>
      <c r="AW923" s="14" t="s">
        <v>31</v>
      </c>
      <c r="AX923" s="14" t="s">
        <v>76</v>
      </c>
      <c r="AY923" s="175" t="s">
        <v>151</v>
      </c>
    </row>
    <row r="924" spans="1:65" s="14" customFormat="1" ht="11.25">
      <c r="B924" s="174"/>
      <c r="D924" s="167" t="s">
        <v>160</v>
      </c>
      <c r="E924" s="175" t="s">
        <v>1</v>
      </c>
      <c r="F924" s="176" t="s">
        <v>1795</v>
      </c>
      <c r="H924" s="177">
        <v>25.04</v>
      </c>
      <c r="I924" s="178"/>
      <c r="L924" s="174"/>
      <c r="M924" s="179"/>
      <c r="N924" s="180"/>
      <c r="O924" s="180"/>
      <c r="P924" s="180"/>
      <c r="Q924" s="180"/>
      <c r="R924" s="180"/>
      <c r="S924" s="180"/>
      <c r="T924" s="181"/>
      <c r="AT924" s="175" t="s">
        <v>160</v>
      </c>
      <c r="AU924" s="175" t="s">
        <v>152</v>
      </c>
      <c r="AV924" s="14" t="s">
        <v>152</v>
      </c>
      <c r="AW924" s="14" t="s">
        <v>31</v>
      </c>
      <c r="AX924" s="14" t="s">
        <v>76</v>
      </c>
      <c r="AY924" s="175" t="s">
        <v>151</v>
      </c>
    </row>
    <row r="925" spans="1:65" s="14" customFormat="1" ht="11.25">
      <c r="B925" s="174"/>
      <c r="D925" s="167" t="s">
        <v>160</v>
      </c>
      <c r="E925" s="175" t="s">
        <v>1</v>
      </c>
      <c r="F925" s="176" t="s">
        <v>1885</v>
      </c>
      <c r="H925" s="177">
        <v>23.47</v>
      </c>
      <c r="I925" s="178"/>
      <c r="L925" s="174"/>
      <c r="M925" s="179"/>
      <c r="N925" s="180"/>
      <c r="O925" s="180"/>
      <c r="P925" s="180"/>
      <c r="Q925" s="180"/>
      <c r="R925" s="180"/>
      <c r="S925" s="180"/>
      <c r="T925" s="181"/>
      <c r="AT925" s="175" t="s">
        <v>160</v>
      </c>
      <c r="AU925" s="175" t="s">
        <v>152</v>
      </c>
      <c r="AV925" s="14" t="s">
        <v>152</v>
      </c>
      <c r="AW925" s="14" t="s">
        <v>31</v>
      </c>
      <c r="AX925" s="14" t="s">
        <v>76</v>
      </c>
      <c r="AY925" s="175" t="s">
        <v>151</v>
      </c>
    </row>
    <row r="926" spans="1:65" s="14" customFormat="1" ht="11.25">
      <c r="B926" s="174"/>
      <c r="D926" s="167" t="s">
        <v>160</v>
      </c>
      <c r="E926" s="175" t="s">
        <v>1</v>
      </c>
      <c r="F926" s="176" t="s">
        <v>1886</v>
      </c>
      <c r="H926" s="177">
        <v>9.68</v>
      </c>
      <c r="I926" s="178"/>
      <c r="L926" s="174"/>
      <c r="M926" s="179"/>
      <c r="N926" s="180"/>
      <c r="O926" s="180"/>
      <c r="P926" s="180"/>
      <c r="Q926" s="180"/>
      <c r="R926" s="180"/>
      <c r="S926" s="180"/>
      <c r="T926" s="181"/>
      <c r="AT926" s="175" t="s">
        <v>160</v>
      </c>
      <c r="AU926" s="175" t="s">
        <v>152</v>
      </c>
      <c r="AV926" s="14" t="s">
        <v>152</v>
      </c>
      <c r="AW926" s="14" t="s">
        <v>31</v>
      </c>
      <c r="AX926" s="14" t="s">
        <v>76</v>
      </c>
      <c r="AY926" s="175" t="s">
        <v>151</v>
      </c>
    </row>
    <row r="927" spans="1:65" s="14" customFormat="1" ht="11.25">
      <c r="B927" s="174"/>
      <c r="D927" s="167" t="s">
        <v>160</v>
      </c>
      <c r="E927" s="175" t="s">
        <v>1</v>
      </c>
      <c r="F927" s="176" t="s">
        <v>1887</v>
      </c>
      <c r="H927" s="177">
        <v>8.93</v>
      </c>
      <c r="I927" s="178"/>
      <c r="L927" s="174"/>
      <c r="M927" s="179"/>
      <c r="N927" s="180"/>
      <c r="O927" s="180"/>
      <c r="P927" s="180"/>
      <c r="Q927" s="180"/>
      <c r="R927" s="180"/>
      <c r="S927" s="180"/>
      <c r="T927" s="181"/>
      <c r="AT927" s="175" t="s">
        <v>160</v>
      </c>
      <c r="AU927" s="175" t="s">
        <v>152</v>
      </c>
      <c r="AV927" s="14" t="s">
        <v>152</v>
      </c>
      <c r="AW927" s="14" t="s">
        <v>31</v>
      </c>
      <c r="AX927" s="14" t="s">
        <v>76</v>
      </c>
      <c r="AY927" s="175" t="s">
        <v>151</v>
      </c>
    </row>
    <row r="928" spans="1:65" s="14" customFormat="1" ht="11.25">
      <c r="B928" s="174"/>
      <c r="D928" s="167" t="s">
        <v>160</v>
      </c>
      <c r="E928" s="175" t="s">
        <v>1</v>
      </c>
      <c r="F928" s="176" t="s">
        <v>1796</v>
      </c>
      <c r="H928" s="177">
        <v>46.32</v>
      </c>
      <c r="I928" s="178"/>
      <c r="L928" s="174"/>
      <c r="M928" s="179"/>
      <c r="N928" s="180"/>
      <c r="O928" s="180"/>
      <c r="P928" s="180"/>
      <c r="Q928" s="180"/>
      <c r="R928" s="180"/>
      <c r="S928" s="180"/>
      <c r="T928" s="181"/>
      <c r="AT928" s="175" t="s">
        <v>160</v>
      </c>
      <c r="AU928" s="175" t="s">
        <v>152</v>
      </c>
      <c r="AV928" s="14" t="s">
        <v>152</v>
      </c>
      <c r="AW928" s="14" t="s">
        <v>31</v>
      </c>
      <c r="AX928" s="14" t="s">
        <v>76</v>
      </c>
      <c r="AY928" s="175" t="s">
        <v>151</v>
      </c>
    </row>
    <row r="929" spans="2:51" s="14" customFormat="1" ht="11.25">
      <c r="B929" s="174"/>
      <c r="D929" s="167" t="s">
        <v>160</v>
      </c>
      <c r="E929" s="175" t="s">
        <v>1</v>
      </c>
      <c r="F929" s="176" t="s">
        <v>1888</v>
      </c>
      <c r="H929" s="177">
        <v>3.27</v>
      </c>
      <c r="I929" s="178"/>
      <c r="L929" s="174"/>
      <c r="M929" s="179"/>
      <c r="N929" s="180"/>
      <c r="O929" s="180"/>
      <c r="P929" s="180"/>
      <c r="Q929" s="180"/>
      <c r="R929" s="180"/>
      <c r="S929" s="180"/>
      <c r="T929" s="181"/>
      <c r="AT929" s="175" t="s">
        <v>160</v>
      </c>
      <c r="AU929" s="175" t="s">
        <v>152</v>
      </c>
      <c r="AV929" s="14" t="s">
        <v>152</v>
      </c>
      <c r="AW929" s="14" t="s">
        <v>31</v>
      </c>
      <c r="AX929" s="14" t="s">
        <v>76</v>
      </c>
      <c r="AY929" s="175" t="s">
        <v>151</v>
      </c>
    </row>
    <row r="930" spans="2:51" s="14" customFormat="1" ht="11.25">
      <c r="B930" s="174"/>
      <c r="D930" s="167" t="s">
        <v>160</v>
      </c>
      <c r="E930" s="175" t="s">
        <v>1</v>
      </c>
      <c r="F930" s="176" t="s">
        <v>1889</v>
      </c>
      <c r="H930" s="177">
        <v>3.77</v>
      </c>
      <c r="I930" s="178"/>
      <c r="L930" s="174"/>
      <c r="M930" s="179"/>
      <c r="N930" s="180"/>
      <c r="O930" s="180"/>
      <c r="P930" s="180"/>
      <c r="Q930" s="180"/>
      <c r="R930" s="180"/>
      <c r="S930" s="180"/>
      <c r="T930" s="181"/>
      <c r="AT930" s="175" t="s">
        <v>160</v>
      </c>
      <c r="AU930" s="175" t="s">
        <v>152</v>
      </c>
      <c r="AV930" s="14" t="s">
        <v>152</v>
      </c>
      <c r="AW930" s="14" t="s">
        <v>31</v>
      </c>
      <c r="AX930" s="14" t="s">
        <v>76</v>
      </c>
      <c r="AY930" s="175" t="s">
        <v>151</v>
      </c>
    </row>
    <row r="931" spans="2:51" s="14" customFormat="1" ht="11.25">
      <c r="B931" s="174"/>
      <c r="D931" s="167" t="s">
        <v>160</v>
      </c>
      <c r="E931" s="175" t="s">
        <v>1</v>
      </c>
      <c r="F931" s="176" t="s">
        <v>1890</v>
      </c>
      <c r="H931" s="177">
        <v>3.37</v>
      </c>
      <c r="I931" s="178"/>
      <c r="L931" s="174"/>
      <c r="M931" s="179"/>
      <c r="N931" s="180"/>
      <c r="O931" s="180"/>
      <c r="P931" s="180"/>
      <c r="Q931" s="180"/>
      <c r="R931" s="180"/>
      <c r="S931" s="180"/>
      <c r="T931" s="181"/>
      <c r="AT931" s="175" t="s">
        <v>160</v>
      </c>
      <c r="AU931" s="175" t="s">
        <v>152</v>
      </c>
      <c r="AV931" s="14" t="s">
        <v>152</v>
      </c>
      <c r="AW931" s="14" t="s">
        <v>31</v>
      </c>
      <c r="AX931" s="14" t="s">
        <v>76</v>
      </c>
      <c r="AY931" s="175" t="s">
        <v>151</v>
      </c>
    </row>
    <row r="932" spans="2:51" s="14" customFormat="1" ht="11.25">
      <c r="B932" s="174"/>
      <c r="D932" s="167" t="s">
        <v>160</v>
      </c>
      <c r="E932" s="175" t="s">
        <v>1</v>
      </c>
      <c r="F932" s="176" t="s">
        <v>1891</v>
      </c>
      <c r="H932" s="177">
        <v>3.25</v>
      </c>
      <c r="I932" s="178"/>
      <c r="L932" s="174"/>
      <c r="M932" s="179"/>
      <c r="N932" s="180"/>
      <c r="O932" s="180"/>
      <c r="P932" s="180"/>
      <c r="Q932" s="180"/>
      <c r="R932" s="180"/>
      <c r="S932" s="180"/>
      <c r="T932" s="181"/>
      <c r="AT932" s="175" t="s">
        <v>160</v>
      </c>
      <c r="AU932" s="175" t="s">
        <v>152</v>
      </c>
      <c r="AV932" s="14" t="s">
        <v>152</v>
      </c>
      <c r="AW932" s="14" t="s">
        <v>31</v>
      </c>
      <c r="AX932" s="14" t="s">
        <v>76</v>
      </c>
      <c r="AY932" s="175" t="s">
        <v>151</v>
      </c>
    </row>
    <row r="933" spans="2:51" s="14" customFormat="1" ht="11.25">
      <c r="B933" s="174"/>
      <c r="D933" s="167" t="s">
        <v>160</v>
      </c>
      <c r="E933" s="175" t="s">
        <v>1</v>
      </c>
      <c r="F933" s="176" t="s">
        <v>1892</v>
      </c>
      <c r="H933" s="177">
        <v>3.6</v>
      </c>
      <c r="I933" s="178"/>
      <c r="L933" s="174"/>
      <c r="M933" s="179"/>
      <c r="N933" s="180"/>
      <c r="O933" s="180"/>
      <c r="P933" s="180"/>
      <c r="Q933" s="180"/>
      <c r="R933" s="180"/>
      <c r="S933" s="180"/>
      <c r="T933" s="181"/>
      <c r="AT933" s="175" t="s">
        <v>160</v>
      </c>
      <c r="AU933" s="175" t="s">
        <v>152</v>
      </c>
      <c r="AV933" s="14" t="s">
        <v>152</v>
      </c>
      <c r="AW933" s="14" t="s">
        <v>31</v>
      </c>
      <c r="AX933" s="14" t="s">
        <v>76</v>
      </c>
      <c r="AY933" s="175" t="s">
        <v>151</v>
      </c>
    </row>
    <row r="934" spans="2:51" s="14" customFormat="1" ht="11.25">
      <c r="B934" s="174"/>
      <c r="D934" s="167" t="s">
        <v>160</v>
      </c>
      <c r="E934" s="175" t="s">
        <v>1</v>
      </c>
      <c r="F934" s="176" t="s">
        <v>1893</v>
      </c>
      <c r="H934" s="177">
        <v>4.5999999999999996</v>
      </c>
      <c r="I934" s="178"/>
      <c r="L934" s="174"/>
      <c r="M934" s="179"/>
      <c r="N934" s="180"/>
      <c r="O934" s="180"/>
      <c r="P934" s="180"/>
      <c r="Q934" s="180"/>
      <c r="R934" s="180"/>
      <c r="S934" s="180"/>
      <c r="T934" s="181"/>
      <c r="AT934" s="175" t="s">
        <v>160</v>
      </c>
      <c r="AU934" s="175" t="s">
        <v>152</v>
      </c>
      <c r="AV934" s="14" t="s">
        <v>152</v>
      </c>
      <c r="AW934" s="14" t="s">
        <v>31</v>
      </c>
      <c r="AX934" s="14" t="s">
        <v>76</v>
      </c>
      <c r="AY934" s="175" t="s">
        <v>151</v>
      </c>
    </row>
    <row r="935" spans="2:51" s="14" customFormat="1" ht="11.25">
      <c r="B935" s="174"/>
      <c r="D935" s="167" t="s">
        <v>160</v>
      </c>
      <c r="E935" s="175" t="s">
        <v>1</v>
      </c>
      <c r="F935" s="176" t="s">
        <v>1829</v>
      </c>
      <c r="H935" s="177">
        <v>32.26</v>
      </c>
      <c r="I935" s="178"/>
      <c r="L935" s="174"/>
      <c r="M935" s="179"/>
      <c r="N935" s="180"/>
      <c r="O935" s="180"/>
      <c r="P935" s="180"/>
      <c r="Q935" s="180"/>
      <c r="R935" s="180"/>
      <c r="S935" s="180"/>
      <c r="T935" s="181"/>
      <c r="AT935" s="175" t="s">
        <v>160</v>
      </c>
      <c r="AU935" s="175" t="s">
        <v>152</v>
      </c>
      <c r="AV935" s="14" t="s">
        <v>152</v>
      </c>
      <c r="AW935" s="14" t="s">
        <v>31</v>
      </c>
      <c r="AX935" s="14" t="s">
        <v>76</v>
      </c>
      <c r="AY935" s="175" t="s">
        <v>151</v>
      </c>
    </row>
    <row r="936" spans="2:51" s="14" customFormat="1" ht="11.25">
      <c r="B936" s="174"/>
      <c r="D936" s="167" t="s">
        <v>160</v>
      </c>
      <c r="E936" s="175" t="s">
        <v>1</v>
      </c>
      <c r="F936" s="176" t="s">
        <v>1830</v>
      </c>
      <c r="H936" s="177">
        <v>61.3</v>
      </c>
      <c r="I936" s="178"/>
      <c r="L936" s="174"/>
      <c r="M936" s="179"/>
      <c r="N936" s="180"/>
      <c r="O936" s="180"/>
      <c r="P936" s="180"/>
      <c r="Q936" s="180"/>
      <c r="R936" s="180"/>
      <c r="S936" s="180"/>
      <c r="T936" s="181"/>
      <c r="AT936" s="175" t="s">
        <v>160</v>
      </c>
      <c r="AU936" s="175" t="s">
        <v>152</v>
      </c>
      <c r="AV936" s="14" t="s">
        <v>152</v>
      </c>
      <c r="AW936" s="14" t="s">
        <v>31</v>
      </c>
      <c r="AX936" s="14" t="s">
        <v>76</v>
      </c>
      <c r="AY936" s="175" t="s">
        <v>151</v>
      </c>
    </row>
    <row r="937" spans="2:51" s="14" customFormat="1" ht="11.25">
      <c r="B937" s="174"/>
      <c r="D937" s="167" t="s">
        <v>160</v>
      </c>
      <c r="E937" s="175" t="s">
        <v>1</v>
      </c>
      <c r="F937" s="176" t="s">
        <v>1802</v>
      </c>
      <c r="H937" s="177">
        <v>110.2</v>
      </c>
      <c r="I937" s="178"/>
      <c r="L937" s="174"/>
      <c r="M937" s="179"/>
      <c r="N937" s="180"/>
      <c r="O937" s="180"/>
      <c r="P937" s="180"/>
      <c r="Q937" s="180"/>
      <c r="R937" s="180"/>
      <c r="S937" s="180"/>
      <c r="T937" s="181"/>
      <c r="AT937" s="175" t="s">
        <v>160</v>
      </c>
      <c r="AU937" s="175" t="s">
        <v>152</v>
      </c>
      <c r="AV937" s="14" t="s">
        <v>152</v>
      </c>
      <c r="AW937" s="14" t="s">
        <v>31</v>
      </c>
      <c r="AX937" s="14" t="s">
        <v>76</v>
      </c>
      <c r="AY937" s="175" t="s">
        <v>151</v>
      </c>
    </row>
    <row r="938" spans="2:51" s="14" customFormat="1" ht="11.25">
      <c r="B938" s="174"/>
      <c r="D938" s="167" t="s">
        <v>160</v>
      </c>
      <c r="E938" s="175" t="s">
        <v>1</v>
      </c>
      <c r="F938" s="176" t="s">
        <v>1797</v>
      </c>
      <c r="H938" s="177">
        <v>56.56</v>
      </c>
      <c r="I938" s="178"/>
      <c r="L938" s="174"/>
      <c r="M938" s="179"/>
      <c r="N938" s="180"/>
      <c r="O938" s="180"/>
      <c r="P938" s="180"/>
      <c r="Q938" s="180"/>
      <c r="R938" s="180"/>
      <c r="S938" s="180"/>
      <c r="T938" s="181"/>
      <c r="AT938" s="175" t="s">
        <v>160</v>
      </c>
      <c r="AU938" s="175" t="s">
        <v>152</v>
      </c>
      <c r="AV938" s="14" t="s">
        <v>152</v>
      </c>
      <c r="AW938" s="14" t="s">
        <v>31</v>
      </c>
      <c r="AX938" s="14" t="s">
        <v>76</v>
      </c>
      <c r="AY938" s="175" t="s">
        <v>151</v>
      </c>
    </row>
    <row r="939" spans="2:51" s="14" customFormat="1" ht="11.25">
      <c r="B939" s="174"/>
      <c r="D939" s="167" t="s">
        <v>160</v>
      </c>
      <c r="E939" s="175" t="s">
        <v>1</v>
      </c>
      <c r="F939" s="176" t="s">
        <v>1894</v>
      </c>
      <c r="H939" s="177">
        <v>49.21</v>
      </c>
      <c r="I939" s="178"/>
      <c r="L939" s="174"/>
      <c r="M939" s="179"/>
      <c r="N939" s="180"/>
      <c r="O939" s="180"/>
      <c r="P939" s="180"/>
      <c r="Q939" s="180"/>
      <c r="R939" s="180"/>
      <c r="S939" s="180"/>
      <c r="T939" s="181"/>
      <c r="AT939" s="175" t="s">
        <v>160</v>
      </c>
      <c r="AU939" s="175" t="s">
        <v>152</v>
      </c>
      <c r="AV939" s="14" t="s">
        <v>152</v>
      </c>
      <c r="AW939" s="14" t="s">
        <v>31</v>
      </c>
      <c r="AX939" s="14" t="s">
        <v>76</v>
      </c>
      <c r="AY939" s="175" t="s">
        <v>151</v>
      </c>
    </row>
    <row r="940" spans="2:51" s="14" customFormat="1" ht="11.25">
      <c r="B940" s="174"/>
      <c r="D940" s="167" t="s">
        <v>160</v>
      </c>
      <c r="E940" s="175" t="s">
        <v>1</v>
      </c>
      <c r="F940" s="176" t="s">
        <v>1774</v>
      </c>
      <c r="H940" s="177">
        <v>18.510000000000002</v>
      </c>
      <c r="I940" s="178"/>
      <c r="L940" s="174"/>
      <c r="M940" s="179"/>
      <c r="N940" s="180"/>
      <c r="O940" s="180"/>
      <c r="P940" s="180"/>
      <c r="Q940" s="180"/>
      <c r="R940" s="180"/>
      <c r="S940" s="180"/>
      <c r="T940" s="181"/>
      <c r="AT940" s="175" t="s">
        <v>160</v>
      </c>
      <c r="AU940" s="175" t="s">
        <v>152</v>
      </c>
      <c r="AV940" s="14" t="s">
        <v>152</v>
      </c>
      <c r="AW940" s="14" t="s">
        <v>31</v>
      </c>
      <c r="AX940" s="14" t="s">
        <v>76</v>
      </c>
      <c r="AY940" s="175" t="s">
        <v>151</v>
      </c>
    </row>
    <row r="941" spans="2:51" s="14" customFormat="1" ht="11.25">
      <c r="B941" s="174"/>
      <c r="D941" s="167" t="s">
        <v>160</v>
      </c>
      <c r="E941" s="175" t="s">
        <v>1</v>
      </c>
      <c r="F941" s="176" t="s">
        <v>1775</v>
      </c>
      <c r="H941" s="177">
        <v>39.130000000000003</v>
      </c>
      <c r="I941" s="178"/>
      <c r="L941" s="174"/>
      <c r="M941" s="179"/>
      <c r="N941" s="180"/>
      <c r="O941" s="180"/>
      <c r="P941" s="180"/>
      <c r="Q941" s="180"/>
      <c r="R941" s="180"/>
      <c r="S941" s="180"/>
      <c r="T941" s="181"/>
      <c r="AT941" s="175" t="s">
        <v>160</v>
      </c>
      <c r="AU941" s="175" t="s">
        <v>152</v>
      </c>
      <c r="AV941" s="14" t="s">
        <v>152</v>
      </c>
      <c r="AW941" s="14" t="s">
        <v>31</v>
      </c>
      <c r="AX941" s="14" t="s">
        <v>76</v>
      </c>
      <c r="AY941" s="175" t="s">
        <v>151</v>
      </c>
    </row>
    <row r="942" spans="2:51" s="14" customFormat="1" ht="11.25">
      <c r="B942" s="174"/>
      <c r="D942" s="167" t="s">
        <v>160</v>
      </c>
      <c r="E942" s="175" t="s">
        <v>1</v>
      </c>
      <c r="F942" s="176" t="s">
        <v>1776</v>
      </c>
      <c r="H942" s="177">
        <v>11.125</v>
      </c>
      <c r="I942" s="178"/>
      <c r="L942" s="174"/>
      <c r="M942" s="179"/>
      <c r="N942" s="180"/>
      <c r="O942" s="180"/>
      <c r="P942" s="180"/>
      <c r="Q942" s="180"/>
      <c r="R942" s="180"/>
      <c r="S942" s="180"/>
      <c r="T942" s="181"/>
      <c r="AT942" s="175" t="s">
        <v>160</v>
      </c>
      <c r="AU942" s="175" t="s">
        <v>152</v>
      </c>
      <c r="AV942" s="14" t="s">
        <v>152</v>
      </c>
      <c r="AW942" s="14" t="s">
        <v>31</v>
      </c>
      <c r="AX942" s="14" t="s">
        <v>76</v>
      </c>
      <c r="AY942" s="175" t="s">
        <v>151</v>
      </c>
    </row>
    <row r="943" spans="2:51" s="14" customFormat="1" ht="11.25">
      <c r="B943" s="174"/>
      <c r="D943" s="167" t="s">
        <v>160</v>
      </c>
      <c r="E943" s="175" t="s">
        <v>1</v>
      </c>
      <c r="F943" s="176" t="s">
        <v>1821</v>
      </c>
      <c r="H943" s="177">
        <v>32.381</v>
      </c>
      <c r="I943" s="178"/>
      <c r="L943" s="174"/>
      <c r="M943" s="179"/>
      <c r="N943" s="180"/>
      <c r="O943" s="180"/>
      <c r="P943" s="180"/>
      <c r="Q943" s="180"/>
      <c r="R943" s="180"/>
      <c r="S943" s="180"/>
      <c r="T943" s="181"/>
      <c r="AT943" s="175" t="s">
        <v>160</v>
      </c>
      <c r="AU943" s="175" t="s">
        <v>152</v>
      </c>
      <c r="AV943" s="14" t="s">
        <v>152</v>
      </c>
      <c r="AW943" s="14" t="s">
        <v>31</v>
      </c>
      <c r="AX943" s="14" t="s">
        <v>76</v>
      </c>
      <c r="AY943" s="175" t="s">
        <v>151</v>
      </c>
    </row>
    <row r="944" spans="2:51" s="14" customFormat="1" ht="11.25">
      <c r="B944" s="174"/>
      <c r="D944" s="167" t="s">
        <v>160</v>
      </c>
      <c r="E944" s="175" t="s">
        <v>1</v>
      </c>
      <c r="F944" s="176" t="s">
        <v>1778</v>
      </c>
      <c r="H944" s="177">
        <v>1.7</v>
      </c>
      <c r="I944" s="178"/>
      <c r="L944" s="174"/>
      <c r="M944" s="179"/>
      <c r="N944" s="180"/>
      <c r="O944" s="180"/>
      <c r="P944" s="180"/>
      <c r="Q944" s="180"/>
      <c r="R944" s="180"/>
      <c r="S944" s="180"/>
      <c r="T944" s="181"/>
      <c r="AT944" s="175" t="s">
        <v>160</v>
      </c>
      <c r="AU944" s="175" t="s">
        <v>152</v>
      </c>
      <c r="AV944" s="14" t="s">
        <v>152</v>
      </c>
      <c r="AW944" s="14" t="s">
        <v>31</v>
      </c>
      <c r="AX944" s="14" t="s">
        <v>76</v>
      </c>
      <c r="AY944" s="175" t="s">
        <v>151</v>
      </c>
    </row>
    <row r="945" spans="1:65" s="14" customFormat="1" ht="11.25">
      <c r="B945" s="174"/>
      <c r="D945" s="167" t="s">
        <v>160</v>
      </c>
      <c r="E945" s="175" t="s">
        <v>1</v>
      </c>
      <c r="F945" s="176" t="s">
        <v>1779</v>
      </c>
      <c r="H945" s="177">
        <v>3.95</v>
      </c>
      <c r="I945" s="178"/>
      <c r="L945" s="174"/>
      <c r="M945" s="179"/>
      <c r="N945" s="180"/>
      <c r="O945" s="180"/>
      <c r="P945" s="180"/>
      <c r="Q945" s="180"/>
      <c r="R945" s="180"/>
      <c r="S945" s="180"/>
      <c r="T945" s="181"/>
      <c r="AT945" s="175" t="s">
        <v>160</v>
      </c>
      <c r="AU945" s="175" t="s">
        <v>152</v>
      </c>
      <c r="AV945" s="14" t="s">
        <v>152</v>
      </c>
      <c r="AW945" s="14" t="s">
        <v>31</v>
      </c>
      <c r="AX945" s="14" t="s">
        <v>76</v>
      </c>
      <c r="AY945" s="175" t="s">
        <v>151</v>
      </c>
    </row>
    <row r="946" spans="1:65" s="14" customFormat="1" ht="11.25">
      <c r="B946" s="174"/>
      <c r="D946" s="167" t="s">
        <v>160</v>
      </c>
      <c r="E946" s="175" t="s">
        <v>1</v>
      </c>
      <c r="F946" s="176" t="s">
        <v>1780</v>
      </c>
      <c r="H946" s="177">
        <v>8.0299999999999994</v>
      </c>
      <c r="I946" s="178"/>
      <c r="L946" s="174"/>
      <c r="M946" s="179"/>
      <c r="N946" s="180"/>
      <c r="O946" s="180"/>
      <c r="P946" s="180"/>
      <c r="Q946" s="180"/>
      <c r="R946" s="180"/>
      <c r="S946" s="180"/>
      <c r="T946" s="181"/>
      <c r="AT946" s="175" t="s">
        <v>160</v>
      </c>
      <c r="AU946" s="175" t="s">
        <v>152</v>
      </c>
      <c r="AV946" s="14" t="s">
        <v>152</v>
      </c>
      <c r="AW946" s="14" t="s">
        <v>31</v>
      </c>
      <c r="AX946" s="14" t="s">
        <v>76</v>
      </c>
      <c r="AY946" s="175" t="s">
        <v>151</v>
      </c>
    </row>
    <row r="947" spans="1:65" s="14" customFormat="1" ht="11.25">
      <c r="B947" s="174"/>
      <c r="D947" s="167" t="s">
        <v>160</v>
      </c>
      <c r="E947" s="175" t="s">
        <v>1</v>
      </c>
      <c r="F947" s="176" t="s">
        <v>1781</v>
      </c>
      <c r="H947" s="177">
        <v>3.91</v>
      </c>
      <c r="I947" s="178"/>
      <c r="L947" s="174"/>
      <c r="M947" s="179"/>
      <c r="N947" s="180"/>
      <c r="O947" s="180"/>
      <c r="P947" s="180"/>
      <c r="Q947" s="180"/>
      <c r="R947" s="180"/>
      <c r="S947" s="180"/>
      <c r="T947" s="181"/>
      <c r="AT947" s="175" t="s">
        <v>160</v>
      </c>
      <c r="AU947" s="175" t="s">
        <v>152</v>
      </c>
      <c r="AV947" s="14" t="s">
        <v>152</v>
      </c>
      <c r="AW947" s="14" t="s">
        <v>31</v>
      </c>
      <c r="AX947" s="14" t="s">
        <v>76</v>
      </c>
      <c r="AY947" s="175" t="s">
        <v>151</v>
      </c>
    </row>
    <row r="948" spans="1:65" s="14" customFormat="1" ht="11.25">
      <c r="B948" s="174"/>
      <c r="D948" s="167" t="s">
        <v>160</v>
      </c>
      <c r="E948" s="175" t="s">
        <v>1</v>
      </c>
      <c r="F948" s="176" t="s">
        <v>1782</v>
      </c>
      <c r="H948" s="177">
        <v>5.5</v>
      </c>
      <c r="I948" s="178"/>
      <c r="L948" s="174"/>
      <c r="M948" s="179"/>
      <c r="N948" s="180"/>
      <c r="O948" s="180"/>
      <c r="P948" s="180"/>
      <c r="Q948" s="180"/>
      <c r="R948" s="180"/>
      <c r="S948" s="180"/>
      <c r="T948" s="181"/>
      <c r="AT948" s="175" t="s">
        <v>160</v>
      </c>
      <c r="AU948" s="175" t="s">
        <v>152</v>
      </c>
      <c r="AV948" s="14" t="s">
        <v>152</v>
      </c>
      <c r="AW948" s="14" t="s">
        <v>31</v>
      </c>
      <c r="AX948" s="14" t="s">
        <v>76</v>
      </c>
      <c r="AY948" s="175" t="s">
        <v>151</v>
      </c>
    </row>
    <row r="949" spans="1:65" s="14" customFormat="1" ht="11.25">
      <c r="B949" s="174"/>
      <c r="D949" s="167" t="s">
        <v>160</v>
      </c>
      <c r="E949" s="175" t="s">
        <v>1</v>
      </c>
      <c r="F949" s="176" t="s">
        <v>1783</v>
      </c>
      <c r="H949" s="177">
        <v>4</v>
      </c>
      <c r="I949" s="178"/>
      <c r="L949" s="174"/>
      <c r="M949" s="179"/>
      <c r="N949" s="180"/>
      <c r="O949" s="180"/>
      <c r="P949" s="180"/>
      <c r="Q949" s="180"/>
      <c r="R949" s="180"/>
      <c r="S949" s="180"/>
      <c r="T949" s="181"/>
      <c r="AT949" s="175" t="s">
        <v>160</v>
      </c>
      <c r="AU949" s="175" t="s">
        <v>152</v>
      </c>
      <c r="AV949" s="14" t="s">
        <v>152</v>
      </c>
      <c r="AW949" s="14" t="s">
        <v>31</v>
      </c>
      <c r="AX949" s="14" t="s">
        <v>76</v>
      </c>
      <c r="AY949" s="175" t="s">
        <v>151</v>
      </c>
    </row>
    <row r="950" spans="1:65" s="14" customFormat="1" ht="11.25">
      <c r="B950" s="174"/>
      <c r="D950" s="167" t="s">
        <v>160</v>
      </c>
      <c r="E950" s="175" t="s">
        <v>1</v>
      </c>
      <c r="F950" s="176" t="s">
        <v>1784</v>
      </c>
      <c r="H950" s="177">
        <v>1.49</v>
      </c>
      <c r="I950" s="178"/>
      <c r="L950" s="174"/>
      <c r="M950" s="179"/>
      <c r="N950" s="180"/>
      <c r="O950" s="180"/>
      <c r="P950" s="180"/>
      <c r="Q950" s="180"/>
      <c r="R950" s="180"/>
      <c r="S950" s="180"/>
      <c r="T950" s="181"/>
      <c r="AT950" s="175" t="s">
        <v>160</v>
      </c>
      <c r="AU950" s="175" t="s">
        <v>152</v>
      </c>
      <c r="AV950" s="14" t="s">
        <v>152</v>
      </c>
      <c r="AW950" s="14" t="s">
        <v>31</v>
      </c>
      <c r="AX950" s="14" t="s">
        <v>76</v>
      </c>
      <c r="AY950" s="175" t="s">
        <v>151</v>
      </c>
    </row>
    <row r="951" spans="1:65" s="14" customFormat="1" ht="11.25">
      <c r="B951" s="174"/>
      <c r="D951" s="167" t="s">
        <v>160</v>
      </c>
      <c r="E951" s="175" t="s">
        <v>1</v>
      </c>
      <c r="F951" s="176" t="s">
        <v>1785</v>
      </c>
      <c r="H951" s="177">
        <v>1.35</v>
      </c>
      <c r="I951" s="178"/>
      <c r="L951" s="174"/>
      <c r="M951" s="179"/>
      <c r="N951" s="180"/>
      <c r="O951" s="180"/>
      <c r="P951" s="180"/>
      <c r="Q951" s="180"/>
      <c r="R951" s="180"/>
      <c r="S951" s="180"/>
      <c r="T951" s="181"/>
      <c r="AT951" s="175" t="s">
        <v>160</v>
      </c>
      <c r="AU951" s="175" t="s">
        <v>152</v>
      </c>
      <c r="AV951" s="14" t="s">
        <v>152</v>
      </c>
      <c r="AW951" s="14" t="s">
        <v>31</v>
      </c>
      <c r="AX951" s="14" t="s">
        <v>76</v>
      </c>
      <c r="AY951" s="175" t="s">
        <v>151</v>
      </c>
    </row>
    <row r="952" spans="1:65" s="14" customFormat="1" ht="11.25">
      <c r="B952" s="174"/>
      <c r="D952" s="167" t="s">
        <v>160</v>
      </c>
      <c r="E952" s="175" t="s">
        <v>1</v>
      </c>
      <c r="F952" s="176" t="s">
        <v>1786</v>
      </c>
      <c r="H952" s="177">
        <v>32.130000000000003</v>
      </c>
      <c r="I952" s="178"/>
      <c r="L952" s="174"/>
      <c r="M952" s="179"/>
      <c r="N952" s="180"/>
      <c r="O952" s="180"/>
      <c r="P952" s="180"/>
      <c r="Q952" s="180"/>
      <c r="R952" s="180"/>
      <c r="S952" s="180"/>
      <c r="T952" s="181"/>
      <c r="AT952" s="175" t="s">
        <v>160</v>
      </c>
      <c r="AU952" s="175" t="s">
        <v>152</v>
      </c>
      <c r="AV952" s="14" t="s">
        <v>152</v>
      </c>
      <c r="AW952" s="14" t="s">
        <v>31</v>
      </c>
      <c r="AX952" s="14" t="s">
        <v>76</v>
      </c>
      <c r="AY952" s="175" t="s">
        <v>151</v>
      </c>
    </row>
    <row r="953" spans="1:65" s="14" customFormat="1" ht="11.25">
      <c r="B953" s="174"/>
      <c r="D953" s="167" t="s">
        <v>160</v>
      </c>
      <c r="E953" s="175" t="s">
        <v>1</v>
      </c>
      <c r="F953" s="176" t="s">
        <v>1787</v>
      </c>
      <c r="H953" s="177">
        <v>49.96</v>
      </c>
      <c r="I953" s="178"/>
      <c r="L953" s="174"/>
      <c r="M953" s="179"/>
      <c r="N953" s="180"/>
      <c r="O953" s="180"/>
      <c r="P953" s="180"/>
      <c r="Q953" s="180"/>
      <c r="R953" s="180"/>
      <c r="S953" s="180"/>
      <c r="T953" s="181"/>
      <c r="AT953" s="175" t="s">
        <v>160</v>
      </c>
      <c r="AU953" s="175" t="s">
        <v>152</v>
      </c>
      <c r="AV953" s="14" t="s">
        <v>152</v>
      </c>
      <c r="AW953" s="14" t="s">
        <v>31</v>
      </c>
      <c r="AX953" s="14" t="s">
        <v>76</v>
      </c>
      <c r="AY953" s="175" t="s">
        <v>151</v>
      </c>
    </row>
    <row r="954" spans="1:65" s="14" customFormat="1" ht="11.25">
      <c r="B954" s="174"/>
      <c r="D954" s="167" t="s">
        <v>160</v>
      </c>
      <c r="E954" s="175" t="s">
        <v>1</v>
      </c>
      <c r="F954" s="176" t="s">
        <v>1788</v>
      </c>
      <c r="H954" s="177">
        <v>114.39</v>
      </c>
      <c r="I954" s="178"/>
      <c r="L954" s="174"/>
      <c r="M954" s="179"/>
      <c r="N954" s="180"/>
      <c r="O954" s="180"/>
      <c r="P954" s="180"/>
      <c r="Q954" s="180"/>
      <c r="R954" s="180"/>
      <c r="S954" s="180"/>
      <c r="T954" s="181"/>
      <c r="AT954" s="175" t="s">
        <v>160</v>
      </c>
      <c r="AU954" s="175" t="s">
        <v>152</v>
      </c>
      <c r="AV954" s="14" t="s">
        <v>152</v>
      </c>
      <c r="AW954" s="14" t="s">
        <v>31</v>
      </c>
      <c r="AX954" s="14" t="s">
        <v>76</v>
      </c>
      <c r="AY954" s="175" t="s">
        <v>151</v>
      </c>
    </row>
    <row r="955" spans="1:65" s="14" customFormat="1" ht="11.25">
      <c r="B955" s="174"/>
      <c r="D955" s="167" t="s">
        <v>160</v>
      </c>
      <c r="E955" s="175" t="s">
        <v>1</v>
      </c>
      <c r="F955" s="176" t="s">
        <v>1789</v>
      </c>
      <c r="H955" s="177">
        <v>34.49</v>
      </c>
      <c r="I955" s="178"/>
      <c r="L955" s="174"/>
      <c r="M955" s="179"/>
      <c r="N955" s="180"/>
      <c r="O955" s="180"/>
      <c r="P955" s="180"/>
      <c r="Q955" s="180"/>
      <c r="R955" s="180"/>
      <c r="S955" s="180"/>
      <c r="T955" s="181"/>
      <c r="AT955" s="175" t="s">
        <v>160</v>
      </c>
      <c r="AU955" s="175" t="s">
        <v>152</v>
      </c>
      <c r="AV955" s="14" t="s">
        <v>152</v>
      </c>
      <c r="AW955" s="14" t="s">
        <v>31</v>
      </c>
      <c r="AX955" s="14" t="s">
        <v>76</v>
      </c>
      <c r="AY955" s="175" t="s">
        <v>151</v>
      </c>
    </row>
    <row r="956" spans="1:65" s="15" customFormat="1" ht="11.25">
      <c r="B956" s="182"/>
      <c r="D956" s="167" t="s">
        <v>160</v>
      </c>
      <c r="E956" s="183" t="s">
        <v>1</v>
      </c>
      <c r="F956" s="184" t="s">
        <v>164</v>
      </c>
      <c r="H956" s="185">
        <v>813.54600000000005</v>
      </c>
      <c r="I956" s="186"/>
      <c r="L956" s="182"/>
      <c r="M956" s="187"/>
      <c r="N956" s="188"/>
      <c r="O956" s="188"/>
      <c r="P956" s="188"/>
      <c r="Q956" s="188"/>
      <c r="R956" s="188"/>
      <c r="S956" s="188"/>
      <c r="T956" s="189"/>
      <c r="AT956" s="183" t="s">
        <v>160</v>
      </c>
      <c r="AU956" s="183" t="s">
        <v>152</v>
      </c>
      <c r="AV956" s="15" t="s">
        <v>158</v>
      </c>
      <c r="AW956" s="15" t="s">
        <v>31</v>
      </c>
      <c r="AX956" s="15" t="s">
        <v>84</v>
      </c>
      <c r="AY956" s="183" t="s">
        <v>151</v>
      </c>
    </row>
    <row r="957" spans="1:65" s="2" customFormat="1" ht="24.2" customHeight="1">
      <c r="A957" s="33"/>
      <c r="B957" s="151"/>
      <c r="C957" s="152" t="s">
        <v>1912</v>
      </c>
      <c r="D957" s="152" t="s">
        <v>154</v>
      </c>
      <c r="E957" s="153" t="s">
        <v>1913</v>
      </c>
      <c r="F957" s="154" t="s">
        <v>1914</v>
      </c>
      <c r="G957" s="155" t="s">
        <v>157</v>
      </c>
      <c r="H957" s="156">
        <v>198.66300000000001</v>
      </c>
      <c r="I957" s="157"/>
      <c r="J957" s="158">
        <f>ROUND(I957*H957,2)</f>
        <v>0</v>
      </c>
      <c r="K957" s="159"/>
      <c r="L957" s="34"/>
      <c r="M957" s="160" t="s">
        <v>1</v>
      </c>
      <c r="N957" s="161" t="s">
        <v>42</v>
      </c>
      <c r="O957" s="62"/>
      <c r="P957" s="162">
        <f>O957*H957</f>
        <v>0</v>
      </c>
      <c r="Q957" s="162">
        <v>1.838E-4</v>
      </c>
      <c r="R957" s="162">
        <f>Q957*H957</f>
        <v>3.6514259399999999E-2</v>
      </c>
      <c r="S957" s="162">
        <v>0</v>
      </c>
      <c r="T957" s="163">
        <f>S957*H957</f>
        <v>0</v>
      </c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R957" s="164" t="s">
        <v>158</v>
      </c>
      <c r="AT957" s="164" t="s">
        <v>154</v>
      </c>
      <c r="AU957" s="164" t="s">
        <v>152</v>
      </c>
      <c r="AY957" s="18" t="s">
        <v>151</v>
      </c>
      <c r="BE957" s="165">
        <f>IF(N957="základná",J957,0)</f>
        <v>0</v>
      </c>
      <c r="BF957" s="165">
        <f>IF(N957="znížená",J957,0)</f>
        <v>0</v>
      </c>
      <c r="BG957" s="165">
        <f>IF(N957="zákl. prenesená",J957,0)</f>
        <v>0</v>
      </c>
      <c r="BH957" s="165">
        <f>IF(N957="zníž. prenesená",J957,0)</f>
        <v>0</v>
      </c>
      <c r="BI957" s="165">
        <f>IF(N957="nulová",J957,0)</f>
        <v>0</v>
      </c>
      <c r="BJ957" s="18" t="s">
        <v>152</v>
      </c>
      <c r="BK957" s="165">
        <f>ROUND(I957*H957,2)</f>
        <v>0</v>
      </c>
      <c r="BL957" s="18" t="s">
        <v>158</v>
      </c>
      <c r="BM957" s="164" t="s">
        <v>1915</v>
      </c>
    </row>
    <row r="958" spans="1:65" s="13" customFormat="1" ht="11.25">
      <c r="B958" s="166"/>
      <c r="D958" s="167" t="s">
        <v>160</v>
      </c>
      <c r="E958" s="168" t="s">
        <v>1</v>
      </c>
      <c r="F958" s="169" t="s">
        <v>1916</v>
      </c>
      <c r="H958" s="168" t="s">
        <v>1</v>
      </c>
      <c r="I958" s="170"/>
      <c r="L958" s="166"/>
      <c r="M958" s="171"/>
      <c r="N958" s="172"/>
      <c r="O958" s="172"/>
      <c r="P958" s="172"/>
      <c r="Q958" s="172"/>
      <c r="R958" s="172"/>
      <c r="S958" s="172"/>
      <c r="T958" s="173"/>
      <c r="AT958" s="168" t="s">
        <v>160</v>
      </c>
      <c r="AU958" s="168" t="s">
        <v>152</v>
      </c>
      <c r="AV958" s="13" t="s">
        <v>84</v>
      </c>
      <c r="AW958" s="13" t="s">
        <v>31</v>
      </c>
      <c r="AX958" s="13" t="s">
        <v>76</v>
      </c>
      <c r="AY958" s="168" t="s">
        <v>151</v>
      </c>
    </row>
    <row r="959" spans="1:65" s="14" customFormat="1" ht="11.25">
      <c r="B959" s="174"/>
      <c r="D959" s="167" t="s">
        <v>160</v>
      </c>
      <c r="E959" s="175" t="s">
        <v>1</v>
      </c>
      <c r="F959" s="176" t="s">
        <v>1917</v>
      </c>
      <c r="H959" s="177">
        <v>87.96</v>
      </c>
      <c r="I959" s="178"/>
      <c r="L959" s="174"/>
      <c r="M959" s="179"/>
      <c r="N959" s="180"/>
      <c r="O959" s="180"/>
      <c r="P959" s="180"/>
      <c r="Q959" s="180"/>
      <c r="R959" s="180"/>
      <c r="S959" s="180"/>
      <c r="T959" s="181"/>
      <c r="AT959" s="175" t="s">
        <v>160</v>
      </c>
      <c r="AU959" s="175" t="s">
        <v>152</v>
      </c>
      <c r="AV959" s="14" t="s">
        <v>152</v>
      </c>
      <c r="AW959" s="14" t="s">
        <v>31</v>
      </c>
      <c r="AX959" s="14" t="s">
        <v>76</v>
      </c>
      <c r="AY959" s="175" t="s">
        <v>151</v>
      </c>
    </row>
    <row r="960" spans="1:65" s="13" customFormat="1" ht="11.25">
      <c r="B960" s="166"/>
      <c r="D960" s="167" t="s">
        <v>160</v>
      </c>
      <c r="E960" s="168" t="s">
        <v>1</v>
      </c>
      <c r="F960" s="169" t="s">
        <v>1918</v>
      </c>
      <c r="H960" s="168" t="s">
        <v>1</v>
      </c>
      <c r="I960" s="170"/>
      <c r="L960" s="166"/>
      <c r="M960" s="171"/>
      <c r="N960" s="172"/>
      <c r="O960" s="172"/>
      <c r="P960" s="172"/>
      <c r="Q960" s="172"/>
      <c r="R960" s="172"/>
      <c r="S960" s="172"/>
      <c r="T960" s="173"/>
      <c r="AT960" s="168" t="s">
        <v>160</v>
      </c>
      <c r="AU960" s="168" t="s">
        <v>152</v>
      </c>
      <c r="AV960" s="13" t="s">
        <v>84</v>
      </c>
      <c r="AW960" s="13" t="s">
        <v>31</v>
      </c>
      <c r="AX960" s="13" t="s">
        <v>76</v>
      </c>
      <c r="AY960" s="168" t="s">
        <v>151</v>
      </c>
    </row>
    <row r="961" spans="1:65" s="14" customFormat="1" ht="11.25">
      <c r="B961" s="174"/>
      <c r="D961" s="167" t="s">
        <v>160</v>
      </c>
      <c r="E961" s="175" t="s">
        <v>1</v>
      </c>
      <c r="F961" s="176" t="s">
        <v>1563</v>
      </c>
      <c r="H961" s="177">
        <v>34.935000000000002</v>
      </c>
      <c r="I961" s="178"/>
      <c r="L961" s="174"/>
      <c r="M961" s="179"/>
      <c r="N961" s="180"/>
      <c r="O961" s="180"/>
      <c r="P961" s="180"/>
      <c r="Q961" s="180"/>
      <c r="R961" s="180"/>
      <c r="S961" s="180"/>
      <c r="T961" s="181"/>
      <c r="AT961" s="175" t="s">
        <v>160</v>
      </c>
      <c r="AU961" s="175" t="s">
        <v>152</v>
      </c>
      <c r="AV961" s="14" t="s">
        <v>152</v>
      </c>
      <c r="AW961" s="14" t="s">
        <v>31</v>
      </c>
      <c r="AX961" s="14" t="s">
        <v>76</v>
      </c>
      <c r="AY961" s="175" t="s">
        <v>151</v>
      </c>
    </row>
    <row r="962" spans="1:65" s="14" customFormat="1" ht="11.25">
      <c r="B962" s="174"/>
      <c r="D962" s="167" t="s">
        <v>160</v>
      </c>
      <c r="E962" s="175" t="s">
        <v>1</v>
      </c>
      <c r="F962" s="176" t="s">
        <v>1564</v>
      </c>
      <c r="H962" s="177">
        <v>44.347999999999999</v>
      </c>
      <c r="I962" s="178"/>
      <c r="L962" s="174"/>
      <c r="M962" s="179"/>
      <c r="N962" s="180"/>
      <c r="O962" s="180"/>
      <c r="P962" s="180"/>
      <c r="Q962" s="180"/>
      <c r="R962" s="180"/>
      <c r="S962" s="180"/>
      <c r="T962" s="181"/>
      <c r="AT962" s="175" t="s">
        <v>160</v>
      </c>
      <c r="AU962" s="175" t="s">
        <v>152</v>
      </c>
      <c r="AV962" s="14" t="s">
        <v>152</v>
      </c>
      <c r="AW962" s="14" t="s">
        <v>31</v>
      </c>
      <c r="AX962" s="14" t="s">
        <v>76</v>
      </c>
      <c r="AY962" s="175" t="s">
        <v>151</v>
      </c>
    </row>
    <row r="963" spans="1:65" s="14" customFormat="1" ht="11.25">
      <c r="B963" s="174"/>
      <c r="D963" s="167" t="s">
        <v>160</v>
      </c>
      <c r="E963" s="175" t="s">
        <v>1</v>
      </c>
      <c r="F963" s="176" t="s">
        <v>1565</v>
      </c>
      <c r="H963" s="177">
        <v>31.42</v>
      </c>
      <c r="I963" s="178"/>
      <c r="L963" s="174"/>
      <c r="M963" s="179"/>
      <c r="N963" s="180"/>
      <c r="O963" s="180"/>
      <c r="P963" s="180"/>
      <c r="Q963" s="180"/>
      <c r="R963" s="180"/>
      <c r="S963" s="180"/>
      <c r="T963" s="181"/>
      <c r="AT963" s="175" t="s">
        <v>160</v>
      </c>
      <c r="AU963" s="175" t="s">
        <v>152</v>
      </c>
      <c r="AV963" s="14" t="s">
        <v>152</v>
      </c>
      <c r="AW963" s="14" t="s">
        <v>31</v>
      </c>
      <c r="AX963" s="14" t="s">
        <v>76</v>
      </c>
      <c r="AY963" s="175" t="s">
        <v>151</v>
      </c>
    </row>
    <row r="964" spans="1:65" s="15" customFormat="1" ht="11.25">
      <c r="B964" s="182"/>
      <c r="D964" s="167" t="s">
        <v>160</v>
      </c>
      <c r="E964" s="183" t="s">
        <v>1</v>
      </c>
      <c r="F964" s="184" t="s">
        <v>164</v>
      </c>
      <c r="H964" s="185">
        <v>198.66300000000001</v>
      </c>
      <c r="I964" s="186"/>
      <c r="L964" s="182"/>
      <c r="M964" s="187"/>
      <c r="N964" s="188"/>
      <c r="O964" s="188"/>
      <c r="P964" s="188"/>
      <c r="Q964" s="188"/>
      <c r="R964" s="188"/>
      <c r="S964" s="188"/>
      <c r="T964" s="189"/>
      <c r="AT964" s="183" t="s">
        <v>160</v>
      </c>
      <c r="AU964" s="183" t="s">
        <v>152</v>
      </c>
      <c r="AV964" s="15" t="s">
        <v>158</v>
      </c>
      <c r="AW964" s="15" t="s">
        <v>31</v>
      </c>
      <c r="AX964" s="15" t="s">
        <v>84</v>
      </c>
      <c r="AY964" s="183" t="s">
        <v>151</v>
      </c>
    </row>
    <row r="965" spans="1:65" s="2" customFormat="1" ht="24.2" customHeight="1">
      <c r="A965" s="33"/>
      <c r="B965" s="151"/>
      <c r="C965" s="152" t="s">
        <v>1919</v>
      </c>
      <c r="D965" s="152" t="s">
        <v>154</v>
      </c>
      <c r="E965" s="153" t="s">
        <v>1920</v>
      </c>
      <c r="F965" s="154" t="s">
        <v>1921</v>
      </c>
      <c r="G965" s="155" t="s">
        <v>179</v>
      </c>
      <c r="H965" s="156">
        <v>64</v>
      </c>
      <c r="I965" s="157"/>
      <c r="J965" s="158">
        <f>ROUND(I965*H965,2)</f>
        <v>0</v>
      </c>
      <c r="K965" s="159"/>
      <c r="L965" s="34"/>
      <c r="M965" s="160" t="s">
        <v>1</v>
      </c>
      <c r="N965" s="161" t="s">
        <v>42</v>
      </c>
      <c r="O965" s="62"/>
      <c r="P965" s="162">
        <f>O965*H965</f>
        <v>0</v>
      </c>
      <c r="Q965" s="162">
        <v>2.0999999999999999E-5</v>
      </c>
      <c r="R965" s="162">
        <f>Q965*H965</f>
        <v>1.3439999999999999E-3</v>
      </c>
      <c r="S965" s="162">
        <v>0</v>
      </c>
      <c r="T965" s="163">
        <f>S965*H965</f>
        <v>0</v>
      </c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R965" s="164" t="s">
        <v>158</v>
      </c>
      <c r="AT965" s="164" t="s">
        <v>154</v>
      </c>
      <c r="AU965" s="164" t="s">
        <v>152</v>
      </c>
      <c r="AY965" s="18" t="s">
        <v>151</v>
      </c>
      <c r="BE965" s="165">
        <f>IF(N965="základná",J965,0)</f>
        <v>0</v>
      </c>
      <c r="BF965" s="165">
        <f>IF(N965="znížená",J965,0)</f>
        <v>0</v>
      </c>
      <c r="BG965" s="165">
        <f>IF(N965="zákl. prenesená",J965,0)</f>
        <v>0</v>
      </c>
      <c r="BH965" s="165">
        <f>IF(N965="zníž. prenesená",J965,0)</f>
        <v>0</v>
      </c>
      <c r="BI965" s="165">
        <f>IF(N965="nulová",J965,0)</f>
        <v>0</v>
      </c>
      <c r="BJ965" s="18" t="s">
        <v>152</v>
      </c>
      <c r="BK965" s="165">
        <f>ROUND(I965*H965,2)</f>
        <v>0</v>
      </c>
      <c r="BL965" s="18" t="s">
        <v>158</v>
      </c>
      <c r="BM965" s="164" t="s">
        <v>1922</v>
      </c>
    </row>
    <row r="966" spans="1:65" s="13" customFormat="1" ht="11.25">
      <c r="B966" s="166"/>
      <c r="D966" s="167" t="s">
        <v>160</v>
      </c>
      <c r="E966" s="168" t="s">
        <v>1</v>
      </c>
      <c r="F966" s="169" t="s">
        <v>1923</v>
      </c>
      <c r="H966" s="168" t="s">
        <v>1</v>
      </c>
      <c r="I966" s="170"/>
      <c r="L966" s="166"/>
      <c r="M966" s="171"/>
      <c r="N966" s="172"/>
      <c r="O966" s="172"/>
      <c r="P966" s="172"/>
      <c r="Q966" s="172"/>
      <c r="R966" s="172"/>
      <c r="S966" s="172"/>
      <c r="T966" s="173"/>
      <c r="AT966" s="168" t="s">
        <v>160</v>
      </c>
      <c r="AU966" s="168" t="s">
        <v>152</v>
      </c>
      <c r="AV966" s="13" t="s">
        <v>84</v>
      </c>
      <c r="AW966" s="13" t="s">
        <v>31</v>
      </c>
      <c r="AX966" s="13" t="s">
        <v>76</v>
      </c>
      <c r="AY966" s="168" t="s">
        <v>151</v>
      </c>
    </row>
    <row r="967" spans="1:65" s="14" customFormat="1" ht="11.25">
      <c r="B967" s="174"/>
      <c r="D967" s="167" t="s">
        <v>160</v>
      </c>
      <c r="E967" s="175" t="s">
        <v>1</v>
      </c>
      <c r="F967" s="176" t="s">
        <v>1924</v>
      </c>
      <c r="H967" s="177">
        <v>27</v>
      </c>
      <c r="I967" s="178"/>
      <c r="L967" s="174"/>
      <c r="M967" s="179"/>
      <c r="N967" s="180"/>
      <c r="O967" s="180"/>
      <c r="P967" s="180"/>
      <c r="Q967" s="180"/>
      <c r="R967" s="180"/>
      <c r="S967" s="180"/>
      <c r="T967" s="181"/>
      <c r="AT967" s="175" t="s">
        <v>160</v>
      </c>
      <c r="AU967" s="175" t="s">
        <v>152</v>
      </c>
      <c r="AV967" s="14" t="s">
        <v>152</v>
      </c>
      <c r="AW967" s="14" t="s">
        <v>31</v>
      </c>
      <c r="AX967" s="14" t="s">
        <v>76</v>
      </c>
      <c r="AY967" s="175" t="s">
        <v>151</v>
      </c>
    </row>
    <row r="968" spans="1:65" s="13" customFormat="1" ht="11.25">
      <c r="B968" s="166"/>
      <c r="D968" s="167" t="s">
        <v>160</v>
      </c>
      <c r="E968" s="168" t="s">
        <v>1</v>
      </c>
      <c r="F968" s="169" t="s">
        <v>1925</v>
      </c>
      <c r="H968" s="168" t="s">
        <v>1</v>
      </c>
      <c r="I968" s="170"/>
      <c r="L968" s="166"/>
      <c r="M968" s="171"/>
      <c r="N968" s="172"/>
      <c r="O968" s="172"/>
      <c r="P968" s="172"/>
      <c r="Q968" s="172"/>
      <c r="R968" s="172"/>
      <c r="S968" s="172"/>
      <c r="T968" s="173"/>
      <c r="AT968" s="168" t="s">
        <v>160</v>
      </c>
      <c r="AU968" s="168" t="s">
        <v>152</v>
      </c>
      <c r="AV968" s="13" t="s">
        <v>84</v>
      </c>
      <c r="AW968" s="13" t="s">
        <v>31</v>
      </c>
      <c r="AX968" s="13" t="s">
        <v>76</v>
      </c>
      <c r="AY968" s="168" t="s">
        <v>151</v>
      </c>
    </row>
    <row r="969" spans="1:65" s="14" customFormat="1" ht="11.25">
      <c r="B969" s="174"/>
      <c r="D969" s="167" t="s">
        <v>160</v>
      </c>
      <c r="E969" s="175" t="s">
        <v>1</v>
      </c>
      <c r="F969" s="176" t="s">
        <v>1926</v>
      </c>
      <c r="H969" s="177">
        <v>12</v>
      </c>
      <c r="I969" s="178"/>
      <c r="L969" s="174"/>
      <c r="M969" s="179"/>
      <c r="N969" s="180"/>
      <c r="O969" s="180"/>
      <c r="P969" s="180"/>
      <c r="Q969" s="180"/>
      <c r="R969" s="180"/>
      <c r="S969" s="180"/>
      <c r="T969" s="181"/>
      <c r="AT969" s="175" t="s">
        <v>160</v>
      </c>
      <c r="AU969" s="175" t="s">
        <v>152</v>
      </c>
      <c r="AV969" s="14" t="s">
        <v>152</v>
      </c>
      <c r="AW969" s="14" t="s">
        <v>31</v>
      </c>
      <c r="AX969" s="14" t="s">
        <v>76</v>
      </c>
      <c r="AY969" s="175" t="s">
        <v>151</v>
      </c>
    </row>
    <row r="970" spans="1:65" s="13" customFormat="1" ht="11.25">
      <c r="B970" s="166"/>
      <c r="D970" s="167" t="s">
        <v>160</v>
      </c>
      <c r="E970" s="168" t="s">
        <v>1</v>
      </c>
      <c r="F970" s="169" t="s">
        <v>1927</v>
      </c>
      <c r="H970" s="168" t="s">
        <v>1</v>
      </c>
      <c r="I970" s="170"/>
      <c r="L970" s="166"/>
      <c r="M970" s="171"/>
      <c r="N970" s="172"/>
      <c r="O970" s="172"/>
      <c r="P970" s="172"/>
      <c r="Q970" s="172"/>
      <c r="R970" s="172"/>
      <c r="S970" s="172"/>
      <c r="T970" s="173"/>
      <c r="AT970" s="168" t="s">
        <v>160</v>
      </c>
      <c r="AU970" s="168" t="s">
        <v>152</v>
      </c>
      <c r="AV970" s="13" t="s">
        <v>84</v>
      </c>
      <c r="AW970" s="13" t="s">
        <v>31</v>
      </c>
      <c r="AX970" s="13" t="s">
        <v>76</v>
      </c>
      <c r="AY970" s="168" t="s">
        <v>151</v>
      </c>
    </row>
    <row r="971" spans="1:65" s="14" customFormat="1" ht="11.25">
      <c r="B971" s="174"/>
      <c r="D971" s="167" t="s">
        <v>160</v>
      </c>
      <c r="E971" s="175" t="s">
        <v>1</v>
      </c>
      <c r="F971" s="176" t="s">
        <v>1928</v>
      </c>
      <c r="H971" s="177">
        <v>25</v>
      </c>
      <c r="I971" s="178"/>
      <c r="L971" s="174"/>
      <c r="M971" s="179"/>
      <c r="N971" s="180"/>
      <c r="O971" s="180"/>
      <c r="P971" s="180"/>
      <c r="Q971" s="180"/>
      <c r="R971" s="180"/>
      <c r="S971" s="180"/>
      <c r="T971" s="181"/>
      <c r="AT971" s="175" t="s">
        <v>160</v>
      </c>
      <c r="AU971" s="175" t="s">
        <v>152</v>
      </c>
      <c r="AV971" s="14" t="s">
        <v>152</v>
      </c>
      <c r="AW971" s="14" t="s">
        <v>31</v>
      </c>
      <c r="AX971" s="14" t="s">
        <v>76</v>
      </c>
      <c r="AY971" s="175" t="s">
        <v>151</v>
      </c>
    </row>
    <row r="972" spans="1:65" s="15" customFormat="1" ht="11.25">
      <c r="B972" s="182"/>
      <c r="D972" s="167" t="s">
        <v>160</v>
      </c>
      <c r="E972" s="183" t="s">
        <v>1</v>
      </c>
      <c r="F972" s="184" t="s">
        <v>164</v>
      </c>
      <c r="H972" s="185">
        <v>64</v>
      </c>
      <c r="I972" s="186"/>
      <c r="L972" s="182"/>
      <c r="M972" s="187"/>
      <c r="N972" s="188"/>
      <c r="O972" s="188"/>
      <c r="P972" s="188"/>
      <c r="Q972" s="188"/>
      <c r="R972" s="188"/>
      <c r="S972" s="188"/>
      <c r="T972" s="189"/>
      <c r="AT972" s="183" t="s">
        <v>160</v>
      </c>
      <c r="AU972" s="183" t="s">
        <v>152</v>
      </c>
      <c r="AV972" s="15" t="s">
        <v>158</v>
      </c>
      <c r="AW972" s="15" t="s">
        <v>31</v>
      </c>
      <c r="AX972" s="15" t="s">
        <v>84</v>
      </c>
      <c r="AY972" s="183" t="s">
        <v>151</v>
      </c>
    </row>
    <row r="973" spans="1:65" s="2" customFormat="1" ht="24.2" customHeight="1">
      <c r="A973" s="33"/>
      <c r="B973" s="151"/>
      <c r="C973" s="190" t="s">
        <v>1929</v>
      </c>
      <c r="D973" s="190" t="s">
        <v>186</v>
      </c>
      <c r="E973" s="191" t="s">
        <v>1930</v>
      </c>
      <c r="F973" s="192" t="s">
        <v>1931</v>
      </c>
      <c r="G973" s="193" t="s">
        <v>179</v>
      </c>
      <c r="H973" s="194">
        <v>64</v>
      </c>
      <c r="I973" s="195"/>
      <c r="J973" s="196">
        <f>ROUND(I973*H973,2)</f>
        <v>0</v>
      </c>
      <c r="K973" s="197"/>
      <c r="L973" s="198"/>
      <c r="M973" s="199" t="s">
        <v>1</v>
      </c>
      <c r="N973" s="200" t="s">
        <v>42</v>
      </c>
      <c r="O973" s="62"/>
      <c r="P973" s="162">
        <f>O973*H973</f>
        <v>0</v>
      </c>
      <c r="Q973" s="162">
        <v>1E-4</v>
      </c>
      <c r="R973" s="162">
        <f>Q973*H973</f>
        <v>6.4000000000000003E-3</v>
      </c>
      <c r="S973" s="162">
        <v>0</v>
      </c>
      <c r="T973" s="163">
        <f>S973*H973</f>
        <v>0</v>
      </c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R973" s="164" t="s">
        <v>189</v>
      </c>
      <c r="AT973" s="164" t="s">
        <v>186</v>
      </c>
      <c r="AU973" s="164" t="s">
        <v>152</v>
      </c>
      <c r="AY973" s="18" t="s">
        <v>151</v>
      </c>
      <c r="BE973" s="165">
        <f>IF(N973="základná",J973,0)</f>
        <v>0</v>
      </c>
      <c r="BF973" s="165">
        <f>IF(N973="znížená",J973,0)</f>
        <v>0</v>
      </c>
      <c r="BG973" s="165">
        <f>IF(N973="zákl. prenesená",J973,0)</f>
        <v>0</v>
      </c>
      <c r="BH973" s="165">
        <f>IF(N973="zníž. prenesená",J973,0)</f>
        <v>0</v>
      </c>
      <c r="BI973" s="165">
        <f>IF(N973="nulová",J973,0)</f>
        <v>0</v>
      </c>
      <c r="BJ973" s="18" t="s">
        <v>152</v>
      </c>
      <c r="BK973" s="165">
        <f>ROUND(I973*H973,2)</f>
        <v>0</v>
      </c>
      <c r="BL973" s="18" t="s">
        <v>158</v>
      </c>
      <c r="BM973" s="164" t="s">
        <v>1932</v>
      </c>
    </row>
    <row r="974" spans="1:65" s="2" customFormat="1" ht="24.2" customHeight="1">
      <c r="A974" s="33"/>
      <c r="B974" s="151"/>
      <c r="C974" s="152" t="s">
        <v>1933</v>
      </c>
      <c r="D974" s="152" t="s">
        <v>154</v>
      </c>
      <c r="E974" s="153" t="s">
        <v>1934</v>
      </c>
      <c r="F974" s="154" t="s">
        <v>1935</v>
      </c>
      <c r="G974" s="155" t="s">
        <v>179</v>
      </c>
      <c r="H974" s="156">
        <v>76</v>
      </c>
      <c r="I974" s="157"/>
      <c r="J974" s="158">
        <f>ROUND(I974*H974,2)</f>
        <v>0</v>
      </c>
      <c r="K974" s="159"/>
      <c r="L974" s="34"/>
      <c r="M974" s="160" t="s">
        <v>1</v>
      </c>
      <c r="N974" s="161" t="s">
        <v>42</v>
      </c>
      <c r="O974" s="62"/>
      <c r="P974" s="162">
        <f>O974*H974</f>
        <v>0</v>
      </c>
      <c r="Q974" s="162">
        <v>6.3900000000000003E-4</v>
      </c>
      <c r="R974" s="162">
        <f>Q974*H974</f>
        <v>4.8564000000000003E-2</v>
      </c>
      <c r="S974" s="162">
        <v>0</v>
      </c>
      <c r="T974" s="163">
        <f>S974*H974</f>
        <v>0</v>
      </c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R974" s="164" t="s">
        <v>158</v>
      </c>
      <c r="AT974" s="164" t="s">
        <v>154</v>
      </c>
      <c r="AU974" s="164" t="s">
        <v>152</v>
      </c>
      <c r="AY974" s="18" t="s">
        <v>151</v>
      </c>
      <c r="BE974" s="165">
        <f>IF(N974="základná",J974,0)</f>
        <v>0</v>
      </c>
      <c r="BF974" s="165">
        <f>IF(N974="znížená",J974,0)</f>
        <v>0</v>
      </c>
      <c r="BG974" s="165">
        <f>IF(N974="zákl. prenesená",J974,0)</f>
        <v>0</v>
      </c>
      <c r="BH974" s="165">
        <f>IF(N974="zníž. prenesená",J974,0)</f>
        <v>0</v>
      </c>
      <c r="BI974" s="165">
        <f>IF(N974="nulová",J974,0)</f>
        <v>0</v>
      </c>
      <c r="BJ974" s="18" t="s">
        <v>152</v>
      </c>
      <c r="BK974" s="165">
        <f>ROUND(I974*H974,2)</f>
        <v>0</v>
      </c>
      <c r="BL974" s="18" t="s">
        <v>158</v>
      </c>
      <c r="BM974" s="164" t="s">
        <v>1936</v>
      </c>
    </row>
    <row r="975" spans="1:65" s="14" customFormat="1" ht="45">
      <c r="B975" s="174"/>
      <c r="D975" s="167" t="s">
        <v>160</v>
      </c>
      <c r="E975" s="175" t="s">
        <v>1</v>
      </c>
      <c r="F975" s="176" t="s">
        <v>1937</v>
      </c>
      <c r="H975" s="177">
        <v>76</v>
      </c>
      <c r="I975" s="178"/>
      <c r="L975" s="174"/>
      <c r="M975" s="179"/>
      <c r="N975" s="180"/>
      <c r="O975" s="180"/>
      <c r="P975" s="180"/>
      <c r="Q975" s="180"/>
      <c r="R975" s="180"/>
      <c r="S975" s="180"/>
      <c r="T975" s="181"/>
      <c r="AT975" s="175" t="s">
        <v>160</v>
      </c>
      <c r="AU975" s="175" t="s">
        <v>152</v>
      </c>
      <c r="AV975" s="14" t="s">
        <v>152</v>
      </c>
      <c r="AW975" s="14" t="s">
        <v>31</v>
      </c>
      <c r="AX975" s="14" t="s">
        <v>84</v>
      </c>
      <c r="AY975" s="175" t="s">
        <v>151</v>
      </c>
    </row>
    <row r="976" spans="1:65" s="2" customFormat="1" ht="16.5" customHeight="1">
      <c r="A976" s="33"/>
      <c r="B976" s="151"/>
      <c r="C976" s="190" t="s">
        <v>1938</v>
      </c>
      <c r="D976" s="190" t="s">
        <v>186</v>
      </c>
      <c r="E976" s="191" t="s">
        <v>1939</v>
      </c>
      <c r="F976" s="192" t="s">
        <v>1940</v>
      </c>
      <c r="G976" s="193" t="s">
        <v>179</v>
      </c>
      <c r="H976" s="194">
        <v>76</v>
      </c>
      <c r="I976" s="195"/>
      <c r="J976" s="196">
        <f>ROUND(I976*H976,2)</f>
        <v>0</v>
      </c>
      <c r="K976" s="197"/>
      <c r="L976" s="198"/>
      <c r="M976" s="199" t="s">
        <v>1</v>
      </c>
      <c r="N976" s="200" t="s">
        <v>42</v>
      </c>
      <c r="O976" s="62"/>
      <c r="P976" s="162">
        <f>O976*H976</f>
        <v>0</v>
      </c>
      <c r="Q976" s="162">
        <v>1.4499999999999999E-3</v>
      </c>
      <c r="R976" s="162">
        <f>Q976*H976</f>
        <v>0.11019999999999999</v>
      </c>
      <c r="S976" s="162">
        <v>0</v>
      </c>
      <c r="T976" s="163">
        <f>S976*H976</f>
        <v>0</v>
      </c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R976" s="164" t="s">
        <v>189</v>
      </c>
      <c r="AT976" s="164" t="s">
        <v>186</v>
      </c>
      <c r="AU976" s="164" t="s">
        <v>152</v>
      </c>
      <c r="AY976" s="18" t="s">
        <v>151</v>
      </c>
      <c r="BE976" s="165">
        <f>IF(N976="základná",J976,0)</f>
        <v>0</v>
      </c>
      <c r="BF976" s="165">
        <f>IF(N976="znížená",J976,0)</f>
        <v>0</v>
      </c>
      <c r="BG976" s="165">
        <f>IF(N976="zákl. prenesená",J976,0)</f>
        <v>0</v>
      </c>
      <c r="BH976" s="165">
        <f>IF(N976="zníž. prenesená",J976,0)</f>
        <v>0</v>
      </c>
      <c r="BI976" s="165">
        <f>IF(N976="nulová",J976,0)</f>
        <v>0</v>
      </c>
      <c r="BJ976" s="18" t="s">
        <v>152</v>
      </c>
      <c r="BK976" s="165">
        <f>ROUND(I976*H976,2)</f>
        <v>0</v>
      </c>
      <c r="BL976" s="18" t="s">
        <v>158</v>
      </c>
      <c r="BM976" s="164" t="s">
        <v>1941</v>
      </c>
    </row>
    <row r="977" spans="1:65" s="2" customFormat="1" ht="37.9" customHeight="1">
      <c r="A977" s="33"/>
      <c r="B977" s="151"/>
      <c r="C977" s="152" t="s">
        <v>1942</v>
      </c>
      <c r="D977" s="152" t="s">
        <v>154</v>
      </c>
      <c r="E977" s="153" t="s">
        <v>1943</v>
      </c>
      <c r="F977" s="154" t="s">
        <v>1944</v>
      </c>
      <c r="G977" s="155" t="s">
        <v>179</v>
      </c>
      <c r="H977" s="156">
        <v>134</v>
      </c>
      <c r="I977" s="157"/>
      <c r="J977" s="158">
        <f>ROUND(I977*H977,2)</f>
        <v>0</v>
      </c>
      <c r="K977" s="159"/>
      <c r="L977" s="34"/>
      <c r="M977" s="160" t="s">
        <v>1</v>
      </c>
      <c r="N977" s="161" t="s">
        <v>42</v>
      </c>
      <c r="O977" s="62"/>
      <c r="P977" s="162">
        <f>O977*H977</f>
        <v>0</v>
      </c>
      <c r="Q977" s="162">
        <v>2.0000000000000001E-4</v>
      </c>
      <c r="R977" s="162">
        <f>Q977*H977</f>
        <v>2.6800000000000001E-2</v>
      </c>
      <c r="S977" s="162">
        <v>0</v>
      </c>
      <c r="T977" s="163">
        <f>S977*H977</f>
        <v>0</v>
      </c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R977" s="164" t="s">
        <v>158</v>
      </c>
      <c r="AT977" s="164" t="s">
        <v>154</v>
      </c>
      <c r="AU977" s="164" t="s">
        <v>152</v>
      </c>
      <c r="AY977" s="18" t="s">
        <v>151</v>
      </c>
      <c r="BE977" s="165">
        <f>IF(N977="základná",J977,0)</f>
        <v>0</v>
      </c>
      <c r="BF977" s="165">
        <f>IF(N977="znížená",J977,0)</f>
        <v>0</v>
      </c>
      <c r="BG977" s="165">
        <f>IF(N977="zákl. prenesená",J977,0)</f>
        <v>0</v>
      </c>
      <c r="BH977" s="165">
        <f>IF(N977="zníž. prenesená",J977,0)</f>
        <v>0</v>
      </c>
      <c r="BI977" s="165">
        <f>IF(N977="nulová",J977,0)</f>
        <v>0</v>
      </c>
      <c r="BJ977" s="18" t="s">
        <v>152</v>
      </c>
      <c r="BK977" s="165">
        <f>ROUND(I977*H977,2)</f>
        <v>0</v>
      </c>
      <c r="BL977" s="18" t="s">
        <v>158</v>
      </c>
      <c r="BM977" s="164" t="s">
        <v>1945</v>
      </c>
    </row>
    <row r="978" spans="1:65" s="13" customFormat="1" ht="11.25">
      <c r="B978" s="166"/>
      <c r="D978" s="167" t="s">
        <v>160</v>
      </c>
      <c r="E978" s="168" t="s">
        <v>1</v>
      </c>
      <c r="F978" s="169" t="s">
        <v>1946</v>
      </c>
      <c r="H978" s="168" t="s">
        <v>1</v>
      </c>
      <c r="I978" s="170"/>
      <c r="L978" s="166"/>
      <c r="M978" s="171"/>
      <c r="N978" s="172"/>
      <c r="O978" s="172"/>
      <c r="P978" s="172"/>
      <c r="Q978" s="172"/>
      <c r="R978" s="172"/>
      <c r="S978" s="172"/>
      <c r="T978" s="173"/>
      <c r="AT978" s="168" t="s">
        <v>160</v>
      </c>
      <c r="AU978" s="168" t="s">
        <v>152</v>
      </c>
      <c r="AV978" s="13" t="s">
        <v>84</v>
      </c>
      <c r="AW978" s="13" t="s">
        <v>31</v>
      </c>
      <c r="AX978" s="13" t="s">
        <v>76</v>
      </c>
      <c r="AY978" s="168" t="s">
        <v>151</v>
      </c>
    </row>
    <row r="979" spans="1:65" s="14" customFormat="1" ht="11.25">
      <c r="B979" s="174"/>
      <c r="D979" s="167" t="s">
        <v>160</v>
      </c>
      <c r="E979" s="175" t="s">
        <v>1</v>
      </c>
      <c r="F979" s="176" t="s">
        <v>1947</v>
      </c>
      <c r="H979" s="177">
        <v>64</v>
      </c>
      <c r="I979" s="178"/>
      <c r="L979" s="174"/>
      <c r="M979" s="179"/>
      <c r="N979" s="180"/>
      <c r="O979" s="180"/>
      <c r="P979" s="180"/>
      <c r="Q979" s="180"/>
      <c r="R979" s="180"/>
      <c r="S979" s="180"/>
      <c r="T979" s="181"/>
      <c r="AT979" s="175" t="s">
        <v>160</v>
      </c>
      <c r="AU979" s="175" t="s">
        <v>152</v>
      </c>
      <c r="AV979" s="14" t="s">
        <v>152</v>
      </c>
      <c r="AW979" s="14" t="s">
        <v>31</v>
      </c>
      <c r="AX979" s="14" t="s">
        <v>76</v>
      </c>
      <c r="AY979" s="175" t="s">
        <v>151</v>
      </c>
    </row>
    <row r="980" spans="1:65" s="13" customFormat="1" ht="11.25">
      <c r="B980" s="166"/>
      <c r="D980" s="167" t="s">
        <v>160</v>
      </c>
      <c r="E980" s="168" t="s">
        <v>1</v>
      </c>
      <c r="F980" s="169" t="s">
        <v>1948</v>
      </c>
      <c r="H980" s="168" t="s">
        <v>1</v>
      </c>
      <c r="I980" s="170"/>
      <c r="L980" s="166"/>
      <c r="M980" s="171"/>
      <c r="N980" s="172"/>
      <c r="O980" s="172"/>
      <c r="P980" s="172"/>
      <c r="Q980" s="172"/>
      <c r="R980" s="172"/>
      <c r="S980" s="172"/>
      <c r="T980" s="173"/>
      <c r="AT980" s="168" t="s">
        <v>160</v>
      </c>
      <c r="AU980" s="168" t="s">
        <v>152</v>
      </c>
      <c r="AV980" s="13" t="s">
        <v>84</v>
      </c>
      <c r="AW980" s="13" t="s">
        <v>31</v>
      </c>
      <c r="AX980" s="13" t="s">
        <v>76</v>
      </c>
      <c r="AY980" s="168" t="s">
        <v>151</v>
      </c>
    </row>
    <row r="981" spans="1:65" s="14" customFormat="1" ht="11.25">
      <c r="B981" s="174"/>
      <c r="D981" s="167" t="s">
        <v>160</v>
      </c>
      <c r="E981" s="175" t="s">
        <v>1</v>
      </c>
      <c r="F981" s="176" t="s">
        <v>678</v>
      </c>
      <c r="H981" s="177">
        <v>70</v>
      </c>
      <c r="I981" s="178"/>
      <c r="L981" s="174"/>
      <c r="M981" s="179"/>
      <c r="N981" s="180"/>
      <c r="O981" s="180"/>
      <c r="P981" s="180"/>
      <c r="Q981" s="180"/>
      <c r="R981" s="180"/>
      <c r="S981" s="180"/>
      <c r="T981" s="181"/>
      <c r="AT981" s="175" t="s">
        <v>160</v>
      </c>
      <c r="AU981" s="175" t="s">
        <v>152</v>
      </c>
      <c r="AV981" s="14" t="s">
        <v>152</v>
      </c>
      <c r="AW981" s="14" t="s">
        <v>31</v>
      </c>
      <c r="AX981" s="14" t="s">
        <v>76</v>
      </c>
      <c r="AY981" s="175" t="s">
        <v>151</v>
      </c>
    </row>
    <row r="982" spans="1:65" s="15" customFormat="1" ht="11.25">
      <c r="B982" s="182"/>
      <c r="D982" s="167" t="s">
        <v>160</v>
      </c>
      <c r="E982" s="183" t="s">
        <v>1</v>
      </c>
      <c r="F982" s="184" t="s">
        <v>164</v>
      </c>
      <c r="H982" s="185">
        <v>134</v>
      </c>
      <c r="I982" s="186"/>
      <c r="L982" s="182"/>
      <c r="M982" s="187"/>
      <c r="N982" s="188"/>
      <c r="O982" s="188"/>
      <c r="P982" s="188"/>
      <c r="Q982" s="188"/>
      <c r="R982" s="188"/>
      <c r="S982" s="188"/>
      <c r="T982" s="189"/>
      <c r="AT982" s="183" t="s">
        <v>160</v>
      </c>
      <c r="AU982" s="183" t="s">
        <v>152</v>
      </c>
      <c r="AV982" s="15" t="s">
        <v>158</v>
      </c>
      <c r="AW982" s="15" t="s">
        <v>31</v>
      </c>
      <c r="AX982" s="15" t="s">
        <v>84</v>
      </c>
      <c r="AY982" s="183" t="s">
        <v>151</v>
      </c>
    </row>
    <row r="983" spans="1:65" s="2" customFormat="1" ht="24.2" customHeight="1">
      <c r="A983" s="33"/>
      <c r="B983" s="151"/>
      <c r="C983" s="152" t="s">
        <v>1949</v>
      </c>
      <c r="D983" s="152" t="s">
        <v>154</v>
      </c>
      <c r="E983" s="153" t="s">
        <v>1950</v>
      </c>
      <c r="F983" s="154" t="s">
        <v>1951</v>
      </c>
      <c r="G983" s="155" t="s">
        <v>169</v>
      </c>
      <c r="H983" s="156">
        <v>2.7E-2</v>
      </c>
      <c r="I983" s="157"/>
      <c r="J983" s="158">
        <f>ROUND(I983*H983,2)</f>
        <v>0</v>
      </c>
      <c r="K983" s="159"/>
      <c r="L983" s="34"/>
      <c r="M983" s="160" t="s">
        <v>1</v>
      </c>
      <c r="N983" s="161" t="s">
        <v>42</v>
      </c>
      <c r="O983" s="62"/>
      <c r="P983" s="162">
        <f>O983*H983</f>
        <v>0</v>
      </c>
      <c r="Q983" s="162">
        <v>0</v>
      </c>
      <c r="R983" s="162">
        <f>Q983*H983</f>
        <v>0</v>
      </c>
      <c r="S983" s="162">
        <v>2.4</v>
      </c>
      <c r="T983" s="163">
        <f>S983*H983</f>
        <v>6.4799999999999996E-2</v>
      </c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R983" s="164" t="s">
        <v>158</v>
      </c>
      <c r="AT983" s="164" t="s">
        <v>154</v>
      </c>
      <c r="AU983" s="164" t="s">
        <v>152</v>
      </c>
      <c r="AY983" s="18" t="s">
        <v>151</v>
      </c>
      <c r="BE983" s="165">
        <f>IF(N983="základná",J983,0)</f>
        <v>0</v>
      </c>
      <c r="BF983" s="165">
        <f>IF(N983="znížená",J983,0)</f>
        <v>0</v>
      </c>
      <c r="BG983" s="165">
        <f>IF(N983="zákl. prenesená",J983,0)</f>
        <v>0</v>
      </c>
      <c r="BH983" s="165">
        <f>IF(N983="zníž. prenesená",J983,0)</f>
        <v>0</v>
      </c>
      <c r="BI983" s="165">
        <f>IF(N983="nulová",J983,0)</f>
        <v>0</v>
      </c>
      <c r="BJ983" s="18" t="s">
        <v>152</v>
      </c>
      <c r="BK983" s="165">
        <f>ROUND(I983*H983,2)</f>
        <v>0</v>
      </c>
      <c r="BL983" s="18" t="s">
        <v>158</v>
      </c>
      <c r="BM983" s="164" t="s">
        <v>1952</v>
      </c>
    </row>
    <row r="984" spans="1:65" s="13" customFormat="1" ht="11.25">
      <c r="B984" s="166"/>
      <c r="D984" s="167" t="s">
        <v>160</v>
      </c>
      <c r="E984" s="168" t="s">
        <v>1</v>
      </c>
      <c r="F984" s="169" t="s">
        <v>1953</v>
      </c>
      <c r="H984" s="168" t="s">
        <v>1</v>
      </c>
      <c r="I984" s="170"/>
      <c r="L984" s="166"/>
      <c r="M984" s="171"/>
      <c r="N984" s="172"/>
      <c r="O984" s="172"/>
      <c r="P984" s="172"/>
      <c r="Q984" s="172"/>
      <c r="R984" s="172"/>
      <c r="S984" s="172"/>
      <c r="T984" s="173"/>
      <c r="AT984" s="168" t="s">
        <v>160</v>
      </c>
      <c r="AU984" s="168" t="s">
        <v>152</v>
      </c>
      <c r="AV984" s="13" t="s">
        <v>84</v>
      </c>
      <c r="AW984" s="13" t="s">
        <v>31</v>
      </c>
      <c r="AX984" s="13" t="s">
        <v>76</v>
      </c>
      <c r="AY984" s="168" t="s">
        <v>151</v>
      </c>
    </row>
    <row r="985" spans="1:65" s="14" customFormat="1" ht="11.25">
      <c r="B985" s="174"/>
      <c r="D985" s="167" t="s">
        <v>160</v>
      </c>
      <c r="E985" s="175" t="s">
        <v>1</v>
      </c>
      <c r="F985" s="176" t="s">
        <v>1954</v>
      </c>
      <c r="H985" s="177">
        <v>2.7E-2</v>
      </c>
      <c r="I985" s="178"/>
      <c r="L985" s="174"/>
      <c r="M985" s="179"/>
      <c r="N985" s="180"/>
      <c r="O985" s="180"/>
      <c r="P985" s="180"/>
      <c r="Q985" s="180"/>
      <c r="R985" s="180"/>
      <c r="S985" s="180"/>
      <c r="T985" s="181"/>
      <c r="AT985" s="175" t="s">
        <v>160</v>
      </c>
      <c r="AU985" s="175" t="s">
        <v>152</v>
      </c>
      <c r="AV985" s="14" t="s">
        <v>152</v>
      </c>
      <c r="AW985" s="14" t="s">
        <v>31</v>
      </c>
      <c r="AX985" s="14" t="s">
        <v>76</v>
      </c>
      <c r="AY985" s="175" t="s">
        <v>151</v>
      </c>
    </row>
    <row r="986" spans="1:65" s="15" customFormat="1" ht="11.25">
      <c r="B986" s="182"/>
      <c r="D986" s="167" t="s">
        <v>160</v>
      </c>
      <c r="E986" s="183" t="s">
        <v>1</v>
      </c>
      <c r="F986" s="184" t="s">
        <v>164</v>
      </c>
      <c r="H986" s="185">
        <v>2.7E-2</v>
      </c>
      <c r="I986" s="186"/>
      <c r="L986" s="182"/>
      <c r="M986" s="187"/>
      <c r="N986" s="188"/>
      <c r="O986" s="188"/>
      <c r="P986" s="188"/>
      <c r="Q986" s="188"/>
      <c r="R986" s="188"/>
      <c r="S986" s="188"/>
      <c r="T986" s="189"/>
      <c r="AT986" s="183" t="s">
        <v>160</v>
      </c>
      <c r="AU986" s="183" t="s">
        <v>152</v>
      </c>
      <c r="AV986" s="15" t="s">
        <v>158</v>
      </c>
      <c r="AW986" s="15" t="s">
        <v>31</v>
      </c>
      <c r="AX986" s="15" t="s">
        <v>84</v>
      </c>
      <c r="AY986" s="183" t="s">
        <v>151</v>
      </c>
    </row>
    <row r="987" spans="1:65" s="2" customFormat="1" ht="24.2" customHeight="1">
      <c r="A987" s="33"/>
      <c r="B987" s="151"/>
      <c r="C987" s="152" t="s">
        <v>1955</v>
      </c>
      <c r="D987" s="152" t="s">
        <v>154</v>
      </c>
      <c r="E987" s="153" t="s">
        <v>1956</v>
      </c>
      <c r="F987" s="154" t="s">
        <v>1957</v>
      </c>
      <c r="G987" s="155" t="s">
        <v>179</v>
      </c>
      <c r="H987" s="156">
        <v>1</v>
      </c>
      <c r="I987" s="157"/>
      <c r="J987" s="158">
        <f>ROUND(I987*H987,2)</f>
        <v>0</v>
      </c>
      <c r="K987" s="159"/>
      <c r="L987" s="34"/>
      <c r="M987" s="160" t="s">
        <v>1</v>
      </c>
      <c r="N987" s="161" t="s">
        <v>42</v>
      </c>
      <c r="O987" s="62"/>
      <c r="P987" s="162">
        <f>O987*H987</f>
        <v>0</v>
      </c>
      <c r="Q987" s="162">
        <v>0</v>
      </c>
      <c r="R987" s="162">
        <f>Q987*H987</f>
        <v>0</v>
      </c>
      <c r="S987" s="162">
        <v>0.28000000000000003</v>
      </c>
      <c r="T987" s="163">
        <f>S987*H987</f>
        <v>0.28000000000000003</v>
      </c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R987" s="164" t="s">
        <v>158</v>
      </c>
      <c r="AT987" s="164" t="s">
        <v>154</v>
      </c>
      <c r="AU987" s="164" t="s">
        <v>152</v>
      </c>
      <c r="AY987" s="18" t="s">
        <v>151</v>
      </c>
      <c r="BE987" s="165">
        <f>IF(N987="základná",J987,0)</f>
        <v>0</v>
      </c>
      <c r="BF987" s="165">
        <f>IF(N987="znížená",J987,0)</f>
        <v>0</v>
      </c>
      <c r="BG987" s="165">
        <f>IF(N987="zákl. prenesená",J987,0)</f>
        <v>0</v>
      </c>
      <c r="BH987" s="165">
        <f>IF(N987="zníž. prenesená",J987,0)</f>
        <v>0</v>
      </c>
      <c r="BI987" s="165">
        <f>IF(N987="nulová",J987,0)</f>
        <v>0</v>
      </c>
      <c r="BJ987" s="18" t="s">
        <v>152</v>
      </c>
      <c r="BK987" s="165">
        <f>ROUND(I987*H987,2)</f>
        <v>0</v>
      </c>
      <c r="BL987" s="18" t="s">
        <v>158</v>
      </c>
      <c r="BM987" s="164" t="s">
        <v>1958</v>
      </c>
    </row>
    <row r="988" spans="1:65" s="14" customFormat="1" ht="22.5">
      <c r="B988" s="174"/>
      <c r="D988" s="167" t="s">
        <v>160</v>
      </c>
      <c r="E988" s="175" t="s">
        <v>1</v>
      </c>
      <c r="F988" s="176" t="s">
        <v>1959</v>
      </c>
      <c r="H988" s="177">
        <v>1</v>
      </c>
      <c r="I988" s="178"/>
      <c r="L988" s="174"/>
      <c r="M988" s="179"/>
      <c r="N988" s="180"/>
      <c r="O988" s="180"/>
      <c r="P988" s="180"/>
      <c r="Q988" s="180"/>
      <c r="R988" s="180"/>
      <c r="S988" s="180"/>
      <c r="T988" s="181"/>
      <c r="AT988" s="175" t="s">
        <v>160</v>
      </c>
      <c r="AU988" s="175" t="s">
        <v>152</v>
      </c>
      <c r="AV988" s="14" t="s">
        <v>152</v>
      </c>
      <c r="AW988" s="14" t="s">
        <v>31</v>
      </c>
      <c r="AX988" s="14" t="s">
        <v>76</v>
      </c>
      <c r="AY988" s="175" t="s">
        <v>151</v>
      </c>
    </row>
    <row r="989" spans="1:65" s="15" customFormat="1" ht="11.25">
      <c r="B989" s="182"/>
      <c r="D989" s="167" t="s">
        <v>160</v>
      </c>
      <c r="E989" s="183" t="s">
        <v>1</v>
      </c>
      <c r="F989" s="184" t="s">
        <v>164</v>
      </c>
      <c r="H989" s="185">
        <v>1</v>
      </c>
      <c r="I989" s="186"/>
      <c r="L989" s="182"/>
      <c r="M989" s="187"/>
      <c r="N989" s="188"/>
      <c r="O989" s="188"/>
      <c r="P989" s="188"/>
      <c r="Q989" s="188"/>
      <c r="R989" s="188"/>
      <c r="S989" s="188"/>
      <c r="T989" s="189"/>
      <c r="AT989" s="183" t="s">
        <v>160</v>
      </c>
      <c r="AU989" s="183" t="s">
        <v>152</v>
      </c>
      <c r="AV989" s="15" t="s">
        <v>158</v>
      </c>
      <c r="AW989" s="15" t="s">
        <v>31</v>
      </c>
      <c r="AX989" s="15" t="s">
        <v>84</v>
      </c>
      <c r="AY989" s="183" t="s">
        <v>151</v>
      </c>
    </row>
    <row r="990" spans="1:65" s="2" customFormat="1" ht="24.2" customHeight="1">
      <c r="A990" s="33"/>
      <c r="B990" s="151"/>
      <c r="C990" s="152" t="s">
        <v>1960</v>
      </c>
      <c r="D990" s="152" t="s">
        <v>154</v>
      </c>
      <c r="E990" s="153" t="s">
        <v>1961</v>
      </c>
      <c r="F990" s="154" t="s">
        <v>1962</v>
      </c>
      <c r="G990" s="155" t="s">
        <v>462</v>
      </c>
      <c r="H990" s="156">
        <v>4</v>
      </c>
      <c r="I990" s="157"/>
      <c r="J990" s="158">
        <f>ROUND(I990*H990,2)</f>
        <v>0</v>
      </c>
      <c r="K990" s="159"/>
      <c r="L990" s="34"/>
      <c r="M990" s="160" t="s">
        <v>1</v>
      </c>
      <c r="N990" s="161" t="s">
        <v>42</v>
      </c>
      <c r="O990" s="62"/>
      <c r="P990" s="162">
        <f>O990*H990</f>
        <v>0</v>
      </c>
      <c r="Q990" s="162">
        <v>1.0000000000000001E-5</v>
      </c>
      <c r="R990" s="162">
        <f>Q990*H990</f>
        <v>4.0000000000000003E-5</v>
      </c>
      <c r="S990" s="162">
        <v>9.5999999999999992E-3</v>
      </c>
      <c r="T990" s="163">
        <f>S990*H990</f>
        <v>3.8399999999999997E-2</v>
      </c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R990" s="164" t="s">
        <v>158</v>
      </c>
      <c r="AT990" s="164" t="s">
        <v>154</v>
      </c>
      <c r="AU990" s="164" t="s">
        <v>152</v>
      </c>
      <c r="AY990" s="18" t="s">
        <v>151</v>
      </c>
      <c r="BE990" s="165">
        <f>IF(N990="základná",J990,0)</f>
        <v>0</v>
      </c>
      <c r="BF990" s="165">
        <f>IF(N990="znížená",J990,0)</f>
        <v>0</v>
      </c>
      <c r="BG990" s="165">
        <f>IF(N990="zákl. prenesená",J990,0)</f>
        <v>0</v>
      </c>
      <c r="BH990" s="165">
        <f>IF(N990="zníž. prenesená",J990,0)</f>
        <v>0</v>
      </c>
      <c r="BI990" s="165">
        <f>IF(N990="nulová",J990,0)</f>
        <v>0</v>
      </c>
      <c r="BJ990" s="18" t="s">
        <v>152</v>
      </c>
      <c r="BK990" s="165">
        <f>ROUND(I990*H990,2)</f>
        <v>0</v>
      </c>
      <c r="BL990" s="18" t="s">
        <v>158</v>
      </c>
      <c r="BM990" s="164" t="s">
        <v>1963</v>
      </c>
    </row>
    <row r="991" spans="1:65" s="13" customFormat="1" ht="11.25">
      <c r="B991" s="166"/>
      <c r="D991" s="167" t="s">
        <v>160</v>
      </c>
      <c r="E991" s="168" t="s">
        <v>1</v>
      </c>
      <c r="F991" s="169" t="s">
        <v>1964</v>
      </c>
      <c r="H991" s="168" t="s">
        <v>1</v>
      </c>
      <c r="I991" s="170"/>
      <c r="L991" s="166"/>
      <c r="M991" s="171"/>
      <c r="N991" s="172"/>
      <c r="O991" s="172"/>
      <c r="P991" s="172"/>
      <c r="Q991" s="172"/>
      <c r="R991" s="172"/>
      <c r="S991" s="172"/>
      <c r="T991" s="173"/>
      <c r="AT991" s="168" t="s">
        <v>160</v>
      </c>
      <c r="AU991" s="168" t="s">
        <v>152</v>
      </c>
      <c r="AV991" s="13" t="s">
        <v>84</v>
      </c>
      <c r="AW991" s="13" t="s">
        <v>31</v>
      </c>
      <c r="AX991" s="13" t="s">
        <v>76</v>
      </c>
      <c r="AY991" s="168" t="s">
        <v>151</v>
      </c>
    </row>
    <row r="992" spans="1:65" s="14" customFormat="1" ht="11.25">
      <c r="B992" s="174"/>
      <c r="D992" s="167" t="s">
        <v>160</v>
      </c>
      <c r="E992" s="175" t="s">
        <v>1</v>
      </c>
      <c r="F992" s="176" t="s">
        <v>1965</v>
      </c>
      <c r="H992" s="177">
        <v>4</v>
      </c>
      <c r="I992" s="178"/>
      <c r="L992" s="174"/>
      <c r="M992" s="179"/>
      <c r="N992" s="180"/>
      <c r="O992" s="180"/>
      <c r="P992" s="180"/>
      <c r="Q992" s="180"/>
      <c r="R992" s="180"/>
      <c r="S992" s="180"/>
      <c r="T992" s="181"/>
      <c r="AT992" s="175" t="s">
        <v>160</v>
      </c>
      <c r="AU992" s="175" t="s">
        <v>152</v>
      </c>
      <c r="AV992" s="14" t="s">
        <v>152</v>
      </c>
      <c r="AW992" s="14" t="s">
        <v>31</v>
      </c>
      <c r="AX992" s="14" t="s">
        <v>76</v>
      </c>
      <c r="AY992" s="175" t="s">
        <v>151</v>
      </c>
    </row>
    <row r="993" spans="1:65" s="15" customFormat="1" ht="11.25">
      <c r="B993" s="182"/>
      <c r="D993" s="167" t="s">
        <v>160</v>
      </c>
      <c r="E993" s="183" t="s">
        <v>1</v>
      </c>
      <c r="F993" s="184" t="s">
        <v>164</v>
      </c>
      <c r="H993" s="185">
        <v>4</v>
      </c>
      <c r="I993" s="186"/>
      <c r="L993" s="182"/>
      <c r="M993" s="187"/>
      <c r="N993" s="188"/>
      <c r="O993" s="188"/>
      <c r="P993" s="188"/>
      <c r="Q993" s="188"/>
      <c r="R993" s="188"/>
      <c r="S993" s="188"/>
      <c r="T993" s="189"/>
      <c r="AT993" s="183" t="s">
        <v>160</v>
      </c>
      <c r="AU993" s="183" t="s">
        <v>152</v>
      </c>
      <c r="AV993" s="15" t="s">
        <v>158</v>
      </c>
      <c r="AW993" s="15" t="s">
        <v>31</v>
      </c>
      <c r="AX993" s="15" t="s">
        <v>84</v>
      </c>
      <c r="AY993" s="183" t="s">
        <v>151</v>
      </c>
    </row>
    <row r="994" spans="1:65" s="2" customFormat="1" ht="24.2" customHeight="1">
      <c r="A994" s="33"/>
      <c r="B994" s="151"/>
      <c r="C994" s="152" t="s">
        <v>1966</v>
      </c>
      <c r="D994" s="152" t="s">
        <v>154</v>
      </c>
      <c r="E994" s="153" t="s">
        <v>1967</v>
      </c>
      <c r="F994" s="154" t="s">
        <v>1968</v>
      </c>
      <c r="G994" s="155" t="s">
        <v>1969</v>
      </c>
      <c r="H994" s="156">
        <v>15</v>
      </c>
      <c r="I994" s="157"/>
      <c r="J994" s="158">
        <f>ROUND(I994*H994,2)</f>
        <v>0</v>
      </c>
      <c r="K994" s="159"/>
      <c r="L994" s="34"/>
      <c r="M994" s="160" t="s">
        <v>1</v>
      </c>
      <c r="N994" s="161" t="s">
        <v>42</v>
      </c>
      <c r="O994" s="62"/>
      <c r="P994" s="162">
        <f>O994*H994</f>
        <v>0</v>
      </c>
      <c r="Q994" s="162">
        <v>1.0010000000000001E-5</v>
      </c>
      <c r="R994" s="162">
        <f>Q994*H994</f>
        <v>1.5015000000000002E-4</v>
      </c>
      <c r="S994" s="162">
        <v>1.9000000000000001E-4</v>
      </c>
      <c r="T994" s="163">
        <f>S994*H994</f>
        <v>2.8500000000000001E-3</v>
      </c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R994" s="164" t="s">
        <v>158</v>
      </c>
      <c r="AT994" s="164" t="s">
        <v>154</v>
      </c>
      <c r="AU994" s="164" t="s">
        <v>152</v>
      </c>
      <c r="AY994" s="18" t="s">
        <v>151</v>
      </c>
      <c r="BE994" s="165">
        <f>IF(N994="základná",J994,0)</f>
        <v>0</v>
      </c>
      <c r="BF994" s="165">
        <f>IF(N994="znížená",J994,0)</f>
        <v>0</v>
      </c>
      <c r="BG994" s="165">
        <f>IF(N994="zákl. prenesená",J994,0)</f>
        <v>0</v>
      </c>
      <c r="BH994" s="165">
        <f>IF(N994="zníž. prenesená",J994,0)</f>
        <v>0</v>
      </c>
      <c r="BI994" s="165">
        <f>IF(N994="nulová",J994,0)</f>
        <v>0</v>
      </c>
      <c r="BJ994" s="18" t="s">
        <v>152</v>
      </c>
      <c r="BK994" s="165">
        <f>ROUND(I994*H994,2)</f>
        <v>0</v>
      </c>
      <c r="BL994" s="18" t="s">
        <v>158</v>
      </c>
      <c r="BM994" s="164" t="s">
        <v>1970</v>
      </c>
    </row>
    <row r="995" spans="1:65" s="13" customFormat="1" ht="11.25">
      <c r="B995" s="166"/>
      <c r="D995" s="167" t="s">
        <v>160</v>
      </c>
      <c r="E995" s="168" t="s">
        <v>1</v>
      </c>
      <c r="F995" s="169" t="s">
        <v>1971</v>
      </c>
      <c r="H995" s="168" t="s">
        <v>1</v>
      </c>
      <c r="I995" s="170"/>
      <c r="L995" s="166"/>
      <c r="M995" s="171"/>
      <c r="N995" s="172"/>
      <c r="O995" s="172"/>
      <c r="P995" s="172"/>
      <c r="Q995" s="172"/>
      <c r="R995" s="172"/>
      <c r="S995" s="172"/>
      <c r="T995" s="173"/>
      <c r="AT995" s="168" t="s">
        <v>160</v>
      </c>
      <c r="AU995" s="168" t="s">
        <v>152</v>
      </c>
      <c r="AV995" s="13" t="s">
        <v>84</v>
      </c>
      <c r="AW995" s="13" t="s">
        <v>31</v>
      </c>
      <c r="AX995" s="13" t="s">
        <v>76</v>
      </c>
      <c r="AY995" s="168" t="s">
        <v>151</v>
      </c>
    </row>
    <row r="996" spans="1:65" s="13" customFormat="1" ht="33.75">
      <c r="B996" s="166"/>
      <c r="D996" s="167" t="s">
        <v>160</v>
      </c>
      <c r="E996" s="168" t="s">
        <v>1</v>
      </c>
      <c r="F996" s="169" t="s">
        <v>1972</v>
      </c>
      <c r="H996" s="168" t="s">
        <v>1</v>
      </c>
      <c r="I996" s="170"/>
      <c r="L996" s="166"/>
      <c r="M996" s="171"/>
      <c r="N996" s="172"/>
      <c r="O996" s="172"/>
      <c r="P996" s="172"/>
      <c r="Q996" s="172"/>
      <c r="R996" s="172"/>
      <c r="S996" s="172"/>
      <c r="T996" s="173"/>
      <c r="AT996" s="168" t="s">
        <v>160</v>
      </c>
      <c r="AU996" s="168" t="s">
        <v>152</v>
      </c>
      <c r="AV996" s="13" t="s">
        <v>84</v>
      </c>
      <c r="AW996" s="13" t="s">
        <v>31</v>
      </c>
      <c r="AX996" s="13" t="s">
        <v>76</v>
      </c>
      <c r="AY996" s="168" t="s">
        <v>151</v>
      </c>
    </row>
    <row r="997" spans="1:65" s="14" customFormat="1" ht="11.25">
      <c r="B997" s="174"/>
      <c r="D997" s="167" t="s">
        <v>160</v>
      </c>
      <c r="E997" s="175" t="s">
        <v>1</v>
      </c>
      <c r="F997" s="176" t="s">
        <v>256</v>
      </c>
      <c r="H997" s="177">
        <v>15</v>
      </c>
      <c r="I997" s="178"/>
      <c r="L997" s="174"/>
      <c r="M997" s="179"/>
      <c r="N997" s="180"/>
      <c r="O997" s="180"/>
      <c r="P997" s="180"/>
      <c r="Q997" s="180"/>
      <c r="R997" s="180"/>
      <c r="S997" s="180"/>
      <c r="T997" s="181"/>
      <c r="AT997" s="175" t="s">
        <v>160</v>
      </c>
      <c r="AU997" s="175" t="s">
        <v>152</v>
      </c>
      <c r="AV997" s="14" t="s">
        <v>152</v>
      </c>
      <c r="AW997" s="14" t="s">
        <v>31</v>
      </c>
      <c r="AX997" s="14" t="s">
        <v>84</v>
      </c>
      <c r="AY997" s="175" t="s">
        <v>151</v>
      </c>
    </row>
    <row r="998" spans="1:65" s="2" customFormat="1" ht="24.2" customHeight="1">
      <c r="A998" s="33"/>
      <c r="B998" s="151"/>
      <c r="C998" s="152" t="s">
        <v>1973</v>
      </c>
      <c r="D998" s="152" t="s">
        <v>154</v>
      </c>
      <c r="E998" s="153" t="s">
        <v>1974</v>
      </c>
      <c r="F998" s="154" t="s">
        <v>1975</v>
      </c>
      <c r="G998" s="155" t="s">
        <v>462</v>
      </c>
      <c r="H998" s="156">
        <v>40.18</v>
      </c>
      <c r="I998" s="157"/>
      <c r="J998" s="158">
        <f>ROUND(I998*H998,2)</f>
        <v>0</v>
      </c>
      <c r="K998" s="159"/>
      <c r="L998" s="34"/>
      <c r="M998" s="160" t="s">
        <v>1</v>
      </c>
      <c r="N998" s="161" t="s">
        <v>42</v>
      </c>
      <c r="O998" s="62"/>
      <c r="P998" s="162">
        <f>O998*H998</f>
        <v>0</v>
      </c>
      <c r="Q998" s="162">
        <v>0</v>
      </c>
      <c r="R998" s="162">
        <f>Q998*H998</f>
        <v>0</v>
      </c>
      <c r="S998" s="162">
        <v>4.9000000000000002E-2</v>
      </c>
      <c r="T998" s="163">
        <f>S998*H998</f>
        <v>1.96882</v>
      </c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R998" s="164" t="s">
        <v>158</v>
      </c>
      <c r="AT998" s="164" t="s">
        <v>154</v>
      </c>
      <c r="AU998" s="164" t="s">
        <v>152</v>
      </c>
      <c r="AY998" s="18" t="s">
        <v>151</v>
      </c>
      <c r="BE998" s="165">
        <f>IF(N998="základná",J998,0)</f>
        <v>0</v>
      </c>
      <c r="BF998" s="165">
        <f>IF(N998="znížená",J998,0)</f>
        <v>0</v>
      </c>
      <c r="BG998" s="165">
        <f>IF(N998="zákl. prenesená",J998,0)</f>
        <v>0</v>
      </c>
      <c r="BH998" s="165">
        <f>IF(N998="zníž. prenesená",J998,0)</f>
        <v>0</v>
      </c>
      <c r="BI998" s="165">
        <f>IF(N998="nulová",J998,0)</f>
        <v>0</v>
      </c>
      <c r="BJ998" s="18" t="s">
        <v>152</v>
      </c>
      <c r="BK998" s="165">
        <f>ROUND(I998*H998,2)</f>
        <v>0</v>
      </c>
      <c r="BL998" s="18" t="s">
        <v>158</v>
      </c>
      <c r="BM998" s="164" t="s">
        <v>1976</v>
      </c>
    </row>
    <row r="999" spans="1:65" s="13" customFormat="1" ht="11.25">
      <c r="B999" s="166"/>
      <c r="D999" s="167" t="s">
        <v>160</v>
      </c>
      <c r="E999" s="168" t="s">
        <v>1</v>
      </c>
      <c r="F999" s="169" t="s">
        <v>1188</v>
      </c>
      <c r="H999" s="168" t="s">
        <v>1</v>
      </c>
      <c r="I999" s="170"/>
      <c r="L999" s="166"/>
      <c r="M999" s="171"/>
      <c r="N999" s="172"/>
      <c r="O999" s="172"/>
      <c r="P999" s="172"/>
      <c r="Q999" s="172"/>
      <c r="R999" s="172"/>
      <c r="S999" s="172"/>
      <c r="T999" s="173"/>
      <c r="AT999" s="168" t="s">
        <v>160</v>
      </c>
      <c r="AU999" s="168" t="s">
        <v>152</v>
      </c>
      <c r="AV999" s="13" t="s">
        <v>84</v>
      </c>
      <c r="AW999" s="13" t="s">
        <v>31</v>
      </c>
      <c r="AX999" s="13" t="s">
        <v>76</v>
      </c>
      <c r="AY999" s="168" t="s">
        <v>151</v>
      </c>
    </row>
    <row r="1000" spans="1:65" s="14" customFormat="1" ht="11.25">
      <c r="B1000" s="174"/>
      <c r="D1000" s="167" t="s">
        <v>160</v>
      </c>
      <c r="E1000" s="175" t="s">
        <v>1</v>
      </c>
      <c r="F1000" s="176" t="s">
        <v>1977</v>
      </c>
      <c r="H1000" s="177">
        <v>31.05</v>
      </c>
      <c r="I1000" s="178"/>
      <c r="L1000" s="174"/>
      <c r="M1000" s="179"/>
      <c r="N1000" s="180"/>
      <c r="O1000" s="180"/>
      <c r="P1000" s="180"/>
      <c r="Q1000" s="180"/>
      <c r="R1000" s="180"/>
      <c r="S1000" s="180"/>
      <c r="T1000" s="181"/>
      <c r="AT1000" s="175" t="s">
        <v>160</v>
      </c>
      <c r="AU1000" s="175" t="s">
        <v>152</v>
      </c>
      <c r="AV1000" s="14" t="s">
        <v>152</v>
      </c>
      <c r="AW1000" s="14" t="s">
        <v>31</v>
      </c>
      <c r="AX1000" s="14" t="s">
        <v>76</v>
      </c>
      <c r="AY1000" s="175" t="s">
        <v>151</v>
      </c>
    </row>
    <row r="1001" spans="1:65" s="13" customFormat="1" ht="11.25">
      <c r="B1001" s="166"/>
      <c r="D1001" s="167" t="s">
        <v>160</v>
      </c>
      <c r="E1001" s="168" t="s">
        <v>1</v>
      </c>
      <c r="F1001" s="169" t="s">
        <v>1183</v>
      </c>
      <c r="H1001" s="168" t="s">
        <v>1</v>
      </c>
      <c r="I1001" s="170"/>
      <c r="L1001" s="166"/>
      <c r="M1001" s="171"/>
      <c r="N1001" s="172"/>
      <c r="O1001" s="172"/>
      <c r="P1001" s="172"/>
      <c r="Q1001" s="172"/>
      <c r="R1001" s="172"/>
      <c r="S1001" s="172"/>
      <c r="T1001" s="173"/>
      <c r="AT1001" s="168" t="s">
        <v>160</v>
      </c>
      <c r="AU1001" s="168" t="s">
        <v>152</v>
      </c>
      <c r="AV1001" s="13" t="s">
        <v>84</v>
      </c>
      <c r="AW1001" s="13" t="s">
        <v>31</v>
      </c>
      <c r="AX1001" s="13" t="s">
        <v>76</v>
      </c>
      <c r="AY1001" s="168" t="s">
        <v>151</v>
      </c>
    </row>
    <row r="1002" spans="1:65" s="14" customFormat="1" ht="11.25">
      <c r="B1002" s="174"/>
      <c r="D1002" s="167" t="s">
        <v>160</v>
      </c>
      <c r="E1002" s="175" t="s">
        <v>1</v>
      </c>
      <c r="F1002" s="176" t="s">
        <v>1978</v>
      </c>
      <c r="H1002" s="177">
        <v>9.1300000000000008</v>
      </c>
      <c r="I1002" s="178"/>
      <c r="L1002" s="174"/>
      <c r="M1002" s="179"/>
      <c r="N1002" s="180"/>
      <c r="O1002" s="180"/>
      <c r="P1002" s="180"/>
      <c r="Q1002" s="180"/>
      <c r="R1002" s="180"/>
      <c r="S1002" s="180"/>
      <c r="T1002" s="181"/>
      <c r="AT1002" s="175" t="s">
        <v>160</v>
      </c>
      <c r="AU1002" s="175" t="s">
        <v>152</v>
      </c>
      <c r="AV1002" s="14" t="s">
        <v>152</v>
      </c>
      <c r="AW1002" s="14" t="s">
        <v>31</v>
      </c>
      <c r="AX1002" s="14" t="s">
        <v>76</v>
      </c>
      <c r="AY1002" s="175" t="s">
        <v>151</v>
      </c>
    </row>
    <row r="1003" spans="1:65" s="15" customFormat="1" ht="11.25">
      <c r="B1003" s="182"/>
      <c r="D1003" s="167" t="s">
        <v>160</v>
      </c>
      <c r="E1003" s="183" t="s">
        <v>1</v>
      </c>
      <c r="F1003" s="184" t="s">
        <v>164</v>
      </c>
      <c r="H1003" s="185">
        <v>40.18</v>
      </c>
      <c r="I1003" s="186"/>
      <c r="L1003" s="182"/>
      <c r="M1003" s="187"/>
      <c r="N1003" s="188"/>
      <c r="O1003" s="188"/>
      <c r="P1003" s="188"/>
      <c r="Q1003" s="188"/>
      <c r="R1003" s="188"/>
      <c r="S1003" s="188"/>
      <c r="T1003" s="189"/>
      <c r="AT1003" s="183" t="s">
        <v>160</v>
      </c>
      <c r="AU1003" s="183" t="s">
        <v>152</v>
      </c>
      <c r="AV1003" s="15" t="s">
        <v>158</v>
      </c>
      <c r="AW1003" s="15" t="s">
        <v>31</v>
      </c>
      <c r="AX1003" s="15" t="s">
        <v>84</v>
      </c>
      <c r="AY1003" s="183" t="s">
        <v>151</v>
      </c>
    </row>
    <row r="1004" spans="1:65" s="2" customFormat="1" ht="24.2" customHeight="1">
      <c r="A1004" s="33"/>
      <c r="B1004" s="151"/>
      <c r="C1004" s="152" t="s">
        <v>1979</v>
      </c>
      <c r="D1004" s="152" t="s">
        <v>154</v>
      </c>
      <c r="E1004" s="153" t="s">
        <v>1980</v>
      </c>
      <c r="F1004" s="154" t="s">
        <v>1981</v>
      </c>
      <c r="G1004" s="155" t="s">
        <v>462</v>
      </c>
      <c r="H1004" s="156">
        <v>9.1590000000000007</v>
      </c>
      <c r="I1004" s="157"/>
      <c r="J1004" s="158">
        <f>ROUND(I1004*H1004,2)</f>
        <v>0</v>
      </c>
      <c r="K1004" s="159"/>
      <c r="L1004" s="34"/>
      <c r="M1004" s="160" t="s">
        <v>1</v>
      </c>
      <c r="N1004" s="161" t="s">
        <v>42</v>
      </c>
      <c r="O1004" s="62"/>
      <c r="P1004" s="162">
        <f>O1004*H1004</f>
        <v>0</v>
      </c>
      <c r="Q1004" s="162">
        <v>0</v>
      </c>
      <c r="R1004" s="162">
        <f>Q1004*H1004</f>
        <v>0</v>
      </c>
      <c r="S1004" s="162">
        <v>9.9000000000000005E-2</v>
      </c>
      <c r="T1004" s="163">
        <f>S1004*H1004</f>
        <v>0.90674100000000013</v>
      </c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R1004" s="164" t="s">
        <v>158</v>
      </c>
      <c r="AT1004" s="164" t="s">
        <v>154</v>
      </c>
      <c r="AU1004" s="164" t="s">
        <v>152</v>
      </c>
      <c r="AY1004" s="18" t="s">
        <v>151</v>
      </c>
      <c r="BE1004" s="165">
        <f>IF(N1004="základná",J1004,0)</f>
        <v>0</v>
      </c>
      <c r="BF1004" s="165">
        <f>IF(N1004="znížená",J1004,0)</f>
        <v>0</v>
      </c>
      <c r="BG1004" s="165">
        <f>IF(N1004="zákl. prenesená",J1004,0)</f>
        <v>0</v>
      </c>
      <c r="BH1004" s="165">
        <f>IF(N1004="zníž. prenesená",J1004,0)</f>
        <v>0</v>
      </c>
      <c r="BI1004" s="165">
        <f>IF(N1004="nulová",J1004,0)</f>
        <v>0</v>
      </c>
      <c r="BJ1004" s="18" t="s">
        <v>152</v>
      </c>
      <c r="BK1004" s="165">
        <f>ROUND(I1004*H1004,2)</f>
        <v>0</v>
      </c>
      <c r="BL1004" s="18" t="s">
        <v>158</v>
      </c>
      <c r="BM1004" s="164" t="s">
        <v>1982</v>
      </c>
    </row>
    <row r="1005" spans="1:65" s="14" customFormat="1" ht="11.25">
      <c r="B1005" s="174"/>
      <c r="D1005" s="167" t="s">
        <v>160</v>
      </c>
      <c r="E1005" s="175" t="s">
        <v>1</v>
      </c>
      <c r="F1005" s="176" t="s">
        <v>1983</v>
      </c>
      <c r="H1005" s="177">
        <v>9.1590000000000007</v>
      </c>
      <c r="I1005" s="178"/>
      <c r="L1005" s="174"/>
      <c r="M1005" s="179"/>
      <c r="N1005" s="180"/>
      <c r="O1005" s="180"/>
      <c r="P1005" s="180"/>
      <c r="Q1005" s="180"/>
      <c r="R1005" s="180"/>
      <c r="S1005" s="180"/>
      <c r="T1005" s="181"/>
      <c r="AT1005" s="175" t="s">
        <v>160</v>
      </c>
      <c r="AU1005" s="175" t="s">
        <v>152</v>
      </c>
      <c r="AV1005" s="14" t="s">
        <v>152</v>
      </c>
      <c r="AW1005" s="14" t="s">
        <v>31</v>
      </c>
      <c r="AX1005" s="14" t="s">
        <v>84</v>
      </c>
      <c r="AY1005" s="175" t="s">
        <v>151</v>
      </c>
    </row>
    <row r="1006" spans="1:65" s="2" customFormat="1" ht="24.2" customHeight="1">
      <c r="A1006" s="33"/>
      <c r="B1006" s="151"/>
      <c r="C1006" s="152" t="s">
        <v>1984</v>
      </c>
      <c r="D1006" s="152" t="s">
        <v>154</v>
      </c>
      <c r="E1006" s="153" t="s">
        <v>1985</v>
      </c>
      <c r="F1006" s="154" t="s">
        <v>1986</v>
      </c>
      <c r="G1006" s="155" t="s">
        <v>582</v>
      </c>
      <c r="H1006" s="156">
        <v>12.461</v>
      </c>
      <c r="I1006" s="157"/>
      <c r="J1006" s="158">
        <f>ROUND(I1006*H1006,2)</f>
        <v>0</v>
      </c>
      <c r="K1006" s="159"/>
      <c r="L1006" s="34"/>
      <c r="M1006" s="160" t="s">
        <v>1</v>
      </c>
      <c r="N1006" s="161" t="s">
        <v>42</v>
      </c>
      <c r="O1006" s="62"/>
      <c r="P1006" s="162">
        <f>O1006*H1006</f>
        <v>0</v>
      </c>
      <c r="Q1006" s="162">
        <v>0</v>
      </c>
      <c r="R1006" s="162">
        <f>Q1006*H1006</f>
        <v>0</v>
      </c>
      <c r="S1006" s="162">
        <v>0</v>
      </c>
      <c r="T1006" s="163">
        <f>S1006*H1006</f>
        <v>0</v>
      </c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R1006" s="164" t="s">
        <v>158</v>
      </c>
      <c r="AT1006" s="164" t="s">
        <v>154</v>
      </c>
      <c r="AU1006" s="164" t="s">
        <v>152</v>
      </c>
      <c r="AY1006" s="18" t="s">
        <v>151</v>
      </c>
      <c r="BE1006" s="165">
        <f>IF(N1006="základná",J1006,0)</f>
        <v>0</v>
      </c>
      <c r="BF1006" s="165">
        <f>IF(N1006="znížená",J1006,0)</f>
        <v>0</v>
      </c>
      <c r="BG1006" s="165">
        <f>IF(N1006="zákl. prenesená",J1006,0)</f>
        <v>0</v>
      </c>
      <c r="BH1006" s="165">
        <f>IF(N1006="zníž. prenesená",J1006,0)</f>
        <v>0</v>
      </c>
      <c r="BI1006" s="165">
        <f>IF(N1006="nulová",J1006,0)</f>
        <v>0</v>
      </c>
      <c r="BJ1006" s="18" t="s">
        <v>152</v>
      </c>
      <c r="BK1006" s="165">
        <f>ROUND(I1006*H1006,2)</f>
        <v>0</v>
      </c>
      <c r="BL1006" s="18" t="s">
        <v>158</v>
      </c>
      <c r="BM1006" s="164" t="s">
        <v>1987</v>
      </c>
    </row>
    <row r="1007" spans="1:65" s="2" customFormat="1" ht="21.75" customHeight="1">
      <c r="A1007" s="33"/>
      <c r="B1007" s="151"/>
      <c r="C1007" s="152" t="s">
        <v>1988</v>
      </c>
      <c r="D1007" s="152" t="s">
        <v>154</v>
      </c>
      <c r="E1007" s="153" t="s">
        <v>580</v>
      </c>
      <c r="F1007" s="154" t="s">
        <v>581</v>
      </c>
      <c r="G1007" s="155" t="s">
        <v>582</v>
      </c>
      <c r="H1007" s="156">
        <v>12.461</v>
      </c>
      <c r="I1007" s="157"/>
      <c r="J1007" s="158">
        <f>ROUND(I1007*H1007,2)</f>
        <v>0</v>
      </c>
      <c r="K1007" s="159"/>
      <c r="L1007" s="34"/>
      <c r="M1007" s="160" t="s">
        <v>1</v>
      </c>
      <c r="N1007" s="161" t="s">
        <v>42</v>
      </c>
      <c r="O1007" s="62"/>
      <c r="P1007" s="162">
        <f>O1007*H1007</f>
        <v>0</v>
      </c>
      <c r="Q1007" s="162">
        <v>0</v>
      </c>
      <c r="R1007" s="162">
        <f>Q1007*H1007</f>
        <v>0</v>
      </c>
      <c r="S1007" s="162">
        <v>0</v>
      </c>
      <c r="T1007" s="163">
        <f>S1007*H1007</f>
        <v>0</v>
      </c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R1007" s="164" t="s">
        <v>158</v>
      </c>
      <c r="AT1007" s="164" t="s">
        <v>154</v>
      </c>
      <c r="AU1007" s="164" t="s">
        <v>152</v>
      </c>
      <c r="AY1007" s="18" t="s">
        <v>151</v>
      </c>
      <c r="BE1007" s="165">
        <f>IF(N1007="základná",J1007,0)</f>
        <v>0</v>
      </c>
      <c r="BF1007" s="165">
        <f>IF(N1007="znížená",J1007,0)</f>
        <v>0</v>
      </c>
      <c r="BG1007" s="165">
        <f>IF(N1007="zákl. prenesená",J1007,0)</f>
        <v>0</v>
      </c>
      <c r="BH1007" s="165">
        <f>IF(N1007="zníž. prenesená",J1007,0)</f>
        <v>0</v>
      </c>
      <c r="BI1007" s="165">
        <f>IF(N1007="nulová",J1007,0)</f>
        <v>0</v>
      </c>
      <c r="BJ1007" s="18" t="s">
        <v>152</v>
      </c>
      <c r="BK1007" s="165">
        <f>ROUND(I1007*H1007,2)</f>
        <v>0</v>
      </c>
      <c r="BL1007" s="18" t="s">
        <v>158</v>
      </c>
      <c r="BM1007" s="164" t="s">
        <v>1989</v>
      </c>
    </row>
    <row r="1008" spans="1:65" s="2" customFormat="1" ht="24.2" customHeight="1">
      <c r="A1008" s="33"/>
      <c r="B1008" s="151"/>
      <c r="C1008" s="152" t="s">
        <v>1990</v>
      </c>
      <c r="D1008" s="152" t="s">
        <v>154</v>
      </c>
      <c r="E1008" s="153" t="s">
        <v>585</v>
      </c>
      <c r="F1008" s="154" t="s">
        <v>586</v>
      </c>
      <c r="G1008" s="155" t="s">
        <v>582</v>
      </c>
      <c r="H1008" s="156">
        <v>112.149</v>
      </c>
      <c r="I1008" s="157"/>
      <c r="J1008" s="158">
        <f>ROUND(I1008*H1008,2)</f>
        <v>0</v>
      </c>
      <c r="K1008" s="159"/>
      <c r="L1008" s="34"/>
      <c r="M1008" s="160" t="s">
        <v>1</v>
      </c>
      <c r="N1008" s="161" t="s">
        <v>42</v>
      </c>
      <c r="O1008" s="62"/>
      <c r="P1008" s="162">
        <f>O1008*H1008</f>
        <v>0</v>
      </c>
      <c r="Q1008" s="162">
        <v>0</v>
      </c>
      <c r="R1008" s="162">
        <f>Q1008*H1008</f>
        <v>0</v>
      </c>
      <c r="S1008" s="162">
        <v>0</v>
      </c>
      <c r="T1008" s="163">
        <f>S1008*H1008</f>
        <v>0</v>
      </c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R1008" s="164" t="s">
        <v>158</v>
      </c>
      <c r="AT1008" s="164" t="s">
        <v>154</v>
      </c>
      <c r="AU1008" s="164" t="s">
        <v>152</v>
      </c>
      <c r="AY1008" s="18" t="s">
        <v>151</v>
      </c>
      <c r="BE1008" s="165">
        <f>IF(N1008="základná",J1008,0)</f>
        <v>0</v>
      </c>
      <c r="BF1008" s="165">
        <f>IF(N1008="znížená",J1008,0)</f>
        <v>0</v>
      </c>
      <c r="BG1008" s="165">
        <f>IF(N1008="zákl. prenesená",J1008,0)</f>
        <v>0</v>
      </c>
      <c r="BH1008" s="165">
        <f>IF(N1008="zníž. prenesená",J1008,0)</f>
        <v>0</v>
      </c>
      <c r="BI1008" s="165">
        <f>IF(N1008="nulová",J1008,0)</f>
        <v>0</v>
      </c>
      <c r="BJ1008" s="18" t="s">
        <v>152</v>
      </c>
      <c r="BK1008" s="165">
        <f>ROUND(I1008*H1008,2)</f>
        <v>0</v>
      </c>
      <c r="BL1008" s="18" t="s">
        <v>158</v>
      </c>
      <c r="BM1008" s="164" t="s">
        <v>1991</v>
      </c>
    </row>
    <row r="1009" spans="1:65" s="14" customFormat="1" ht="11.25">
      <c r="B1009" s="174"/>
      <c r="D1009" s="167" t="s">
        <v>160</v>
      </c>
      <c r="E1009" s="175" t="s">
        <v>1</v>
      </c>
      <c r="F1009" s="176" t="s">
        <v>1992</v>
      </c>
      <c r="H1009" s="177">
        <v>112.149</v>
      </c>
      <c r="I1009" s="178"/>
      <c r="L1009" s="174"/>
      <c r="M1009" s="179"/>
      <c r="N1009" s="180"/>
      <c r="O1009" s="180"/>
      <c r="P1009" s="180"/>
      <c r="Q1009" s="180"/>
      <c r="R1009" s="180"/>
      <c r="S1009" s="180"/>
      <c r="T1009" s="181"/>
      <c r="AT1009" s="175" t="s">
        <v>160</v>
      </c>
      <c r="AU1009" s="175" t="s">
        <v>152</v>
      </c>
      <c r="AV1009" s="14" t="s">
        <v>152</v>
      </c>
      <c r="AW1009" s="14" t="s">
        <v>31</v>
      </c>
      <c r="AX1009" s="14" t="s">
        <v>84</v>
      </c>
      <c r="AY1009" s="175" t="s">
        <v>151</v>
      </c>
    </row>
    <row r="1010" spans="1:65" s="2" customFormat="1" ht="24.2" customHeight="1">
      <c r="A1010" s="33"/>
      <c r="B1010" s="151"/>
      <c r="C1010" s="152" t="s">
        <v>1993</v>
      </c>
      <c r="D1010" s="152" t="s">
        <v>154</v>
      </c>
      <c r="E1010" s="153" t="s">
        <v>590</v>
      </c>
      <c r="F1010" s="154" t="s">
        <v>591</v>
      </c>
      <c r="G1010" s="155" t="s">
        <v>582</v>
      </c>
      <c r="H1010" s="156">
        <v>12.461</v>
      </c>
      <c r="I1010" s="157"/>
      <c r="J1010" s="158">
        <f>ROUND(I1010*H1010,2)</f>
        <v>0</v>
      </c>
      <c r="K1010" s="159"/>
      <c r="L1010" s="34"/>
      <c r="M1010" s="160" t="s">
        <v>1</v>
      </c>
      <c r="N1010" s="161" t="s">
        <v>42</v>
      </c>
      <c r="O1010" s="62"/>
      <c r="P1010" s="162">
        <f>O1010*H1010</f>
        <v>0</v>
      </c>
      <c r="Q1010" s="162">
        <v>0</v>
      </c>
      <c r="R1010" s="162">
        <f>Q1010*H1010</f>
        <v>0</v>
      </c>
      <c r="S1010" s="162">
        <v>0</v>
      </c>
      <c r="T1010" s="163">
        <f>S1010*H1010</f>
        <v>0</v>
      </c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R1010" s="164" t="s">
        <v>158</v>
      </c>
      <c r="AT1010" s="164" t="s">
        <v>154</v>
      </c>
      <c r="AU1010" s="164" t="s">
        <v>152</v>
      </c>
      <c r="AY1010" s="18" t="s">
        <v>151</v>
      </c>
      <c r="BE1010" s="165">
        <f>IF(N1010="základná",J1010,0)</f>
        <v>0</v>
      </c>
      <c r="BF1010" s="165">
        <f>IF(N1010="znížená",J1010,0)</f>
        <v>0</v>
      </c>
      <c r="BG1010" s="165">
        <f>IF(N1010="zákl. prenesená",J1010,0)</f>
        <v>0</v>
      </c>
      <c r="BH1010" s="165">
        <f>IF(N1010="zníž. prenesená",J1010,0)</f>
        <v>0</v>
      </c>
      <c r="BI1010" s="165">
        <f>IF(N1010="nulová",J1010,0)</f>
        <v>0</v>
      </c>
      <c r="BJ1010" s="18" t="s">
        <v>152</v>
      </c>
      <c r="BK1010" s="165">
        <f>ROUND(I1010*H1010,2)</f>
        <v>0</v>
      </c>
      <c r="BL1010" s="18" t="s">
        <v>158</v>
      </c>
      <c r="BM1010" s="164" t="s">
        <v>1994</v>
      </c>
    </row>
    <row r="1011" spans="1:65" s="2" customFormat="1" ht="24.2" customHeight="1">
      <c r="A1011" s="33"/>
      <c r="B1011" s="151"/>
      <c r="C1011" s="152" t="s">
        <v>1995</v>
      </c>
      <c r="D1011" s="152" t="s">
        <v>154</v>
      </c>
      <c r="E1011" s="153" t="s">
        <v>1996</v>
      </c>
      <c r="F1011" s="154" t="s">
        <v>1997</v>
      </c>
      <c r="G1011" s="155" t="s">
        <v>582</v>
      </c>
      <c r="H1011" s="156">
        <v>12.461</v>
      </c>
      <c r="I1011" s="157"/>
      <c r="J1011" s="158">
        <f>ROUND(I1011*H1011,2)</f>
        <v>0</v>
      </c>
      <c r="K1011" s="159"/>
      <c r="L1011" s="34"/>
      <c r="M1011" s="160" t="s">
        <v>1</v>
      </c>
      <c r="N1011" s="161" t="s">
        <v>42</v>
      </c>
      <c r="O1011" s="62"/>
      <c r="P1011" s="162">
        <f>O1011*H1011</f>
        <v>0</v>
      </c>
      <c r="Q1011" s="162">
        <v>0</v>
      </c>
      <c r="R1011" s="162">
        <f>Q1011*H1011</f>
        <v>0</v>
      </c>
      <c r="S1011" s="162">
        <v>0</v>
      </c>
      <c r="T1011" s="163">
        <f>S1011*H1011</f>
        <v>0</v>
      </c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R1011" s="164" t="s">
        <v>158</v>
      </c>
      <c r="AT1011" s="164" t="s">
        <v>154</v>
      </c>
      <c r="AU1011" s="164" t="s">
        <v>152</v>
      </c>
      <c r="AY1011" s="18" t="s">
        <v>151</v>
      </c>
      <c r="BE1011" s="165">
        <f>IF(N1011="základná",J1011,0)</f>
        <v>0</v>
      </c>
      <c r="BF1011" s="165">
        <f>IF(N1011="znížená",J1011,0)</f>
        <v>0</v>
      </c>
      <c r="BG1011" s="165">
        <f>IF(N1011="zákl. prenesená",J1011,0)</f>
        <v>0</v>
      </c>
      <c r="BH1011" s="165">
        <f>IF(N1011="zníž. prenesená",J1011,0)</f>
        <v>0</v>
      </c>
      <c r="BI1011" s="165">
        <f>IF(N1011="nulová",J1011,0)</f>
        <v>0</v>
      </c>
      <c r="BJ1011" s="18" t="s">
        <v>152</v>
      </c>
      <c r="BK1011" s="165">
        <f>ROUND(I1011*H1011,2)</f>
        <v>0</v>
      </c>
      <c r="BL1011" s="18" t="s">
        <v>158</v>
      </c>
      <c r="BM1011" s="164" t="s">
        <v>1998</v>
      </c>
    </row>
    <row r="1012" spans="1:65" s="2" customFormat="1" ht="24.2" customHeight="1">
      <c r="A1012" s="33"/>
      <c r="B1012" s="151"/>
      <c r="C1012" s="152" t="s">
        <v>1999</v>
      </c>
      <c r="D1012" s="152" t="s">
        <v>154</v>
      </c>
      <c r="E1012" s="153" t="s">
        <v>603</v>
      </c>
      <c r="F1012" s="154" t="s">
        <v>604</v>
      </c>
      <c r="G1012" s="155" t="s">
        <v>582</v>
      </c>
      <c r="H1012" s="156">
        <v>12.461</v>
      </c>
      <c r="I1012" s="157"/>
      <c r="J1012" s="158">
        <f>ROUND(I1012*H1012,2)</f>
        <v>0</v>
      </c>
      <c r="K1012" s="159"/>
      <c r="L1012" s="34"/>
      <c r="M1012" s="160" t="s">
        <v>1</v>
      </c>
      <c r="N1012" s="161" t="s">
        <v>42</v>
      </c>
      <c r="O1012" s="62"/>
      <c r="P1012" s="162">
        <f>O1012*H1012</f>
        <v>0</v>
      </c>
      <c r="Q1012" s="162">
        <v>0</v>
      </c>
      <c r="R1012" s="162">
        <f>Q1012*H1012</f>
        <v>0</v>
      </c>
      <c r="S1012" s="162">
        <v>0</v>
      </c>
      <c r="T1012" s="163">
        <f>S1012*H1012</f>
        <v>0</v>
      </c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R1012" s="164" t="s">
        <v>158</v>
      </c>
      <c r="AT1012" s="164" t="s">
        <v>154</v>
      </c>
      <c r="AU1012" s="164" t="s">
        <v>152</v>
      </c>
      <c r="AY1012" s="18" t="s">
        <v>151</v>
      </c>
      <c r="BE1012" s="165">
        <f>IF(N1012="základná",J1012,0)</f>
        <v>0</v>
      </c>
      <c r="BF1012" s="165">
        <f>IF(N1012="znížená",J1012,0)</f>
        <v>0</v>
      </c>
      <c r="BG1012" s="165">
        <f>IF(N1012="zákl. prenesená",J1012,0)</f>
        <v>0</v>
      </c>
      <c r="BH1012" s="165">
        <f>IF(N1012="zníž. prenesená",J1012,0)</f>
        <v>0</v>
      </c>
      <c r="BI1012" s="165">
        <f>IF(N1012="nulová",J1012,0)</f>
        <v>0</v>
      </c>
      <c r="BJ1012" s="18" t="s">
        <v>152</v>
      </c>
      <c r="BK1012" s="165">
        <f>ROUND(I1012*H1012,2)</f>
        <v>0</v>
      </c>
      <c r="BL1012" s="18" t="s">
        <v>158</v>
      </c>
      <c r="BM1012" s="164" t="s">
        <v>2000</v>
      </c>
    </row>
    <row r="1013" spans="1:65" s="12" customFormat="1" ht="22.9" customHeight="1">
      <c r="B1013" s="138"/>
      <c r="D1013" s="139" t="s">
        <v>75</v>
      </c>
      <c r="E1013" s="149" t="s">
        <v>606</v>
      </c>
      <c r="F1013" s="149" t="s">
        <v>607</v>
      </c>
      <c r="I1013" s="141"/>
      <c r="J1013" s="150">
        <f>BK1013</f>
        <v>0</v>
      </c>
      <c r="L1013" s="138"/>
      <c r="M1013" s="143"/>
      <c r="N1013" s="144"/>
      <c r="O1013" s="144"/>
      <c r="P1013" s="145">
        <f>P1014</f>
        <v>0</v>
      </c>
      <c r="Q1013" s="144"/>
      <c r="R1013" s="145">
        <f>R1014</f>
        <v>0</v>
      </c>
      <c r="S1013" s="144"/>
      <c r="T1013" s="146">
        <f>T1014</f>
        <v>0</v>
      </c>
      <c r="AR1013" s="139" t="s">
        <v>84</v>
      </c>
      <c r="AT1013" s="147" t="s">
        <v>75</v>
      </c>
      <c r="AU1013" s="147" t="s">
        <v>84</v>
      </c>
      <c r="AY1013" s="139" t="s">
        <v>151</v>
      </c>
      <c r="BK1013" s="148">
        <f>BK1014</f>
        <v>0</v>
      </c>
    </row>
    <row r="1014" spans="1:65" s="2" customFormat="1" ht="24.2" customHeight="1">
      <c r="A1014" s="33"/>
      <c r="B1014" s="151"/>
      <c r="C1014" s="152" t="s">
        <v>2001</v>
      </c>
      <c r="D1014" s="152" t="s">
        <v>154</v>
      </c>
      <c r="E1014" s="153" t="s">
        <v>609</v>
      </c>
      <c r="F1014" s="154" t="s">
        <v>610</v>
      </c>
      <c r="G1014" s="155" t="s">
        <v>582</v>
      </c>
      <c r="H1014" s="156">
        <v>657.79300000000001</v>
      </c>
      <c r="I1014" s="157"/>
      <c r="J1014" s="158">
        <f>ROUND(I1014*H1014,2)</f>
        <v>0</v>
      </c>
      <c r="K1014" s="159"/>
      <c r="L1014" s="34"/>
      <c r="M1014" s="160" t="s">
        <v>1</v>
      </c>
      <c r="N1014" s="161" t="s">
        <v>42</v>
      </c>
      <c r="O1014" s="62"/>
      <c r="P1014" s="162">
        <f>O1014*H1014</f>
        <v>0</v>
      </c>
      <c r="Q1014" s="162">
        <v>0</v>
      </c>
      <c r="R1014" s="162">
        <f>Q1014*H1014</f>
        <v>0</v>
      </c>
      <c r="S1014" s="162">
        <v>0</v>
      </c>
      <c r="T1014" s="163">
        <f>S1014*H1014</f>
        <v>0</v>
      </c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  <c r="AR1014" s="164" t="s">
        <v>158</v>
      </c>
      <c r="AT1014" s="164" t="s">
        <v>154</v>
      </c>
      <c r="AU1014" s="164" t="s">
        <v>152</v>
      </c>
      <c r="AY1014" s="18" t="s">
        <v>151</v>
      </c>
      <c r="BE1014" s="165">
        <f>IF(N1014="základná",J1014,0)</f>
        <v>0</v>
      </c>
      <c r="BF1014" s="165">
        <f>IF(N1014="znížená",J1014,0)</f>
        <v>0</v>
      </c>
      <c r="BG1014" s="165">
        <f>IF(N1014="zákl. prenesená",J1014,0)</f>
        <v>0</v>
      </c>
      <c r="BH1014" s="165">
        <f>IF(N1014="zníž. prenesená",J1014,0)</f>
        <v>0</v>
      </c>
      <c r="BI1014" s="165">
        <f>IF(N1014="nulová",J1014,0)</f>
        <v>0</v>
      </c>
      <c r="BJ1014" s="18" t="s">
        <v>152</v>
      </c>
      <c r="BK1014" s="165">
        <f>ROUND(I1014*H1014,2)</f>
        <v>0</v>
      </c>
      <c r="BL1014" s="18" t="s">
        <v>158</v>
      </c>
      <c r="BM1014" s="164" t="s">
        <v>2002</v>
      </c>
    </row>
    <row r="1015" spans="1:65" s="12" customFormat="1" ht="25.9" customHeight="1">
      <c r="B1015" s="138"/>
      <c r="D1015" s="139" t="s">
        <v>75</v>
      </c>
      <c r="E1015" s="140" t="s">
        <v>612</v>
      </c>
      <c r="F1015" s="140" t="s">
        <v>613</v>
      </c>
      <c r="I1015" s="141"/>
      <c r="J1015" s="142">
        <f>BK1015</f>
        <v>0</v>
      </c>
      <c r="L1015" s="138"/>
      <c r="M1015" s="143"/>
      <c r="N1015" s="144"/>
      <c r="O1015" s="144"/>
      <c r="P1015" s="145">
        <f>P1016+P1059+P1182+P1346+P1355+P1364+P1420+P1517+P1548+P1615+P1701+P1704+P1771+P1794+P1833+P1854+P1893</f>
        <v>0</v>
      </c>
      <c r="Q1015" s="144"/>
      <c r="R1015" s="145">
        <f>R1016+R1059+R1182+R1346+R1355+R1364+R1420+R1517+R1548+R1615+R1701+R1704+R1771+R1794+R1833+R1854+R1893</f>
        <v>131.05668963895002</v>
      </c>
      <c r="S1015" s="144"/>
      <c r="T1015" s="146">
        <f>T1016+T1059+T1182+T1346+T1355+T1364+T1420+T1517+T1548+T1615+T1701+T1704+T1771+T1794+T1833+T1854+T1893</f>
        <v>8.2720000000000002</v>
      </c>
      <c r="AR1015" s="139" t="s">
        <v>152</v>
      </c>
      <c r="AT1015" s="147" t="s">
        <v>75</v>
      </c>
      <c r="AU1015" s="147" t="s">
        <v>76</v>
      </c>
      <c r="AY1015" s="139" t="s">
        <v>151</v>
      </c>
      <c r="BK1015" s="148">
        <f>BK1016+BK1059+BK1182+BK1346+BK1355+BK1364+BK1420+BK1517+BK1548+BK1615+BK1701+BK1704+BK1771+BK1794+BK1833+BK1854+BK1893</f>
        <v>0</v>
      </c>
    </row>
    <row r="1016" spans="1:65" s="12" customFormat="1" ht="22.9" customHeight="1">
      <c r="B1016" s="138"/>
      <c r="D1016" s="139" t="s">
        <v>75</v>
      </c>
      <c r="E1016" s="149" t="s">
        <v>2003</v>
      </c>
      <c r="F1016" s="149" t="s">
        <v>2004</v>
      </c>
      <c r="I1016" s="141"/>
      <c r="J1016" s="150">
        <f>BK1016</f>
        <v>0</v>
      </c>
      <c r="L1016" s="138"/>
      <c r="M1016" s="143"/>
      <c r="N1016" s="144"/>
      <c r="O1016" s="144"/>
      <c r="P1016" s="145">
        <f>SUM(P1017:P1058)</f>
        <v>0</v>
      </c>
      <c r="Q1016" s="144"/>
      <c r="R1016" s="145">
        <f>SUM(R1017:R1058)</f>
        <v>2.9975056575999997</v>
      </c>
      <c r="S1016" s="144"/>
      <c r="T1016" s="146">
        <f>SUM(T1017:T1058)</f>
        <v>0</v>
      </c>
      <c r="AR1016" s="139" t="s">
        <v>152</v>
      </c>
      <c r="AT1016" s="147" t="s">
        <v>75</v>
      </c>
      <c r="AU1016" s="147" t="s">
        <v>84</v>
      </c>
      <c r="AY1016" s="139" t="s">
        <v>151</v>
      </c>
      <c r="BK1016" s="148">
        <f>SUM(BK1017:BK1058)</f>
        <v>0</v>
      </c>
    </row>
    <row r="1017" spans="1:65" s="2" customFormat="1" ht="24.2" customHeight="1">
      <c r="A1017" s="33"/>
      <c r="B1017" s="151"/>
      <c r="C1017" s="152" t="s">
        <v>2005</v>
      </c>
      <c r="D1017" s="152" t="s">
        <v>154</v>
      </c>
      <c r="E1017" s="153" t="s">
        <v>2006</v>
      </c>
      <c r="F1017" s="154" t="s">
        <v>2007</v>
      </c>
      <c r="G1017" s="155" t="s">
        <v>157</v>
      </c>
      <c r="H1017" s="156">
        <v>236.364</v>
      </c>
      <c r="I1017" s="157"/>
      <c r="J1017" s="158">
        <f>ROUND(I1017*H1017,2)</f>
        <v>0</v>
      </c>
      <c r="K1017" s="159"/>
      <c r="L1017" s="34"/>
      <c r="M1017" s="160" t="s">
        <v>1</v>
      </c>
      <c r="N1017" s="161" t="s">
        <v>42</v>
      </c>
      <c r="O1017" s="62"/>
      <c r="P1017" s="162">
        <f>O1017*H1017</f>
        <v>0</v>
      </c>
      <c r="Q1017" s="162">
        <v>0</v>
      </c>
      <c r="R1017" s="162">
        <f>Q1017*H1017</f>
        <v>0</v>
      </c>
      <c r="S1017" s="162">
        <v>0</v>
      </c>
      <c r="T1017" s="163">
        <f>S1017*H1017</f>
        <v>0</v>
      </c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R1017" s="164" t="s">
        <v>262</v>
      </c>
      <c r="AT1017" s="164" t="s">
        <v>154</v>
      </c>
      <c r="AU1017" s="164" t="s">
        <v>152</v>
      </c>
      <c r="AY1017" s="18" t="s">
        <v>151</v>
      </c>
      <c r="BE1017" s="165">
        <f>IF(N1017="základná",J1017,0)</f>
        <v>0</v>
      </c>
      <c r="BF1017" s="165">
        <f>IF(N1017="znížená",J1017,0)</f>
        <v>0</v>
      </c>
      <c r="BG1017" s="165">
        <f>IF(N1017="zákl. prenesená",J1017,0)</f>
        <v>0</v>
      </c>
      <c r="BH1017" s="165">
        <f>IF(N1017="zníž. prenesená",J1017,0)</f>
        <v>0</v>
      </c>
      <c r="BI1017" s="165">
        <f>IF(N1017="nulová",J1017,0)</f>
        <v>0</v>
      </c>
      <c r="BJ1017" s="18" t="s">
        <v>152</v>
      </c>
      <c r="BK1017" s="165">
        <f>ROUND(I1017*H1017,2)</f>
        <v>0</v>
      </c>
      <c r="BL1017" s="18" t="s">
        <v>262</v>
      </c>
      <c r="BM1017" s="164" t="s">
        <v>2008</v>
      </c>
    </row>
    <row r="1018" spans="1:65" s="13" customFormat="1" ht="11.25">
      <c r="B1018" s="166"/>
      <c r="D1018" s="167" t="s">
        <v>160</v>
      </c>
      <c r="E1018" s="168" t="s">
        <v>1</v>
      </c>
      <c r="F1018" s="169" t="s">
        <v>1819</v>
      </c>
      <c r="H1018" s="168" t="s">
        <v>1</v>
      </c>
      <c r="I1018" s="170"/>
      <c r="L1018" s="166"/>
      <c r="M1018" s="171"/>
      <c r="N1018" s="172"/>
      <c r="O1018" s="172"/>
      <c r="P1018" s="172"/>
      <c r="Q1018" s="172"/>
      <c r="R1018" s="172"/>
      <c r="S1018" s="172"/>
      <c r="T1018" s="173"/>
      <c r="AT1018" s="168" t="s">
        <v>160</v>
      </c>
      <c r="AU1018" s="168" t="s">
        <v>152</v>
      </c>
      <c r="AV1018" s="13" t="s">
        <v>84</v>
      </c>
      <c r="AW1018" s="13" t="s">
        <v>31</v>
      </c>
      <c r="AX1018" s="13" t="s">
        <v>76</v>
      </c>
      <c r="AY1018" s="168" t="s">
        <v>151</v>
      </c>
    </row>
    <row r="1019" spans="1:65" s="14" customFormat="1" ht="11.25">
      <c r="B1019" s="174"/>
      <c r="D1019" s="167" t="s">
        <v>160</v>
      </c>
      <c r="E1019" s="175" t="s">
        <v>1</v>
      </c>
      <c r="F1019" s="176" t="s">
        <v>1796</v>
      </c>
      <c r="H1019" s="177">
        <v>46.32</v>
      </c>
      <c r="I1019" s="178"/>
      <c r="L1019" s="174"/>
      <c r="M1019" s="179"/>
      <c r="N1019" s="180"/>
      <c r="O1019" s="180"/>
      <c r="P1019" s="180"/>
      <c r="Q1019" s="180"/>
      <c r="R1019" s="180"/>
      <c r="S1019" s="180"/>
      <c r="T1019" s="181"/>
      <c r="AT1019" s="175" t="s">
        <v>160</v>
      </c>
      <c r="AU1019" s="175" t="s">
        <v>152</v>
      </c>
      <c r="AV1019" s="14" t="s">
        <v>152</v>
      </c>
      <c r="AW1019" s="14" t="s">
        <v>31</v>
      </c>
      <c r="AX1019" s="14" t="s">
        <v>76</v>
      </c>
      <c r="AY1019" s="175" t="s">
        <v>151</v>
      </c>
    </row>
    <row r="1020" spans="1:65" s="14" customFormat="1" ht="11.25">
      <c r="B1020" s="174"/>
      <c r="D1020" s="167" t="s">
        <v>160</v>
      </c>
      <c r="E1020" s="175" t="s">
        <v>1</v>
      </c>
      <c r="F1020" s="176" t="s">
        <v>1797</v>
      </c>
      <c r="H1020" s="177">
        <v>56.56</v>
      </c>
      <c r="I1020" s="178"/>
      <c r="L1020" s="174"/>
      <c r="M1020" s="179"/>
      <c r="N1020" s="180"/>
      <c r="O1020" s="180"/>
      <c r="P1020" s="180"/>
      <c r="Q1020" s="180"/>
      <c r="R1020" s="180"/>
      <c r="S1020" s="180"/>
      <c r="T1020" s="181"/>
      <c r="AT1020" s="175" t="s">
        <v>160</v>
      </c>
      <c r="AU1020" s="175" t="s">
        <v>152</v>
      </c>
      <c r="AV1020" s="14" t="s">
        <v>152</v>
      </c>
      <c r="AW1020" s="14" t="s">
        <v>31</v>
      </c>
      <c r="AX1020" s="14" t="s">
        <v>76</v>
      </c>
      <c r="AY1020" s="175" t="s">
        <v>151</v>
      </c>
    </row>
    <row r="1021" spans="1:65" s="13" customFormat="1" ht="11.25">
      <c r="B1021" s="166"/>
      <c r="D1021" s="167" t="s">
        <v>160</v>
      </c>
      <c r="E1021" s="168" t="s">
        <v>1</v>
      </c>
      <c r="F1021" s="169" t="s">
        <v>2009</v>
      </c>
      <c r="H1021" s="168" t="s">
        <v>1</v>
      </c>
      <c r="I1021" s="170"/>
      <c r="L1021" s="166"/>
      <c r="M1021" s="171"/>
      <c r="N1021" s="172"/>
      <c r="O1021" s="172"/>
      <c r="P1021" s="172"/>
      <c r="Q1021" s="172"/>
      <c r="R1021" s="172"/>
      <c r="S1021" s="172"/>
      <c r="T1021" s="173"/>
      <c r="AT1021" s="168" t="s">
        <v>160</v>
      </c>
      <c r="AU1021" s="168" t="s">
        <v>152</v>
      </c>
      <c r="AV1021" s="13" t="s">
        <v>84</v>
      </c>
      <c r="AW1021" s="13" t="s">
        <v>31</v>
      </c>
      <c r="AX1021" s="13" t="s">
        <v>76</v>
      </c>
      <c r="AY1021" s="168" t="s">
        <v>151</v>
      </c>
    </row>
    <row r="1022" spans="1:65" s="14" customFormat="1" ht="11.25">
      <c r="B1022" s="174"/>
      <c r="D1022" s="167" t="s">
        <v>160</v>
      </c>
      <c r="E1022" s="175" t="s">
        <v>1</v>
      </c>
      <c r="F1022" s="176" t="s">
        <v>2010</v>
      </c>
      <c r="H1022" s="177">
        <v>113.464</v>
      </c>
      <c r="I1022" s="178"/>
      <c r="L1022" s="174"/>
      <c r="M1022" s="179"/>
      <c r="N1022" s="180"/>
      <c r="O1022" s="180"/>
      <c r="P1022" s="180"/>
      <c r="Q1022" s="180"/>
      <c r="R1022" s="180"/>
      <c r="S1022" s="180"/>
      <c r="T1022" s="181"/>
      <c r="AT1022" s="175" t="s">
        <v>160</v>
      </c>
      <c r="AU1022" s="175" t="s">
        <v>152</v>
      </c>
      <c r="AV1022" s="14" t="s">
        <v>152</v>
      </c>
      <c r="AW1022" s="14" t="s">
        <v>31</v>
      </c>
      <c r="AX1022" s="14" t="s">
        <v>76</v>
      </c>
      <c r="AY1022" s="175" t="s">
        <v>151</v>
      </c>
    </row>
    <row r="1023" spans="1:65" s="13" customFormat="1" ht="11.25">
      <c r="B1023" s="166"/>
      <c r="D1023" s="167" t="s">
        <v>160</v>
      </c>
      <c r="E1023" s="168" t="s">
        <v>1</v>
      </c>
      <c r="F1023" s="169" t="s">
        <v>1807</v>
      </c>
      <c r="H1023" s="168" t="s">
        <v>1</v>
      </c>
      <c r="I1023" s="170"/>
      <c r="L1023" s="166"/>
      <c r="M1023" s="171"/>
      <c r="N1023" s="172"/>
      <c r="O1023" s="172"/>
      <c r="P1023" s="172"/>
      <c r="Q1023" s="172"/>
      <c r="R1023" s="172"/>
      <c r="S1023" s="172"/>
      <c r="T1023" s="173"/>
      <c r="AT1023" s="168" t="s">
        <v>160</v>
      </c>
      <c r="AU1023" s="168" t="s">
        <v>152</v>
      </c>
      <c r="AV1023" s="13" t="s">
        <v>84</v>
      </c>
      <c r="AW1023" s="13" t="s">
        <v>31</v>
      </c>
      <c r="AX1023" s="13" t="s">
        <v>76</v>
      </c>
      <c r="AY1023" s="168" t="s">
        <v>151</v>
      </c>
    </row>
    <row r="1024" spans="1:65" s="14" customFormat="1" ht="11.25">
      <c r="B1024" s="174"/>
      <c r="D1024" s="167" t="s">
        <v>160</v>
      </c>
      <c r="E1024" s="175" t="s">
        <v>1</v>
      </c>
      <c r="F1024" s="176" t="s">
        <v>2011</v>
      </c>
      <c r="H1024" s="177">
        <v>20.02</v>
      </c>
      <c r="I1024" s="178"/>
      <c r="L1024" s="174"/>
      <c r="M1024" s="179"/>
      <c r="N1024" s="180"/>
      <c r="O1024" s="180"/>
      <c r="P1024" s="180"/>
      <c r="Q1024" s="180"/>
      <c r="R1024" s="180"/>
      <c r="S1024" s="180"/>
      <c r="T1024" s="181"/>
      <c r="AT1024" s="175" t="s">
        <v>160</v>
      </c>
      <c r="AU1024" s="175" t="s">
        <v>152</v>
      </c>
      <c r="AV1024" s="14" t="s">
        <v>152</v>
      </c>
      <c r="AW1024" s="14" t="s">
        <v>31</v>
      </c>
      <c r="AX1024" s="14" t="s">
        <v>76</v>
      </c>
      <c r="AY1024" s="175" t="s">
        <v>151</v>
      </c>
    </row>
    <row r="1025" spans="1:65" s="15" customFormat="1" ht="11.25">
      <c r="B1025" s="182"/>
      <c r="D1025" s="167" t="s">
        <v>160</v>
      </c>
      <c r="E1025" s="183" t="s">
        <v>1</v>
      </c>
      <c r="F1025" s="184" t="s">
        <v>164</v>
      </c>
      <c r="H1025" s="185">
        <v>236.364</v>
      </c>
      <c r="I1025" s="186"/>
      <c r="L1025" s="182"/>
      <c r="M1025" s="187"/>
      <c r="N1025" s="188"/>
      <c r="O1025" s="188"/>
      <c r="P1025" s="188"/>
      <c r="Q1025" s="188"/>
      <c r="R1025" s="188"/>
      <c r="S1025" s="188"/>
      <c r="T1025" s="189"/>
      <c r="AT1025" s="183" t="s">
        <v>160</v>
      </c>
      <c r="AU1025" s="183" t="s">
        <v>152</v>
      </c>
      <c r="AV1025" s="15" t="s">
        <v>158</v>
      </c>
      <c r="AW1025" s="15" t="s">
        <v>31</v>
      </c>
      <c r="AX1025" s="15" t="s">
        <v>84</v>
      </c>
      <c r="AY1025" s="183" t="s">
        <v>151</v>
      </c>
    </row>
    <row r="1026" spans="1:65" s="2" customFormat="1" ht="16.5" customHeight="1">
      <c r="A1026" s="33"/>
      <c r="B1026" s="151"/>
      <c r="C1026" s="190" t="s">
        <v>2012</v>
      </c>
      <c r="D1026" s="190" t="s">
        <v>186</v>
      </c>
      <c r="E1026" s="191" t="s">
        <v>2013</v>
      </c>
      <c r="F1026" s="192" t="s">
        <v>2014</v>
      </c>
      <c r="G1026" s="193" t="s">
        <v>2015</v>
      </c>
      <c r="H1026" s="194">
        <v>70.909000000000006</v>
      </c>
      <c r="I1026" s="195"/>
      <c r="J1026" s="196">
        <f>ROUND(I1026*H1026,2)</f>
        <v>0</v>
      </c>
      <c r="K1026" s="197"/>
      <c r="L1026" s="198"/>
      <c r="M1026" s="199" t="s">
        <v>1</v>
      </c>
      <c r="N1026" s="200" t="s">
        <v>42</v>
      </c>
      <c r="O1026" s="62"/>
      <c r="P1026" s="162">
        <f>O1026*H1026</f>
        <v>0</v>
      </c>
      <c r="Q1026" s="162">
        <v>1E-3</v>
      </c>
      <c r="R1026" s="162">
        <f>Q1026*H1026</f>
        <v>7.0909000000000014E-2</v>
      </c>
      <c r="S1026" s="162">
        <v>0</v>
      </c>
      <c r="T1026" s="163">
        <f>S1026*H1026</f>
        <v>0</v>
      </c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R1026" s="164" t="s">
        <v>417</v>
      </c>
      <c r="AT1026" s="164" t="s">
        <v>186</v>
      </c>
      <c r="AU1026" s="164" t="s">
        <v>152</v>
      </c>
      <c r="AY1026" s="18" t="s">
        <v>151</v>
      </c>
      <c r="BE1026" s="165">
        <f>IF(N1026="základná",J1026,0)</f>
        <v>0</v>
      </c>
      <c r="BF1026" s="165">
        <f>IF(N1026="znížená",J1026,0)</f>
        <v>0</v>
      </c>
      <c r="BG1026" s="165">
        <f>IF(N1026="zákl. prenesená",J1026,0)</f>
        <v>0</v>
      </c>
      <c r="BH1026" s="165">
        <f>IF(N1026="zníž. prenesená",J1026,0)</f>
        <v>0</v>
      </c>
      <c r="BI1026" s="165">
        <f>IF(N1026="nulová",J1026,0)</f>
        <v>0</v>
      </c>
      <c r="BJ1026" s="18" t="s">
        <v>152</v>
      </c>
      <c r="BK1026" s="165">
        <f>ROUND(I1026*H1026,2)</f>
        <v>0</v>
      </c>
      <c r="BL1026" s="18" t="s">
        <v>262</v>
      </c>
      <c r="BM1026" s="164" t="s">
        <v>2016</v>
      </c>
    </row>
    <row r="1027" spans="1:65" s="14" customFormat="1" ht="11.25">
      <c r="B1027" s="174"/>
      <c r="D1027" s="167" t="s">
        <v>160</v>
      </c>
      <c r="E1027" s="175" t="s">
        <v>1</v>
      </c>
      <c r="F1027" s="176" t="s">
        <v>2017</v>
      </c>
      <c r="H1027" s="177">
        <v>70.909000000000006</v>
      </c>
      <c r="I1027" s="178"/>
      <c r="L1027" s="174"/>
      <c r="M1027" s="179"/>
      <c r="N1027" s="180"/>
      <c r="O1027" s="180"/>
      <c r="P1027" s="180"/>
      <c r="Q1027" s="180"/>
      <c r="R1027" s="180"/>
      <c r="S1027" s="180"/>
      <c r="T1027" s="181"/>
      <c r="AT1027" s="175" t="s">
        <v>160</v>
      </c>
      <c r="AU1027" s="175" t="s">
        <v>152</v>
      </c>
      <c r="AV1027" s="14" t="s">
        <v>152</v>
      </c>
      <c r="AW1027" s="14" t="s">
        <v>31</v>
      </c>
      <c r="AX1027" s="14" t="s">
        <v>76</v>
      </c>
      <c r="AY1027" s="175" t="s">
        <v>151</v>
      </c>
    </row>
    <row r="1028" spans="1:65" s="15" customFormat="1" ht="11.25">
      <c r="B1028" s="182"/>
      <c r="D1028" s="167" t="s">
        <v>160</v>
      </c>
      <c r="E1028" s="183" t="s">
        <v>1</v>
      </c>
      <c r="F1028" s="184" t="s">
        <v>164</v>
      </c>
      <c r="H1028" s="185">
        <v>70.909000000000006</v>
      </c>
      <c r="I1028" s="186"/>
      <c r="L1028" s="182"/>
      <c r="M1028" s="187"/>
      <c r="N1028" s="188"/>
      <c r="O1028" s="188"/>
      <c r="P1028" s="188"/>
      <c r="Q1028" s="188"/>
      <c r="R1028" s="188"/>
      <c r="S1028" s="188"/>
      <c r="T1028" s="189"/>
      <c r="AT1028" s="183" t="s">
        <v>160</v>
      </c>
      <c r="AU1028" s="183" t="s">
        <v>152</v>
      </c>
      <c r="AV1028" s="15" t="s">
        <v>158</v>
      </c>
      <c r="AW1028" s="15" t="s">
        <v>31</v>
      </c>
      <c r="AX1028" s="15" t="s">
        <v>84</v>
      </c>
      <c r="AY1028" s="183" t="s">
        <v>151</v>
      </c>
    </row>
    <row r="1029" spans="1:65" s="2" customFormat="1" ht="24.2" customHeight="1">
      <c r="A1029" s="33"/>
      <c r="B1029" s="151"/>
      <c r="C1029" s="152" t="s">
        <v>2018</v>
      </c>
      <c r="D1029" s="152" t="s">
        <v>154</v>
      </c>
      <c r="E1029" s="153" t="s">
        <v>2019</v>
      </c>
      <c r="F1029" s="154" t="s">
        <v>2020</v>
      </c>
      <c r="G1029" s="155" t="s">
        <v>157</v>
      </c>
      <c r="H1029" s="156">
        <v>45.26</v>
      </c>
      <c r="I1029" s="157"/>
      <c r="J1029" s="158">
        <f>ROUND(I1029*H1029,2)</f>
        <v>0</v>
      </c>
      <c r="K1029" s="159"/>
      <c r="L1029" s="34"/>
      <c r="M1029" s="160" t="s">
        <v>1</v>
      </c>
      <c r="N1029" s="161" t="s">
        <v>42</v>
      </c>
      <c r="O1029" s="62"/>
      <c r="P1029" s="162">
        <f>O1029*H1029</f>
        <v>0</v>
      </c>
      <c r="Q1029" s="162">
        <v>0</v>
      </c>
      <c r="R1029" s="162">
        <f>Q1029*H1029</f>
        <v>0</v>
      </c>
      <c r="S1029" s="162">
        <v>0</v>
      </c>
      <c r="T1029" s="163">
        <f>S1029*H1029</f>
        <v>0</v>
      </c>
      <c r="U1029" s="33"/>
      <c r="V1029" s="33"/>
      <c r="W1029" s="33"/>
      <c r="X1029" s="33"/>
      <c r="Y1029" s="33"/>
      <c r="Z1029" s="33"/>
      <c r="AA1029" s="33"/>
      <c r="AB1029" s="33"/>
      <c r="AC1029" s="33"/>
      <c r="AD1029" s="33"/>
      <c r="AE1029" s="33"/>
      <c r="AR1029" s="164" t="s">
        <v>262</v>
      </c>
      <c r="AT1029" s="164" t="s">
        <v>154</v>
      </c>
      <c r="AU1029" s="164" t="s">
        <v>152</v>
      </c>
      <c r="AY1029" s="18" t="s">
        <v>151</v>
      </c>
      <c r="BE1029" s="165">
        <f>IF(N1029="základná",J1029,0)</f>
        <v>0</v>
      </c>
      <c r="BF1029" s="165">
        <f>IF(N1029="znížená",J1029,0)</f>
        <v>0</v>
      </c>
      <c r="BG1029" s="165">
        <f>IF(N1029="zákl. prenesená",J1029,0)</f>
        <v>0</v>
      </c>
      <c r="BH1029" s="165">
        <f>IF(N1029="zníž. prenesená",J1029,0)</f>
        <v>0</v>
      </c>
      <c r="BI1029" s="165">
        <f>IF(N1029="nulová",J1029,0)</f>
        <v>0</v>
      </c>
      <c r="BJ1029" s="18" t="s">
        <v>152</v>
      </c>
      <c r="BK1029" s="165">
        <f>ROUND(I1029*H1029,2)</f>
        <v>0</v>
      </c>
      <c r="BL1029" s="18" t="s">
        <v>262</v>
      </c>
      <c r="BM1029" s="164" t="s">
        <v>2021</v>
      </c>
    </row>
    <row r="1030" spans="1:65" s="14" customFormat="1" ht="11.25">
      <c r="B1030" s="174"/>
      <c r="D1030" s="167" t="s">
        <v>160</v>
      </c>
      <c r="E1030" s="175" t="s">
        <v>1</v>
      </c>
      <c r="F1030" s="176" t="s">
        <v>2022</v>
      </c>
      <c r="H1030" s="177">
        <v>12.34</v>
      </c>
      <c r="I1030" s="178"/>
      <c r="L1030" s="174"/>
      <c r="M1030" s="179"/>
      <c r="N1030" s="180"/>
      <c r="O1030" s="180"/>
      <c r="P1030" s="180"/>
      <c r="Q1030" s="180"/>
      <c r="R1030" s="180"/>
      <c r="S1030" s="180"/>
      <c r="T1030" s="181"/>
      <c r="AT1030" s="175" t="s">
        <v>160</v>
      </c>
      <c r="AU1030" s="175" t="s">
        <v>152</v>
      </c>
      <c r="AV1030" s="14" t="s">
        <v>152</v>
      </c>
      <c r="AW1030" s="14" t="s">
        <v>31</v>
      </c>
      <c r="AX1030" s="14" t="s">
        <v>76</v>
      </c>
      <c r="AY1030" s="175" t="s">
        <v>151</v>
      </c>
    </row>
    <row r="1031" spans="1:65" s="14" customFormat="1" ht="11.25">
      <c r="B1031" s="174"/>
      <c r="D1031" s="167" t="s">
        <v>160</v>
      </c>
      <c r="E1031" s="175" t="s">
        <v>1</v>
      </c>
      <c r="F1031" s="176" t="s">
        <v>1765</v>
      </c>
      <c r="H1031" s="177">
        <v>3.71</v>
      </c>
      <c r="I1031" s="178"/>
      <c r="L1031" s="174"/>
      <c r="M1031" s="179"/>
      <c r="N1031" s="180"/>
      <c r="O1031" s="180"/>
      <c r="P1031" s="180"/>
      <c r="Q1031" s="180"/>
      <c r="R1031" s="180"/>
      <c r="S1031" s="180"/>
      <c r="T1031" s="181"/>
      <c r="AT1031" s="175" t="s">
        <v>160</v>
      </c>
      <c r="AU1031" s="175" t="s">
        <v>152</v>
      </c>
      <c r="AV1031" s="14" t="s">
        <v>152</v>
      </c>
      <c r="AW1031" s="14" t="s">
        <v>31</v>
      </c>
      <c r="AX1031" s="14" t="s">
        <v>76</v>
      </c>
      <c r="AY1031" s="175" t="s">
        <v>151</v>
      </c>
    </row>
    <row r="1032" spans="1:65" s="14" customFormat="1" ht="11.25">
      <c r="B1032" s="174"/>
      <c r="D1032" s="167" t="s">
        <v>160</v>
      </c>
      <c r="E1032" s="175" t="s">
        <v>1</v>
      </c>
      <c r="F1032" s="176" t="s">
        <v>1766</v>
      </c>
      <c r="H1032" s="177">
        <v>7.59</v>
      </c>
      <c r="I1032" s="178"/>
      <c r="L1032" s="174"/>
      <c r="M1032" s="179"/>
      <c r="N1032" s="180"/>
      <c r="O1032" s="180"/>
      <c r="P1032" s="180"/>
      <c r="Q1032" s="180"/>
      <c r="R1032" s="180"/>
      <c r="S1032" s="180"/>
      <c r="T1032" s="181"/>
      <c r="AT1032" s="175" t="s">
        <v>160</v>
      </c>
      <c r="AU1032" s="175" t="s">
        <v>152</v>
      </c>
      <c r="AV1032" s="14" t="s">
        <v>152</v>
      </c>
      <c r="AW1032" s="14" t="s">
        <v>31</v>
      </c>
      <c r="AX1032" s="14" t="s">
        <v>76</v>
      </c>
      <c r="AY1032" s="175" t="s">
        <v>151</v>
      </c>
    </row>
    <row r="1033" spans="1:65" s="14" customFormat="1" ht="11.25">
      <c r="B1033" s="174"/>
      <c r="D1033" s="167" t="s">
        <v>160</v>
      </c>
      <c r="E1033" s="175" t="s">
        <v>1</v>
      </c>
      <c r="F1033" s="176" t="s">
        <v>2023</v>
      </c>
      <c r="H1033" s="177">
        <v>9.02</v>
      </c>
      <c r="I1033" s="178"/>
      <c r="L1033" s="174"/>
      <c r="M1033" s="179"/>
      <c r="N1033" s="180"/>
      <c r="O1033" s="180"/>
      <c r="P1033" s="180"/>
      <c r="Q1033" s="180"/>
      <c r="R1033" s="180"/>
      <c r="S1033" s="180"/>
      <c r="T1033" s="181"/>
      <c r="AT1033" s="175" t="s">
        <v>160</v>
      </c>
      <c r="AU1033" s="175" t="s">
        <v>152</v>
      </c>
      <c r="AV1033" s="14" t="s">
        <v>152</v>
      </c>
      <c r="AW1033" s="14" t="s">
        <v>31</v>
      </c>
      <c r="AX1033" s="14" t="s">
        <v>76</v>
      </c>
      <c r="AY1033" s="175" t="s">
        <v>151</v>
      </c>
    </row>
    <row r="1034" spans="1:65" s="14" customFormat="1" ht="11.25">
      <c r="B1034" s="174"/>
      <c r="D1034" s="167" t="s">
        <v>160</v>
      </c>
      <c r="E1034" s="175" t="s">
        <v>1</v>
      </c>
      <c r="F1034" s="176" t="s">
        <v>2024</v>
      </c>
      <c r="H1034" s="177">
        <v>2.6</v>
      </c>
      <c r="I1034" s="178"/>
      <c r="L1034" s="174"/>
      <c r="M1034" s="179"/>
      <c r="N1034" s="180"/>
      <c r="O1034" s="180"/>
      <c r="P1034" s="180"/>
      <c r="Q1034" s="180"/>
      <c r="R1034" s="180"/>
      <c r="S1034" s="180"/>
      <c r="T1034" s="181"/>
      <c r="AT1034" s="175" t="s">
        <v>160</v>
      </c>
      <c r="AU1034" s="175" t="s">
        <v>152</v>
      </c>
      <c r="AV1034" s="14" t="s">
        <v>152</v>
      </c>
      <c r="AW1034" s="14" t="s">
        <v>31</v>
      </c>
      <c r="AX1034" s="14" t="s">
        <v>76</v>
      </c>
      <c r="AY1034" s="175" t="s">
        <v>151</v>
      </c>
    </row>
    <row r="1035" spans="1:65" s="14" customFormat="1" ht="11.25">
      <c r="B1035" s="174"/>
      <c r="D1035" s="167" t="s">
        <v>160</v>
      </c>
      <c r="E1035" s="175" t="s">
        <v>1</v>
      </c>
      <c r="F1035" s="176" t="s">
        <v>541</v>
      </c>
      <c r="H1035" s="177">
        <v>10</v>
      </c>
      <c r="I1035" s="178"/>
      <c r="L1035" s="174"/>
      <c r="M1035" s="179"/>
      <c r="N1035" s="180"/>
      <c r="O1035" s="180"/>
      <c r="P1035" s="180"/>
      <c r="Q1035" s="180"/>
      <c r="R1035" s="180"/>
      <c r="S1035" s="180"/>
      <c r="T1035" s="181"/>
      <c r="AT1035" s="175" t="s">
        <v>160</v>
      </c>
      <c r="AU1035" s="175" t="s">
        <v>152</v>
      </c>
      <c r="AV1035" s="14" t="s">
        <v>152</v>
      </c>
      <c r="AW1035" s="14" t="s">
        <v>31</v>
      </c>
      <c r="AX1035" s="14" t="s">
        <v>76</v>
      </c>
      <c r="AY1035" s="175" t="s">
        <v>151</v>
      </c>
    </row>
    <row r="1036" spans="1:65" s="15" customFormat="1" ht="11.25">
      <c r="B1036" s="182"/>
      <c r="D1036" s="167" t="s">
        <v>160</v>
      </c>
      <c r="E1036" s="183" t="s">
        <v>1</v>
      </c>
      <c r="F1036" s="184" t="s">
        <v>164</v>
      </c>
      <c r="H1036" s="185">
        <v>45.26</v>
      </c>
      <c r="I1036" s="186"/>
      <c r="L1036" s="182"/>
      <c r="M1036" s="187"/>
      <c r="N1036" s="188"/>
      <c r="O1036" s="188"/>
      <c r="P1036" s="188"/>
      <c r="Q1036" s="188"/>
      <c r="R1036" s="188"/>
      <c r="S1036" s="188"/>
      <c r="T1036" s="189"/>
      <c r="AT1036" s="183" t="s">
        <v>160</v>
      </c>
      <c r="AU1036" s="183" t="s">
        <v>152</v>
      </c>
      <c r="AV1036" s="15" t="s">
        <v>158</v>
      </c>
      <c r="AW1036" s="15" t="s">
        <v>31</v>
      </c>
      <c r="AX1036" s="15" t="s">
        <v>84</v>
      </c>
      <c r="AY1036" s="183" t="s">
        <v>151</v>
      </c>
    </row>
    <row r="1037" spans="1:65" s="2" customFormat="1" ht="16.5" customHeight="1">
      <c r="A1037" s="33"/>
      <c r="B1037" s="151"/>
      <c r="C1037" s="190" t="s">
        <v>2025</v>
      </c>
      <c r="D1037" s="190" t="s">
        <v>186</v>
      </c>
      <c r="E1037" s="191" t="s">
        <v>2013</v>
      </c>
      <c r="F1037" s="192" t="s">
        <v>2014</v>
      </c>
      <c r="G1037" s="193" t="s">
        <v>2015</v>
      </c>
      <c r="H1037" s="194">
        <v>15.840999999999999</v>
      </c>
      <c r="I1037" s="195"/>
      <c r="J1037" s="196">
        <f>ROUND(I1037*H1037,2)</f>
        <v>0</v>
      </c>
      <c r="K1037" s="197"/>
      <c r="L1037" s="198"/>
      <c r="M1037" s="199" t="s">
        <v>1</v>
      </c>
      <c r="N1037" s="200" t="s">
        <v>42</v>
      </c>
      <c r="O1037" s="62"/>
      <c r="P1037" s="162">
        <f>O1037*H1037</f>
        <v>0</v>
      </c>
      <c r="Q1037" s="162">
        <v>1E-3</v>
      </c>
      <c r="R1037" s="162">
        <f>Q1037*H1037</f>
        <v>1.5841000000000001E-2</v>
      </c>
      <c r="S1037" s="162">
        <v>0</v>
      </c>
      <c r="T1037" s="163">
        <f>S1037*H1037</f>
        <v>0</v>
      </c>
      <c r="U1037" s="33"/>
      <c r="V1037" s="33"/>
      <c r="W1037" s="33"/>
      <c r="X1037" s="33"/>
      <c r="Y1037" s="33"/>
      <c r="Z1037" s="33"/>
      <c r="AA1037" s="33"/>
      <c r="AB1037" s="33"/>
      <c r="AC1037" s="33"/>
      <c r="AD1037" s="33"/>
      <c r="AE1037" s="33"/>
      <c r="AR1037" s="164" t="s">
        <v>417</v>
      </c>
      <c r="AT1037" s="164" t="s">
        <v>186</v>
      </c>
      <c r="AU1037" s="164" t="s">
        <v>152</v>
      </c>
      <c r="AY1037" s="18" t="s">
        <v>151</v>
      </c>
      <c r="BE1037" s="165">
        <f>IF(N1037="základná",J1037,0)</f>
        <v>0</v>
      </c>
      <c r="BF1037" s="165">
        <f>IF(N1037="znížená",J1037,0)</f>
        <v>0</v>
      </c>
      <c r="BG1037" s="165">
        <f>IF(N1037="zákl. prenesená",J1037,0)</f>
        <v>0</v>
      </c>
      <c r="BH1037" s="165">
        <f>IF(N1037="zníž. prenesená",J1037,0)</f>
        <v>0</v>
      </c>
      <c r="BI1037" s="165">
        <f>IF(N1037="nulová",J1037,0)</f>
        <v>0</v>
      </c>
      <c r="BJ1037" s="18" t="s">
        <v>152</v>
      </c>
      <c r="BK1037" s="165">
        <f>ROUND(I1037*H1037,2)</f>
        <v>0</v>
      </c>
      <c r="BL1037" s="18" t="s">
        <v>262</v>
      </c>
      <c r="BM1037" s="164" t="s">
        <v>2026</v>
      </c>
    </row>
    <row r="1038" spans="1:65" s="14" customFormat="1" ht="11.25">
      <c r="B1038" s="174"/>
      <c r="D1038" s="167" t="s">
        <v>160</v>
      </c>
      <c r="E1038" s="175" t="s">
        <v>1</v>
      </c>
      <c r="F1038" s="176" t="s">
        <v>2027</v>
      </c>
      <c r="H1038" s="177">
        <v>15.840999999999999</v>
      </c>
      <c r="I1038" s="178"/>
      <c r="L1038" s="174"/>
      <c r="M1038" s="179"/>
      <c r="N1038" s="180"/>
      <c r="O1038" s="180"/>
      <c r="P1038" s="180"/>
      <c r="Q1038" s="180"/>
      <c r="R1038" s="180"/>
      <c r="S1038" s="180"/>
      <c r="T1038" s="181"/>
      <c r="AT1038" s="175" t="s">
        <v>160</v>
      </c>
      <c r="AU1038" s="175" t="s">
        <v>152</v>
      </c>
      <c r="AV1038" s="14" t="s">
        <v>152</v>
      </c>
      <c r="AW1038" s="14" t="s">
        <v>31</v>
      </c>
      <c r="AX1038" s="14" t="s">
        <v>76</v>
      </c>
      <c r="AY1038" s="175" t="s">
        <v>151</v>
      </c>
    </row>
    <row r="1039" spans="1:65" s="15" customFormat="1" ht="11.25">
      <c r="B1039" s="182"/>
      <c r="D1039" s="167" t="s">
        <v>160</v>
      </c>
      <c r="E1039" s="183" t="s">
        <v>1</v>
      </c>
      <c r="F1039" s="184" t="s">
        <v>164</v>
      </c>
      <c r="H1039" s="185">
        <v>15.840999999999999</v>
      </c>
      <c r="I1039" s="186"/>
      <c r="L1039" s="182"/>
      <c r="M1039" s="187"/>
      <c r="N1039" s="188"/>
      <c r="O1039" s="188"/>
      <c r="P1039" s="188"/>
      <c r="Q1039" s="188"/>
      <c r="R1039" s="188"/>
      <c r="S1039" s="188"/>
      <c r="T1039" s="189"/>
      <c r="AT1039" s="183" t="s">
        <v>160</v>
      </c>
      <c r="AU1039" s="183" t="s">
        <v>152</v>
      </c>
      <c r="AV1039" s="15" t="s">
        <v>158</v>
      </c>
      <c r="AW1039" s="15" t="s">
        <v>31</v>
      </c>
      <c r="AX1039" s="15" t="s">
        <v>84</v>
      </c>
      <c r="AY1039" s="183" t="s">
        <v>151</v>
      </c>
    </row>
    <row r="1040" spans="1:65" s="2" customFormat="1" ht="24.2" customHeight="1">
      <c r="A1040" s="33"/>
      <c r="B1040" s="151"/>
      <c r="C1040" s="152" t="s">
        <v>2028</v>
      </c>
      <c r="D1040" s="152" t="s">
        <v>154</v>
      </c>
      <c r="E1040" s="153" t="s">
        <v>2029</v>
      </c>
      <c r="F1040" s="154" t="s">
        <v>2030</v>
      </c>
      <c r="G1040" s="155" t="s">
        <v>157</v>
      </c>
      <c r="H1040" s="156">
        <v>472.72800000000001</v>
      </c>
      <c r="I1040" s="157"/>
      <c r="J1040" s="158">
        <f>ROUND(I1040*H1040,2)</f>
        <v>0</v>
      </c>
      <c r="K1040" s="159"/>
      <c r="L1040" s="34"/>
      <c r="M1040" s="160" t="s">
        <v>1</v>
      </c>
      <c r="N1040" s="161" t="s">
        <v>42</v>
      </c>
      <c r="O1040" s="62"/>
      <c r="P1040" s="162">
        <f>O1040*H1040</f>
        <v>0</v>
      </c>
      <c r="Q1040" s="162">
        <v>5.4000000000000001E-4</v>
      </c>
      <c r="R1040" s="162">
        <f>Q1040*H1040</f>
        <v>0.25527312000000002</v>
      </c>
      <c r="S1040" s="162">
        <v>0</v>
      </c>
      <c r="T1040" s="163">
        <f>S1040*H1040</f>
        <v>0</v>
      </c>
      <c r="U1040" s="33"/>
      <c r="V1040" s="33"/>
      <c r="W1040" s="33"/>
      <c r="X1040" s="33"/>
      <c r="Y1040" s="33"/>
      <c r="Z1040" s="33"/>
      <c r="AA1040" s="33"/>
      <c r="AB1040" s="33"/>
      <c r="AC1040" s="33"/>
      <c r="AD1040" s="33"/>
      <c r="AE1040" s="33"/>
      <c r="AR1040" s="164" t="s">
        <v>262</v>
      </c>
      <c r="AT1040" s="164" t="s">
        <v>154</v>
      </c>
      <c r="AU1040" s="164" t="s">
        <v>152</v>
      </c>
      <c r="AY1040" s="18" t="s">
        <v>151</v>
      </c>
      <c r="BE1040" s="165">
        <f>IF(N1040="základná",J1040,0)</f>
        <v>0</v>
      </c>
      <c r="BF1040" s="165">
        <f>IF(N1040="znížená",J1040,0)</f>
        <v>0</v>
      </c>
      <c r="BG1040" s="165">
        <f>IF(N1040="zákl. prenesená",J1040,0)</f>
        <v>0</v>
      </c>
      <c r="BH1040" s="165">
        <f>IF(N1040="zníž. prenesená",J1040,0)</f>
        <v>0</v>
      </c>
      <c r="BI1040" s="165">
        <f>IF(N1040="nulová",J1040,0)</f>
        <v>0</v>
      </c>
      <c r="BJ1040" s="18" t="s">
        <v>152</v>
      </c>
      <c r="BK1040" s="165">
        <f>ROUND(I1040*H1040,2)</f>
        <v>0</v>
      </c>
      <c r="BL1040" s="18" t="s">
        <v>262</v>
      </c>
      <c r="BM1040" s="164" t="s">
        <v>2031</v>
      </c>
    </row>
    <row r="1041" spans="1:65" s="14" customFormat="1" ht="11.25">
      <c r="B1041" s="174"/>
      <c r="D1041" s="167" t="s">
        <v>160</v>
      </c>
      <c r="E1041" s="175" t="s">
        <v>1</v>
      </c>
      <c r="F1041" s="176" t="s">
        <v>2032</v>
      </c>
      <c r="H1041" s="177">
        <v>472.72800000000001</v>
      </c>
      <c r="I1041" s="178"/>
      <c r="L1041" s="174"/>
      <c r="M1041" s="179"/>
      <c r="N1041" s="180"/>
      <c r="O1041" s="180"/>
      <c r="P1041" s="180"/>
      <c r="Q1041" s="180"/>
      <c r="R1041" s="180"/>
      <c r="S1041" s="180"/>
      <c r="T1041" s="181"/>
      <c r="AT1041" s="175" t="s">
        <v>160</v>
      </c>
      <c r="AU1041" s="175" t="s">
        <v>152</v>
      </c>
      <c r="AV1041" s="14" t="s">
        <v>152</v>
      </c>
      <c r="AW1041" s="14" t="s">
        <v>31</v>
      </c>
      <c r="AX1041" s="14" t="s">
        <v>84</v>
      </c>
      <c r="AY1041" s="175" t="s">
        <v>151</v>
      </c>
    </row>
    <row r="1042" spans="1:65" s="2" customFormat="1" ht="37.9" customHeight="1">
      <c r="A1042" s="33"/>
      <c r="B1042" s="151"/>
      <c r="C1042" s="152" t="s">
        <v>2033</v>
      </c>
      <c r="D1042" s="152" t="s">
        <v>154</v>
      </c>
      <c r="E1042" s="153" t="s">
        <v>2034</v>
      </c>
      <c r="F1042" s="154" t="s">
        <v>2035</v>
      </c>
      <c r="G1042" s="155" t="s">
        <v>157</v>
      </c>
      <c r="H1042" s="156">
        <v>40.753</v>
      </c>
      <c r="I1042" s="157"/>
      <c r="J1042" s="158">
        <f>ROUND(I1042*H1042,2)</f>
        <v>0</v>
      </c>
      <c r="K1042" s="159"/>
      <c r="L1042" s="34"/>
      <c r="M1042" s="160" t="s">
        <v>1</v>
      </c>
      <c r="N1042" s="161" t="s">
        <v>42</v>
      </c>
      <c r="O1042" s="62"/>
      <c r="P1042" s="162">
        <f>O1042*H1042</f>
        <v>0</v>
      </c>
      <c r="Q1042" s="162">
        <v>2.2000000000000001E-3</v>
      </c>
      <c r="R1042" s="162">
        <f>Q1042*H1042</f>
        <v>8.9656600000000003E-2</v>
      </c>
      <c r="S1042" s="162">
        <v>0</v>
      </c>
      <c r="T1042" s="163">
        <f>S1042*H1042</f>
        <v>0</v>
      </c>
      <c r="U1042" s="33"/>
      <c r="V1042" s="33"/>
      <c r="W1042" s="33"/>
      <c r="X1042" s="33"/>
      <c r="Y1042" s="33"/>
      <c r="Z1042" s="33"/>
      <c r="AA1042" s="33"/>
      <c r="AB1042" s="33"/>
      <c r="AC1042" s="33"/>
      <c r="AD1042" s="33"/>
      <c r="AE1042" s="33"/>
      <c r="AR1042" s="164" t="s">
        <v>262</v>
      </c>
      <c r="AT1042" s="164" t="s">
        <v>154</v>
      </c>
      <c r="AU1042" s="164" t="s">
        <v>152</v>
      </c>
      <c r="AY1042" s="18" t="s">
        <v>151</v>
      </c>
      <c r="BE1042" s="165">
        <f>IF(N1042="základná",J1042,0)</f>
        <v>0</v>
      </c>
      <c r="BF1042" s="165">
        <f>IF(N1042="znížená",J1042,0)</f>
        <v>0</v>
      </c>
      <c r="BG1042" s="165">
        <f>IF(N1042="zákl. prenesená",J1042,0)</f>
        <v>0</v>
      </c>
      <c r="BH1042" s="165">
        <f>IF(N1042="zníž. prenesená",J1042,0)</f>
        <v>0</v>
      </c>
      <c r="BI1042" s="165">
        <f>IF(N1042="nulová",J1042,0)</f>
        <v>0</v>
      </c>
      <c r="BJ1042" s="18" t="s">
        <v>152</v>
      </c>
      <c r="BK1042" s="165">
        <f>ROUND(I1042*H1042,2)</f>
        <v>0</v>
      </c>
      <c r="BL1042" s="18" t="s">
        <v>262</v>
      </c>
      <c r="BM1042" s="164" t="s">
        <v>2036</v>
      </c>
    </row>
    <row r="1043" spans="1:65" s="13" customFormat="1" ht="11.25">
      <c r="B1043" s="166"/>
      <c r="D1043" s="167" t="s">
        <v>160</v>
      </c>
      <c r="E1043" s="168" t="s">
        <v>1</v>
      </c>
      <c r="F1043" s="169" t="s">
        <v>2037</v>
      </c>
      <c r="H1043" s="168" t="s">
        <v>1</v>
      </c>
      <c r="I1043" s="170"/>
      <c r="L1043" s="166"/>
      <c r="M1043" s="171"/>
      <c r="N1043" s="172"/>
      <c r="O1043" s="172"/>
      <c r="P1043" s="172"/>
      <c r="Q1043" s="172"/>
      <c r="R1043" s="172"/>
      <c r="S1043" s="172"/>
      <c r="T1043" s="173"/>
      <c r="AT1043" s="168" t="s">
        <v>160</v>
      </c>
      <c r="AU1043" s="168" t="s">
        <v>152</v>
      </c>
      <c r="AV1043" s="13" t="s">
        <v>84</v>
      </c>
      <c r="AW1043" s="13" t="s">
        <v>31</v>
      </c>
      <c r="AX1043" s="13" t="s">
        <v>76</v>
      </c>
      <c r="AY1043" s="168" t="s">
        <v>151</v>
      </c>
    </row>
    <row r="1044" spans="1:65" s="13" customFormat="1" ht="11.25">
      <c r="B1044" s="166"/>
      <c r="D1044" s="167" t="s">
        <v>160</v>
      </c>
      <c r="E1044" s="168" t="s">
        <v>1</v>
      </c>
      <c r="F1044" s="169" t="s">
        <v>2038</v>
      </c>
      <c r="H1044" s="168" t="s">
        <v>1</v>
      </c>
      <c r="I1044" s="170"/>
      <c r="L1044" s="166"/>
      <c r="M1044" s="171"/>
      <c r="N1044" s="172"/>
      <c r="O1044" s="172"/>
      <c r="P1044" s="172"/>
      <c r="Q1044" s="172"/>
      <c r="R1044" s="172"/>
      <c r="S1044" s="172"/>
      <c r="T1044" s="173"/>
      <c r="AT1044" s="168" t="s">
        <v>160</v>
      </c>
      <c r="AU1044" s="168" t="s">
        <v>152</v>
      </c>
      <c r="AV1044" s="13" t="s">
        <v>84</v>
      </c>
      <c r="AW1044" s="13" t="s">
        <v>31</v>
      </c>
      <c r="AX1044" s="13" t="s">
        <v>76</v>
      </c>
      <c r="AY1044" s="168" t="s">
        <v>151</v>
      </c>
    </row>
    <row r="1045" spans="1:65" s="14" customFormat="1" ht="11.25">
      <c r="B1045" s="174"/>
      <c r="D1045" s="167" t="s">
        <v>160</v>
      </c>
      <c r="E1045" s="175" t="s">
        <v>1</v>
      </c>
      <c r="F1045" s="176" t="s">
        <v>2039</v>
      </c>
      <c r="H1045" s="177">
        <v>7.9560000000000004</v>
      </c>
      <c r="I1045" s="178"/>
      <c r="L1045" s="174"/>
      <c r="M1045" s="179"/>
      <c r="N1045" s="180"/>
      <c r="O1045" s="180"/>
      <c r="P1045" s="180"/>
      <c r="Q1045" s="180"/>
      <c r="R1045" s="180"/>
      <c r="S1045" s="180"/>
      <c r="T1045" s="181"/>
      <c r="AT1045" s="175" t="s">
        <v>160</v>
      </c>
      <c r="AU1045" s="175" t="s">
        <v>152</v>
      </c>
      <c r="AV1045" s="14" t="s">
        <v>152</v>
      </c>
      <c r="AW1045" s="14" t="s">
        <v>31</v>
      </c>
      <c r="AX1045" s="14" t="s">
        <v>76</v>
      </c>
      <c r="AY1045" s="175" t="s">
        <v>151</v>
      </c>
    </row>
    <row r="1046" spans="1:65" s="14" customFormat="1" ht="11.25">
      <c r="B1046" s="174"/>
      <c r="D1046" s="167" t="s">
        <v>160</v>
      </c>
      <c r="E1046" s="175" t="s">
        <v>1</v>
      </c>
      <c r="F1046" s="176" t="s">
        <v>2040</v>
      </c>
      <c r="H1046" s="177">
        <v>11.826000000000001</v>
      </c>
      <c r="I1046" s="178"/>
      <c r="L1046" s="174"/>
      <c r="M1046" s="179"/>
      <c r="N1046" s="180"/>
      <c r="O1046" s="180"/>
      <c r="P1046" s="180"/>
      <c r="Q1046" s="180"/>
      <c r="R1046" s="180"/>
      <c r="S1046" s="180"/>
      <c r="T1046" s="181"/>
      <c r="AT1046" s="175" t="s">
        <v>160</v>
      </c>
      <c r="AU1046" s="175" t="s">
        <v>152</v>
      </c>
      <c r="AV1046" s="14" t="s">
        <v>152</v>
      </c>
      <c r="AW1046" s="14" t="s">
        <v>31</v>
      </c>
      <c r="AX1046" s="14" t="s">
        <v>76</v>
      </c>
      <c r="AY1046" s="175" t="s">
        <v>151</v>
      </c>
    </row>
    <row r="1047" spans="1:65" s="14" customFormat="1" ht="11.25">
      <c r="B1047" s="174"/>
      <c r="D1047" s="167" t="s">
        <v>160</v>
      </c>
      <c r="E1047" s="175" t="s">
        <v>1</v>
      </c>
      <c r="F1047" s="176" t="s">
        <v>2041</v>
      </c>
      <c r="H1047" s="177">
        <v>1.69</v>
      </c>
      <c r="I1047" s="178"/>
      <c r="L1047" s="174"/>
      <c r="M1047" s="179"/>
      <c r="N1047" s="180"/>
      <c r="O1047" s="180"/>
      <c r="P1047" s="180"/>
      <c r="Q1047" s="180"/>
      <c r="R1047" s="180"/>
      <c r="S1047" s="180"/>
      <c r="T1047" s="181"/>
      <c r="AT1047" s="175" t="s">
        <v>160</v>
      </c>
      <c r="AU1047" s="175" t="s">
        <v>152</v>
      </c>
      <c r="AV1047" s="14" t="s">
        <v>152</v>
      </c>
      <c r="AW1047" s="14" t="s">
        <v>31</v>
      </c>
      <c r="AX1047" s="14" t="s">
        <v>76</v>
      </c>
      <c r="AY1047" s="175" t="s">
        <v>151</v>
      </c>
    </row>
    <row r="1048" spans="1:65" s="13" customFormat="1" ht="11.25">
      <c r="B1048" s="166"/>
      <c r="D1048" s="167" t="s">
        <v>160</v>
      </c>
      <c r="E1048" s="168" t="s">
        <v>1</v>
      </c>
      <c r="F1048" s="169" t="s">
        <v>2042</v>
      </c>
      <c r="H1048" s="168" t="s">
        <v>1</v>
      </c>
      <c r="I1048" s="170"/>
      <c r="L1048" s="166"/>
      <c r="M1048" s="171"/>
      <c r="N1048" s="172"/>
      <c r="O1048" s="172"/>
      <c r="P1048" s="172"/>
      <c r="Q1048" s="172"/>
      <c r="R1048" s="172"/>
      <c r="S1048" s="172"/>
      <c r="T1048" s="173"/>
      <c r="AT1048" s="168" t="s">
        <v>160</v>
      </c>
      <c r="AU1048" s="168" t="s">
        <v>152</v>
      </c>
      <c r="AV1048" s="13" t="s">
        <v>84</v>
      </c>
      <c r="AW1048" s="13" t="s">
        <v>31</v>
      </c>
      <c r="AX1048" s="13" t="s">
        <v>76</v>
      </c>
      <c r="AY1048" s="168" t="s">
        <v>151</v>
      </c>
    </row>
    <row r="1049" spans="1:65" s="14" customFormat="1" ht="11.25">
      <c r="B1049" s="174"/>
      <c r="D1049" s="167" t="s">
        <v>160</v>
      </c>
      <c r="E1049" s="175" t="s">
        <v>1</v>
      </c>
      <c r="F1049" s="176" t="s">
        <v>2043</v>
      </c>
      <c r="H1049" s="177">
        <v>13.257</v>
      </c>
      <c r="I1049" s="178"/>
      <c r="L1049" s="174"/>
      <c r="M1049" s="179"/>
      <c r="N1049" s="180"/>
      <c r="O1049" s="180"/>
      <c r="P1049" s="180"/>
      <c r="Q1049" s="180"/>
      <c r="R1049" s="180"/>
      <c r="S1049" s="180"/>
      <c r="T1049" s="181"/>
      <c r="AT1049" s="175" t="s">
        <v>160</v>
      </c>
      <c r="AU1049" s="175" t="s">
        <v>152</v>
      </c>
      <c r="AV1049" s="14" t="s">
        <v>152</v>
      </c>
      <c r="AW1049" s="14" t="s">
        <v>31</v>
      </c>
      <c r="AX1049" s="14" t="s">
        <v>76</v>
      </c>
      <c r="AY1049" s="175" t="s">
        <v>151</v>
      </c>
    </row>
    <row r="1050" spans="1:65" s="13" customFormat="1" ht="11.25">
      <c r="B1050" s="166"/>
      <c r="D1050" s="167" t="s">
        <v>160</v>
      </c>
      <c r="E1050" s="168" t="s">
        <v>1</v>
      </c>
      <c r="F1050" s="169" t="s">
        <v>1573</v>
      </c>
      <c r="H1050" s="168" t="s">
        <v>1</v>
      </c>
      <c r="I1050" s="170"/>
      <c r="L1050" s="166"/>
      <c r="M1050" s="171"/>
      <c r="N1050" s="172"/>
      <c r="O1050" s="172"/>
      <c r="P1050" s="172"/>
      <c r="Q1050" s="172"/>
      <c r="R1050" s="172"/>
      <c r="S1050" s="172"/>
      <c r="T1050" s="173"/>
      <c r="AT1050" s="168" t="s">
        <v>160</v>
      </c>
      <c r="AU1050" s="168" t="s">
        <v>152</v>
      </c>
      <c r="AV1050" s="13" t="s">
        <v>84</v>
      </c>
      <c r="AW1050" s="13" t="s">
        <v>31</v>
      </c>
      <c r="AX1050" s="13" t="s">
        <v>76</v>
      </c>
      <c r="AY1050" s="168" t="s">
        <v>151</v>
      </c>
    </row>
    <row r="1051" spans="1:65" s="14" customFormat="1" ht="11.25">
      <c r="B1051" s="174"/>
      <c r="D1051" s="167" t="s">
        <v>160</v>
      </c>
      <c r="E1051" s="175" t="s">
        <v>1</v>
      </c>
      <c r="F1051" s="176" t="s">
        <v>2044</v>
      </c>
      <c r="H1051" s="177">
        <v>6.024</v>
      </c>
      <c r="I1051" s="178"/>
      <c r="L1051" s="174"/>
      <c r="M1051" s="179"/>
      <c r="N1051" s="180"/>
      <c r="O1051" s="180"/>
      <c r="P1051" s="180"/>
      <c r="Q1051" s="180"/>
      <c r="R1051" s="180"/>
      <c r="S1051" s="180"/>
      <c r="T1051" s="181"/>
      <c r="AT1051" s="175" t="s">
        <v>160</v>
      </c>
      <c r="AU1051" s="175" t="s">
        <v>152</v>
      </c>
      <c r="AV1051" s="14" t="s">
        <v>152</v>
      </c>
      <c r="AW1051" s="14" t="s">
        <v>31</v>
      </c>
      <c r="AX1051" s="14" t="s">
        <v>76</v>
      </c>
      <c r="AY1051" s="175" t="s">
        <v>151</v>
      </c>
    </row>
    <row r="1052" spans="1:65" s="15" customFormat="1" ht="11.25">
      <c r="B1052" s="182"/>
      <c r="D1052" s="167" t="s">
        <v>160</v>
      </c>
      <c r="E1052" s="183" t="s">
        <v>1</v>
      </c>
      <c r="F1052" s="184" t="s">
        <v>164</v>
      </c>
      <c r="H1052" s="185">
        <v>40.753</v>
      </c>
      <c r="I1052" s="186"/>
      <c r="L1052" s="182"/>
      <c r="M1052" s="187"/>
      <c r="N1052" s="188"/>
      <c r="O1052" s="188"/>
      <c r="P1052" s="188"/>
      <c r="Q1052" s="188"/>
      <c r="R1052" s="188"/>
      <c r="S1052" s="188"/>
      <c r="T1052" s="189"/>
      <c r="AT1052" s="183" t="s">
        <v>160</v>
      </c>
      <c r="AU1052" s="183" t="s">
        <v>152</v>
      </c>
      <c r="AV1052" s="15" t="s">
        <v>158</v>
      </c>
      <c r="AW1052" s="15" t="s">
        <v>31</v>
      </c>
      <c r="AX1052" s="15" t="s">
        <v>84</v>
      </c>
      <c r="AY1052" s="183" t="s">
        <v>151</v>
      </c>
    </row>
    <row r="1053" spans="1:65" s="2" customFormat="1" ht="24.2" customHeight="1">
      <c r="A1053" s="33"/>
      <c r="B1053" s="151"/>
      <c r="C1053" s="152" t="s">
        <v>2045</v>
      </c>
      <c r="D1053" s="152" t="s">
        <v>154</v>
      </c>
      <c r="E1053" s="153" t="s">
        <v>2046</v>
      </c>
      <c r="F1053" s="154" t="s">
        <v>2047</v>
      </c>
      <c r="G1053" s="155" t="s">
        <v>157</v>
      </c>
      <c r="H1053" s="156">
        <v>45.26</v>
      </c>
      <c r="I1053" s="157"/>
      <c r="J1053" s="158">
        <f>ROUND(I1053*H1053,2)</f>
        <v>0</v>
      </c>
      <c r="K1053" s="159"/>
      <c r="L1053" s="34"/>
      <c r="M1053" s="160" t="s">
        <v>1</v>
      </c>
      <c r="N1053" s="161" t="s">
        <v>42</v>
      </c>
      <c r="O1053" s="62"/>
      <c r="P1053" s="162">
        <f>O1053*H1053</f>
        <v>0</v>
      </c>
      <c r="Q1053" s="162">
        <v>5.4226000000000003E-4</v>
      </c>
      <c r="R1053" s="162">
        <f>Q1053*H1053</f>
        <v>2.4542687600000002E-2</v>
      </c>
      <c r="S1053" s="162">
        <v>0</v>
      </c>
      <c r="T1053" s="163">
        <f>S1053*H1053</f>
        <v>0</v>
      </c>
      <c r="U1053" s="33"/>
      <c r="V1053" s="33"/>
      <c r="W1053" s="33"/>
      <c r="X1053" s="33"/>
      <c r="Y1053" s="33"/>
      <c r="Z1053" s="33"/>
      <c r="AA1053" s="33"/>
      <c r="AB1053" s="33"/>
      <c r="AC1053" s="33"/>
      <c r="AD1053" s="33"/>
      <c r="AE1053" s="33"/>
      <c r="AR1053" s="164" t="s">
        <v>262</v>
      </c>
      <c r="AT1053" s="164" t="s">
        <v>154</v>
      </c>
      <c r="AU1053" s="164" t="s">
        <v>152</v>
      </c>
      <c r="AY1053" s="18" t="s">
        <v>151</v>
      </c>
      <c r="BE1053" s="165">
        <f>IF(N1053="základná",J1053,0)</f>
        <v>0</v>
      </c>
      <c r="BF1053" s="165">
        <f>IF(N1053="znížená",J1053,0)</f>
        <v>0</v>
      </c>
      <c r="BG1053" s="165">
        <f>IF(N1053="zákl. prenesená",J1053,0)</f>
        <v>0</v>
      </c>
      <c r="BH1053" s="165">
        <f>IF(N1053="zníž. prenesená",J1053,0)</f>
        <v>0</v>
      </c>
      <c r="BI1053" s="165">
        <f>IF(N1053="nulová",J1053,0)</f>
        <v>0</v>
      </c>
      <c r="BJ1053" s="18" t="s">
        <v>152</v>
      </c>
      <c r="BK1053" s="165">
        <f>ROUND(I1053*H1053,2)</f>
        <v>0</v>
      </c>
      <c r="BL1053" s="18" t="s">
        <v>262</v>
      </c>
      <c r="BM1053" s="164" t="s">
        <v>2048</v>
      </c>
    </row>
    <row r="1054" spans="1:65" s="2" customFormat="1" ht="24.2" customHeight="1">
      <c r="A1054" s="33"/>
      <c r="B1054" s="151"/>
      <c r="C1054" s="190" t="s">
        <v>2049</v>
      </c>
      <c r="D1054" s="190" t="s">
        <v>186</v>
      </c>
      <c r="E1054" s="191" t="s">
        <v>2050</v>
      </c>
      <c r="F1054" s="192" t="s">
        <v>2051</v>
      </c>
      <c r="G1054" s="193" t="s">
        <v>157</v>
      </c>
      <c r="H1054" s="194">
        <v>597.94899999999996</v>
      </c>
      <c r="I1054" s="195"/>
      <c r="J1054" s="196">
        <f>ROUND(I1054*H1054,2)</f>
        <v>0</v>
      </c>
      <c r="K1054" s="197"/>
      <c r="L1054" s="198"/>
      <c r="M1054" s="199" t="s">
        <v>1</v>
      </c>
      <c r="N1054" s="200" t="s">
        <v>42</v>
      </c>
      <c r="O1054" s="62"/>
      <c r="P1054" s="162">
        <f>O1054*H1054</f>
        <v>0</v>
      </c>
      <c r="Q1054" s="162">
        <v>4.2500000000000003E-3</v>
      </c>
      <c r="R1054" s="162">
        <f>Q1054*H1054</f>
        <v>2.5412832499999998</v>
      </c>
      <c r="S1054" s="162">
        <v>0</v>
      </c>
      <c r="T1054" s="163">
        <f>S1054*H1054</f>
        <v>0</v>
      </c>
      <c r="U1054" s="33"/>
      <c r="V1054" s="33"/>
      <c r="W1054" s="33"/>
      <c r="X1054" s="33"/>
      <c r="Y1054" s="33"/>
      <c r="Z1054" s="33"/>
      <c r="AA1054" s="33"/>
      <c r="AB1054" s="33"/>
      <c r="AC1054" s="33"/>
      <c r="AD1054" s="33"/>
      <c r="AE1054" s="33"/>
      <c r="AR1054" s="164" t="s">
        <v>417</v>
      </c>
      <c r="AT1054" s="164" t="s">
        <v>186</v>
      </c>
      <c r="AU1054" s="164" t="s">
        <v>152</v>
      </c>
      <c r="AY1054" s="18" t="s">
        <v>151</v>
      </c>
      <c r="BE1054" s="165">
        <f>IF(N1054="základná",J1054,0)</f>
        <v>0</v>
      </c>
      <c r="BF1054" s="165">
        <f>IF(N1054="znížená",J1054,0)</f>
        <v>0</v>
      </c>
      <c r="BG1054" s="165">
        <f>IF(N1054="zákl. prenesená",J1054,0)</f>
        <v>0</v>
      </c>
      <c r="BH1054" s="165">
        <f>IF(N1054="zníž. prenesená",J1054,0)</f>
        <v>0</v>
      </c>
      <c r="BI1054" s="165">
        <f>IF(N1054="nulová",J1054,0)</f>
        <v>0</v>
      </c>
      <c r="BJ1054" s="18" t="s">
        <v>152</v>
      </c>
      <c r="BK1054" s="165">
        <f>ROUND(I1054*H1054,2)</f>
        <v>0</v>
      </c>
      <c r="BL1054" s="18" t="s">
        <v>262</v>
      </c>
      <c r="BM1054" s="164" t="s">
        <v>2052</v>
      </c>
    </row>
    <row r="1055" spans="1:65" s="14" customFormat="1" ht="11.25">
      <c r="B1055" s="174"/>
      <c r="D1055" s="167" t="s">
        <v>160</v>
      </c>
      <c r="E1055" s="175" t="s">
        <v>1</v>
      </c>
      <c r="F1055" s="176" t="s">
        <v>2053</v>
      </c>
      <c r="H1055" s="177">
        <v>543.63699999999994</v>
      </c>
      <c r="I1055" s="178"/>
      <c r="L1055" s="174"/>
      <c r="M1055" s="179"/>
      <c r="N1055" s="180"/>
      <c r="O1055" s="180"/>
      <c r="P1055" s="180"/>
      <c r="Q1055" s="180"/>
      <c r="R1055" s="180"/>
      <c r="S1055" s="180"/>
      <c r="T1055" s="181"/>
      <c r="AT1055" s="175" t="s">
        <v>160</v>
      </c>
      <c r="AU1055" s="175" t="s">
        <v>152</v>
      </c>
      <c r="AV1055" s="14" t="s">
        <v>152</v>
      </c>
      <c r="AW1055" s="14" t="s">
        <v>31</v>
      </c>
      <c r="AX1055" s="14" t="s">
        <v>76</v>
      </c>
      <c r="AY1055" s="175" t="s">
        <v>151</v>
      </c>
    </row>
    <row r="1056" spans="1:65" s="14" customFormat="1" ht="11.25">
      <c r="B1056" s="174"/>
      <c r="D1056" s="167" t="s">
        <v>160</v>
      </c>
      <c r="E1056" s="175" t="s">
        <v>1</v>
      </c>
      <c r="F1056" s="176" t="s">
        <v>2054</v>
      </c>
      <c r="H1056" s="177">
        <v>54.311999999999998</v>
      </c>
      <c r="I1056" s="178"/>
      <c r="L1056" s="174"/>
      <c r="M1056" s="179"/>
      <c r="N1056" s="180"/>
      <c r="O1056" s="180"/>
      <c r="P1056" s="180"/>
      <c r="Q1056" s="180"/>
      <c r="R1056" s="180"/>
      <c r="S1056" s="180"/>
      <c r="T1056" s="181"/>
      <c r="AT1056" s="175" t="s">
        <v>160</v>
      </c>
      <c r="AU1056" s="175" t="s">
        <v>152</v>
      </c>
      <c r="AV1056" s="14" t="s">
        <v>152</v>
      </c>
      <c r="AW1056" s="14" t="s">
        <v>31</v>
      </c>
      <c r="AX1056" s="14" t="s">
        <v>76</v>
      </c>
      <c r="AY1056" s="175" t="s">
        <v>151</v>
      </c>
    </row>
    <row r="1057" spans="1:65" s="15" customFormat="1" ht="11.25">
      <c r="B1057" s="182"/>
      <c r="D1057" s="167" t="s">
        <v>160</v>
      </c>
      <c r="E1057" s="183" t="s">
        <v>1</v>
      </c>
      <c r="F1057" s="184" t="s">
        <v>164</v>
      </c>
      <c r="H1057" s="185">
        <v>597.94899999999996</v>
      </c>
      <c r="I1057" s="186"/>
      <c r="L1057" s="182"/>
      <c r="M1057" s="187"/>
      <c r="N1057" s="188"/>
      <c r="O1057" s="188"/>
      <c r="P1057" s="188"/>
      <c r="Q1057" s="188"/>
      <c r="R1057" s="188"/>
      <c r="S1057" s="188"/>
      <c r="T1057" s="189"/>
      <c r="AT1057" s="183" t="s">
        <v>160</v>
      </c>
      <c r="AU1057" s="183" t="s">
        <v>152</v>
      </c>
      <c r="AV1057" s="15" t="s">
        <v>158</v>
      </c>
      <c r="AW1057" s="15" t="s">
        <v>31</v>
      </c>
      <c r="AX1057" s="15" t="s">
        <v>84</v>
      </c>
      <c r="AY1057" s="183" t="s">
        <v>151</v>
      </c>
    </row>
    <row r="1058" spans="1:65" s="2" customFormat="1" ht="24.2" customHeight="1">
      <c r="A1058" s="33"/>
      <c r="B1058" s="151"/>
      <c r="C1058" s="152" t="s">
        <v>2055</v>
      </c>
      <c r="D1058" s="152" t="s">
        <v>154</v>
      </c>
      <c r="E1058" s="153" t="s">
        <v>2056</v>
      </c>
      <c r="F1058" s="154" t="s">
        <v>2057</v>
      </c>
      <c r="G1058" s="155" t="s">
        <v>625</v>
      </c>
      <c r="H1058" s="209"/>
      <c r="I1058" s="157"/>
      <c r="J1058" s="158">
        <f>ROUND(I1058*H1058,2)</f>
        <v>0</v>
      </c>
      <c r="K1058" s="159"/>
      <c r="L1058" s="34"/>
      <c r="M1058" s="160" t="s">
        <v>1</v>
      </c>
      <c r="N1058" s="161" t="s">
        <v>42</v>
      </c>
      <c r="O1058" s="62"/>
      <c r="P1058" s="162">
        <f>O1058*H1058</f>
        <v>0</v>
      </c>
      <c r="Q1058" s="162">
        <v>0</v>
      </c>
      <c r="R1058" s="162">
        <f>Q1058*H1058</f>
        <v>0</v>
      </c>
      <c r="S1058" s="162">
        <v>0</v>
      </c>
      <c r="T1058" s="163">
        <f>S1058*H1058</f>
        <v>0</v>
      </c>
      <c r="U1058" s="33"/>
      <c r="V1058" s="33"/>
      <c r="W1058" s="33"/>
      <c r="X1058" s="33"/>
      <c r="Y1058" s="33"/>
      <c r="Z1058" s="33"/>
      <c r="AA1058" s="33"/>
      <c r="AB1058" s="33"/>
      <c r="AC1058" s="33"/>
      <c r="AD1058" s="33"/>
      <c r="AE1058" s="33"/>
      <c r="AR1058" s="164" t="s">
        <v>262</v>
      </c>
      <c r="AT1058" s="164" t="s">
        <v>154</v>
      </c>
      <c r="AU1058" s="164" t="s">
        <v>152</v>
      </c>
      <c r="AY1058" s="18" t="s">
        <v>151</v>
      </c>
      <c r="BE1058" s="165">
        <f>IF(N1058="základná",J1058,0)</f>
        <v>0</v>
      </c>
      <c r="BF1058" s="165">
        <f>IF(N1058="znížená",J1058,0)</f>
        <v>0</v>
      </c>
      <c r="BG1058" s="165">
        <f>IF(N1058="zákl. prenesená",J1058,0)</f>
        <v>0</v>
      </c>
      <c r="BH1058" s="165">
        <f>IF(N1058="zníž. prenesená",J1058,0)</f>
        <v>0</v>
      </c>
      <c r="BI1058" s="165">
        <f>IF(N1058="nulová",J1058,0)</f>
        <v>0</v>
      </c>
      <c r="BJ1058" s="18" t="s">
        <v>152</v>
      </c>
      <c r="BK1058" s="165">
        <f>ROUND(I1058*H1058,2)</f>
        <v>0</v>
      </c>
      <c r="BL1058" s="18" t="s">
        <v>262</v>
      </c>
      <c r="BM1058" s="164" t="s">
        <v>2058</v>
      </c>
    </row>
    <row r="1059" spans="1:65" s="12" customFormat="1" ht="22.9" customHeight="1">
      <c r="B1059" s="138"/>
      <c r="D1059" s="139" t="s">
        <v>75</v>
      </c>
      <c r="E1059" s="149" t="s">
        <v>614</v>
      </c>
      <c r="F1059" s="149" t="s">
        <v>615</v>
      </c>
      <c r="I1059" s="141"/>
      <c r="J1059" s="150">
        <f>BK1059</f>
        <v>0</v>
      </c>
      <c r="L1059" s="138"/>
      <c r="M1059" s="143"/>
      <c r="N1059" s="144"/>
      <c r="O1059" s="144"/>
      <c r="P1059" s="145">
        <f>SUM(P1060:P1181)</f>
        <v>0</v>
      </c>
      <c r="Q1059" s="144"/>
      <c r="R1059" s="145">
        <f>SUM(R1060:R1181)</f>
        <v>52.252625623389996</v>
      </c>
      <c r="S1059" s="144"/>
      <c r="T1059" s="146">
        <f>SUM(T1060:T1181)</f>
        <v>0</v>
      </c>
      <c r="AR1059" s="139" t="s">
        <v>152</v>
      </c>
      <c r="AT1059" s="147" t="s">
        <v>75</v>
      </c>
      <c r="AU1059" s="147" t="s">
        <v>84</v>
      </c>
      <c r="AY1059" s="139" t="s">
        <v>151</v>
      </c>
      <c r="BK1059" s="148">
        <f>SUM(BK1060:BK1181)</f>
        <v>0</v>
      </c>
    </row>
    <row r="1060" spans="1:65" s="2" customFormat="1" ht="24.2" customHeight="1">
      <c r="A1060" s="33"/>
      <c r="B1060" s="151"/>
      <c r="C1060" s="152" t="s">
        <v>2059</v>
      </c>
      <c r="D1060" s="152" t="s">
        <v>154</v>
      </c>
      <c r="E1060" s="153" t="s">
        <v>2060</v>
      </c>
      <c r="F1060" s="154" t="s">
        <v>2061</v>
      </c>
      <c r="G1060" s="155" t="s">
        <v>157</v>
      </c>
      <c r="H1060" s="156">
        <v>46.491999999999997</v>
      </c>
      <c r="I1060" s="157"/>
      <c r="J1060" s="158">
        <f>ROUND(I1060*H1060,2)</f>
        <v>0</v>
      </c>
      <c r="K1060" s="159"/>
      <c r="L1060" s="34"/>
      <c r="M1060" s="160" t="s">
        <v>1</v>
      </c>
      <c r="N1060" s="161" t="s">
        <v>42</v>
      </c>
      <c r="O1060" s="62"/>
      <c r="P1060" s="162">
        <f>O1060*H1060</f>
        <v>0</v>
      </c>
      <c r="Q1060" s="162">
        <v>0</v>
      </c>
      <c r="R1060" s="162">
        <f>Q1060*H1060</f>
        <v>0</v>
      </c>
      <c r="S1060" s="162">
        <v>0</v>
      </c>
      <c r="T1060" s="163">
        <f>S1060*H1060</f>
        <v>0</v>
      </c>
      <c r="U1060" s="33"/>
      <c r="V1060" s="33"/>
      <c r="W1060" s="33"/>
      <c r="X1060" s="33"/>
      <c r="Y1060" s="33"/>
      <c r="Z1060" s="33"/>
      <c r="AA1060" s="33"/>
      <c r="AB1060" s="33"/>
      <c r="AC1060" s="33"/>
      <c r="AD1060" s="33"/>
      <c r="AE1060" s="33"/>
      <c r="AR1060" s="164" t="s">
        <v>262</v>
      </c>
      <c r="AT1060" s="164" t="s">
        <v>154</v>
      </c>
      <c r="AU1060" s="164" t="s">
        <v>152</v>
      </c>
      <c r="AY1060" s="18" t="s">
        <v>151</v>
      </c>
      <c r="BE1060" s="165">
        <f>IF(N1060="základná",J1060,0)</f>
        <v>0</v>
      </c>
      <c r="BF1060" s="165">
        <f>IF(N1060="znížená",J1060,0)</f>
        <v>0</v>
      </c>
      <c r="BG1060" s="165">
        <f>IF(N1060="zákl. prenesená",J1060,0)</f>
        <v>0</v>
      </c>
      <c r="BH1060" s="165">
        <f>IF(N1060="zníž. prenesená",J1060,0)</f>
        <v>0</v>
      </c>
      <c r="BI1060" s="165">
        <f>IF(N1060="nulová",J1060,0)</f>
        <v>0</v>
      </c>
      <c r="BJ1060" s="18" t="s">
        <v>152</v>
      </c>
      <c r="BK1060" s="165">
        <f>ROUND(I1060*H1060,2)</f>
        <v>0</v>
      </c>
      <c r="BL1060" s="18" t="s">
        <v>262</v>
      </c>
      <c r="BM1060" s="164" t="s">
        <v>2062</v>
      </c>
    </row>
    <row r="1061" spans="1:65" s="13" customFormat="1" ht="22.5">
      <c r="B1061" s="166"/>
      <c r="D1061" s="167" t="s">
        <v>160</v>
      </c>
      <c r="E1061" s="168" t="s">
        <v>1</v>
      </c>
      <c r="F1061" s="169" t="s">
        <v>2063</v>
      </c>
      <c r="H1061" s="168" t="s">
        <v>1</v>
      </c>
      <c r="I1061" s="170"/>
      <c r="L1061" s="166"/>
      <c r="M1061" s="171"/>
      <c r="N1061" s="172"/>
      <c r="O1061" s="172"/>
      <c r="P1061" s="172"/>
      <c r="Q1061" s="172"/>
      <c r="R1061" s="172"/>
      <c r="S1061" s="172"/>
      <c r="T1061" s="173"/>
      <c r="AT1061" s="168" t="s">
        <v>160</v>
      </c>
      <c r="AU1061" s="168" t="s">
        <v>152</v>
      </c>
      <c r="AV1061" s="13" t="s">
        <v>84</v>
      </c>
      <c r="AW1061" s="13" t="s">
        <v>31</v>
      </c>
      <c r="AX1061" s="13" t="s">
        <v>76</v>
      </c>
      <c r="AY1061" s="168" t="s">
        <v>151</v>
      </c>
    </row>
    <row r="1062" spans="1:65" s="14" customFormat="1" ht="11.25">
      <c r="B1062" s="174"/>
      <c r="D1062" s="167" t="s">
        <v>160</v>
      </c>
      <c r="E1062" s="175" t="s">
        <v>1</v>
      </c>
      <c r="F1062" s="176" t="s">
        <v>2064</v>
      </c>
      <c r="H1062" s="177">
        <v>46.491999999999997</v>
      </c>
      <c r="I1062" s="178"/>
      <c r="L1062" s="174"/>
      <c r="M1062" s="179"/>
      <c r="N1062" s="180"/>
      <c r="O1062" s="180"/>
      <c r="P1062" s="180"/>
      <c r="Q1062" s="180"/>
      <c r="R1062" s="180"/>
      <c r="S1062" s="180"/>
      <c r="T1062" s="181"/>
      <c r="AT1062" s="175" t="s">
        <v>160</v>
      </c>
      <c r="AU1062" s="175" t="s">
        <v>152</v>
      </c>
      <c r="AV1062" s="14" t="s">
        <v>152</v>
      </c>
      <c r="AW1062" s="14" t="s">
        <v>31</v>
      </c>
      <c r="AX1062" s="14" t="s">
        <v>76</v>
      </c>
      <c r="AY1062" s="175" t="s">
        <v>151</v>
      </c>
    </row>
    <row r="1063" spans="1:65" s="15" customFormat="1" ht="11.25">
      <c r="B1063" s="182"/>
      <c r="D1063" s="167" t="s">
        <v>160</v>
      </c>
      <c r="E1063" s="183" t="s">
        <v>1</v>
      </c>
      <c r="F1063" s="184" t="s">
        <v>164</v>
      </c>
      <c r="H1063" s="185">
        <v>46.491999999999997</v>
      </c>
      <c r="I1063" s="186"/>
      <c r="L1063" s="182"/>
      <c r="M1063" s="187"/>
      <c r="N1063" s="188"/>
      <c r="O1063" s="188"/>
      <c r="P1063" s="188"/>
      <c r="Q1063" s="188"/>
      <c r="R1063" s="188"/>
      <c r="S1063" s="188"/>
      <c r="T1063" s="189"/>
      <c r="AT1063" s="183" t="s">
        <v>160</v>
      </c>
      <c r="AU1063" s="183" t="s">
        <v>152</v>
      </c>
      <c r="AV1063" s="15" t="s">
        <v>158</v>
      </c>
      <c r="AW1063" s="15" t="s">
        <v>31</v>
      </c>
      <c r="AX1063" s="15" t="s">
        <v>84</v>
      </c>
      <c r="AY1063" s="183" t="s">
        <v>151</v>
      </c>
    </row>
    <row r="1064" spans="1:65" s="2" customFormat="1" ht="24.2" customHeight="1">
      <c r="A1064" s="33"/>
      <c r="B1064" s="151"/>
      <c r="C1064" s="190" t="s">
        <v>2065</v>
      </c>
      <c r="D1064" s="190" t="s">
        <v>186</v>
      </c>
      <c r="E1064" s="191" t="s">
        <v>2066</v>
      </c>
      <c r="F1064" s="192" t="s">
        <v>2067</v>
      </c>
      <c r="G1064" s="193" t="s">
        <v>2068</v>
      </c>
      <c r="H1064" s="194">
        <v>16.271999999999998</v>
      </c>
      <c r="I1064" s="195"/>
      <c r="J1064" s="196">
        <f>ROUND(I1064*H1064,2)</f>
        <v>0</v>
      </c>
      <c r="K1064" s="197"/>
      <c r="L1064" s="198"/>
      <c r="M1064" s="199" t="s">
        <v>1</v>
      </c>
      <c r="N1064" s="200" t="s">
        <v>42</v>
      </c>
      <c r="O1064" s="62"/>
      <c r="P1064" s="162">
        <f>O1064*H1064</f>
        <v>0</v>
      </c>
      <c r="Q1064" s="162">
        <v>1E-3</v>
      </c>
      <c r="R1064" s="162">
        <f>Q1064*H1064</f>
        <v>1.6271999999999998E-2</v>
      </c>
      <c r="S1064" s="162">
        <v>0</v>
      </c>
      <c r="T1064" s="163">
        <f>S1064*H1064</f>
        <v>0</v>
      </c>
      <c r="U1064" s="33"/>
      <c r="V1064" s="33"/>
      <c r="W1064" s="33"/>
      <c r="X1064" s="33"/>
      <c r="Y1064" s="33"/>
      <c r="Z1064" s="33"/>
      <c r="AA1064" s="33"/>
      <c r="AB1064" s="33"/>
      <c r="AC1064" s="33"/>
      <c r="AD1064" s="33"/>
      <c r="AE1064" s="33"/>
      <c r="AR1064" s="164" t="s">
        <v>417</v>
      </c>
      <c r="AT1064" s="164" t="s">
        <v>186</v>
      </c>
      <c r="AU1064" s="164" t="s">
        <v>152</v>
      </c>
      <c r="AY1064" s="18" t="s">
        <v>151</v>
      </c>
      <c r="BE1064" s="165">
        <f>IF(N1064="základná",J1064,0)</f>
        <v>0</v>
      </c>
      <c r="BF1064" s="165">
        <f>IF(N1064="znížená",J1064,0)</f>
        <v>0</v>
      </c>
      <c r="BG1064" s="165">
        <f>IF(N1064="zákl. prenesená",J1064,0)</f>
        <v>0</v>
      </c>
      <c r="BH1064" s="165">
        <f>IF(N1064="zníž. prenesená",J1064,0)</f>
        <v>0</v>
      </c>
      <c r="BI1064" s="165">
        <f>IF(N1064="nulová",J1064,0)</f>
        <v>0</v>
      </c>
      <c r="BJ1064" s="18" t="s">
        <v>152</v>
      </c>
      <c r="BK1064" s="165">
        <f>ROUND(I1064*H1064,2)</f>
        <v>0</v>
      </c>
      <c r="BL1064" s="18" t="s">
        <v>262</v>
      </c>
      <c r="BM1064" s="164" t="s">
        <v>2069</v>
      </c>
    </row>
    <row r="1065" spans="1:65" s="14" customFormat="1" ht="11.25">
      <c r="B1065" s="174"/>
      <c r="D1065" s="167" t="s">
        <v>160</v>
      </c>
      <c r="E1065" s="175" t="s">
        <v>1</v>
      </c>
      <c r="F1065" s="176" t="s">
        <v>2070</v>
      </c>
      <c r="H1065" s="177">
        <v>16.271999999999998</v>
      </c>
      <c r="I1065" s="178"/>
      <c r="L1065" s="174"/>
      <c r="M1065" s="179"/>
      <c r="N1065" s="180"/>
      <c r="O1065" s="180"/>
      <c r="P1065" s="180"/>
      <c r="Q1065" s="180"/>
      <c r="R1065" s="180"/>
      <c r="S1065" s="180"/>
      <c r="T1065" s="181"/>
      <c r="AT1065" s="175" t="s">
        <v>160</v>
      </c>
      <c r="AU1065" s="175" t="s">
        <v>152</v>
      </c>
      <c r="AV1065" s="14" t="s">
        <v>152</v>
      </c>
      <c r="AW1065" s="14" t="s">
        <v>31</v>
      </c>
      <c r="AX1065" s="14" t="s">
        <v>84</v>
      </c>
      <c r="AY1065" s="175" t="s">
        <v>151</v>
      </c>
    </row>
    <row r="1066" spans="1:65" s="2" customFormat="1" ht="33" customHeight="1">
      <c r="A1066" s="33"/>
      <c r="B1066" s="151"/>
      <c r="C1066" s="152" t="s">
        <v>2071</v>
      </c>
      <c r="D1066" s="152" t="s">
        <v>154</v>
      </c>
      <c r="E1066" s="153" t="s">
        <v>2072</v>
      </c>
      <c r="F1066" s="154" t="s">
        <v>2073</v>
      </c>
      <c r="G1066" s="155" t="s">
        <v>157</v>
      </c>
      <c r="H1066" s="156">
        <v>46.491999999999997</v>
      </c>
      <c r="I1066" s="157"/>
      <c r="J1066" s="158">
        <f>ROUND(I1066*H1066,2)</f>
        <v>0</v>
      </c>
      <c r="K1066" s="159"/>
      <c r="L1066" s="34"/>
      <c r="M1066" s="160" t="s">
        <v>1</v>
      </c>
      <c r="N1066" s="161" t="s">
        <v>42</v>
      </c>
      <c r="O1066" s="62"/>
      <c r="P1066" s="162">
        <f>O1066*H1066</f>
        <v>0</v>
      </c>
      <c r="Q1066" s="162">
        <v>5.4000000000000001E-4</v>
      </c>
      <c r="R1066" s="162">
        <f>Q1066*H1066</f>
        <v>2.5105679999999998E-2</v>
      </c>
      <c r="S1066" s="162">
        <v>0</v>
      </c>
      <c r="T1066" s="163">
        <f>S1066*H1066</f>
        <v>0</v>
      </c>
      <c r="U1066" s="33"/>
      <c r="V1066" s="33"/>
      <c r="W1066" s="33"/>
      <c r="X1066" s="33"/>
      <c r="Y1066" s="33"/>
      <c r="Z1066" s="33"/>
      <c r="AA1066" s="33"/>
      <c r="AB1066" s="33"/>
      <c r="AC1066" s="33"/>
      <c r="AD1066" s="33"/>
      <c r="AE1066" s="33"/>
      <c r="AR1066" s="164" t="s">
        <v>262</v>
      </c>
      <c r="AT1066" s="164" t="s">
        <v>154</v>
      </c>
      <c r="AU1066" s="164" t="s">
        <v>152</v>
      </c>
      <c r="AY1066" s="18" t="s">
        <v>151</v>
      </c>
      <c r="BE1066" s="165">
        <f>IF(N1066="základná",J1066,0)</f>
        <v>0</v>
      </c>
      <c r="BF1066" s="165">
        <f>IF(N1066="znížená",J1066,0)</f>
        <v>0</v>
      </c>
      <c r="BG1066" s="165">
        <f>IF(N1066="zákl. prenesená",J1066,0)</f>
        <v>0</v>
      </c>
      <c r="BH1066" s="165">
        <f>IF(N1066="zníž. prenesená",J1066,0)</f>
        <v>0</v>
      </c>
      <c r="BI1066" s="165">
        <f>IF(N1066="nulová",J1066,0)</f>
        <v>0</v>
      </c>
      <c r="BJ1066" s="18" t="s">
        <v>152</v>
      </c>
      <c r="BK1066" s="165">
        <f>ROUND(I1066*H1066,2)</f>
        <v>0</v>
      </c>
      <c r="BL1066" s="18" t="s">
        <v>262</v>
      </c>
      <c r="BM1066" s="164" t="s">
        <v>2074</v>
      </c>
    </row>
    <row r="1067" spans="1:65" s="2" customFormat="1" ht="37.9" customHeight="1">
      <c r="A1067" s="33"/>
      <c r="B1067" s="151"/>
      <c r="C1067" s="190" t="s">
        <v>2075</v>
      </c>
      <c r="D1067" s="190" t="s">
        <v>186</v>
      </c>
      <c r="E1067" s="191" t="s">
        <v>2076</v>
      </c>
      <c r="F1067" s="192" t="s">
        <v>2077</v>
      </c>
      <c r="G1067" s="193" t="s">
        <v>157</v>
      </c>
      <c r="H1067" s="194">
        <v>53.466000000000001</v>
      </c>
      <c r="I1067" s="195"/>
      <c r="J1067" s="196">
        <f>ROUND(I1067*H1067,2)</f>
        <v>0</v>
      </c>
      <c r="K1067" s="197"/>
      <c r="L1067" s="198"/>
      <c r="M1067" s="199" t="s">
        <v>1</v>
      </c>
      <c r="N1067" s="200" t="s">
        <v>42</v>
      </c>
      <c r="O1067" s="62"/>
      <c r="P1067" s="162">
        <f>O1067*H1067</f>
        <v>0</v>
      </c>
      <c r="Q1067" s="162">
        <v>5.13E-3</v>
      </c>
      <c r="R1067" s="162">
        <f>Q1067*H1067</f>
        <v>0.27428058</v>
      </c>
      <c r="S1067" s="162">
        <v>0</v>
      </c>
      <c r="T1067" s="163">
        <f>S1067*H1067</f>
        <v>0</v>
      </c>
      <c r="U1067" s="33"/>
      <c r="V1067" s="33"/>
      <c r="W1067" s="33"/>
      <c r="X1067" s="33"/>
      <c r="Y1067" s="33"/>
      <c r="Z1067" s="33"/>
      <c r="AA1067" s="33"/>
      <c r="AB1067" s="33"/>
      <c r="AC1067" s="33"/>
      <c r="AD1067" s="33"/>
      <c r="AE1067" s="33"/>
      <c r="AR1067" s="164" t="s">
        <v>417</v>
      </c>
      <c r="AT1067" s="164" t="s">
        <v>186</v>
      </c>
      <c r="AU1067" s="164" t="s">
        <v>152</v>
      </c>
      <c r="AY1067" s="18" t="s">
        <v>151</v>
      </c>
      <c r="BE1067" s="165">
        <f>IF(N1067="základná",J1067,0)</f>
        <v>0</v>
      </c>
      <c r="BF1067" s="165">
        <f>IF(N1067="znížená",J1067,0)</f>
        <v>0</v>
      </c>
      <c r="BG1067" s="165">
        <f>IF(N1067="zákl. prenesená",J1067,0)</f>
        <v>0</v>
      </c>
      <c r="BH1067" s="165">
        <f>IF(N1067="zníž. prenesená",J1067,0)</f>
        <v>0</v>
      </c>
      <c r="BI1067" s="165">
        <f>IF(N1067="nulová",J1067,0)</f>
        <v>0</v>
      </c>
      <c r="BJ1067" s="18" t="s">
        <v>152</v>
      </c>
      <c r="BK1067" s="165">
        <f>ROUND(I1067*H1067,2)</f>
        <v>0</v>
      </c>
      <c r="BL1067" s="18" t="s">
        <v>262</v>
      </c>
      <c r="BM1067" s="164" t="s">
        <v>2078</v>
      </c>
    </row>
    <row r="1068" spans="1:65" s="14" customFormat="1" ht="11.25">
      <c r="B1068" s="174"/>
      <c r="D1068" s="167" t="s">
        <v>160</v>
      </c>
      <c r="E1068" s="175" t="s">
        <v>1</v>
      </c>
      <c r="F1068" s="176" t="s">
        <v>2079</v>
      </c>
      <c r="H1068" s="177">
        <v>53.466000000000001</v>
      </c>
      <c r="I1068" s="178"/>
      <c r="L1068" s="174"/>
      <c r="M1068" s="179"/>
      <c r="N1068" s="180"/>
      <c r="O1068" s="180"/>
      <c r="P1068" s="180"/>
      <c r="Q1068" s="180"/>
      <c r="R1068" s="180"/>
      <c r="S1068" s="180"/>
      <c r="T1068" s="181"/>
      <c r="AT1068" s="175" t="s">
        <v>160</v>
      </c>
      <c r="AU1068" s="175" t="s">
        <v>152</v>
      </c>
      <c r="AV1068" s="14" t="s">
        <v>152</v>
      </c>
      <c r="AW1068" s="14" t="s">
        <v>31</v>
      </c>
      <c r="AX1068" s="14" t="s">
        <v>84</v>
      </c>
      <c r="AY1068" s="175" t="s">
        <v>151</v>
      </c>
    </row>
    <row r="1069" spans="1:65" s="2" customFormat="1" ht="33" customHeight="1">
      <c r="A1069" s="33"/>
      <c r="B1069" s="151"/>
      <c r="C1069" s="152" t="s">
        <v>2080</v>
      </c>
      <c r="D1069" s="152" t="s">
        <v>154</v>
      </c>
      <c r="E1069" s="153" t="s">
        <v>2081</v>
      </c>
      <c r="F1069" s="154" t="s">
        <v>2082</v>
      </c>
      <c r="G1069" s="155" t="s">
        <v>157</v>
      </c>
      <c r="H1069" s="156">
        <v>454.93599999999998</v>
      </c>
      <c r="I1069" s="157"/>
      <c r="J1069" s="158">
        <f>ROUND(I1069*H1069,2)</f>
        <v>0</v>
      </c>
      <c r="K1069" s="159"/>
      <c r="L1069" s="34"/>
      <c r="M1069" s="160" t="s">
        <v>1</v>
      </c>
      <c r="N1069" s="161" t="s">
        <v>42</v>
      </c>
      <c r="O1069" s="62"/>
      <c r="P1069" s="162">
        <f>O1069*H1069</f>
        <v>0</v>
      </c>
      <c r="Q1069" s="162">
        <v>0</v>
      </c>
      <c r="R1069" s="162">
        <f>Q1069*H1069</f>
        <v>0</v>
      </c>
      <c r="S1069" s="162">
        <v>0</v>
      </c>
      <c r="T1069" s="163">
        <f>S1069*H1069</f>
        <v>0</v>
      </c>
      <c r="U1069" s="33"/>
      <c r="V1069" s="33"/>
      <c r="W1069" s="33"/>
      <c r="X1069" s="33"/>
      <c r="Y1069" s="33"/>
      <c r="Z1069" s="33"/>
      <c r="AA1069" s="33"/>
      <c r="AB1069" s="33"/>
      <c r="AC1069" s="33"/>
      <c r="AD1069" s="33"/>
      <c r="AE1069" s="33"/>
      <c r="AR1069" s="164" t="s">
        <v>262</v>
      </c>
      <c r="AT1069" s="164" t="s">
        <v>154</v>
      </c>
      <c r="AU1069" s="164" t="s">
        <v>152</v>
      </c>
      <c r="AY1069" s="18" t="s">
        <v>151</v>
      </c>
      <c r="BE1069" s="165">
        <f>IF(N1069="základná",J1069,0)</f>
        <v>0</v>
      </c>
      <c r="BF1069" s="165">
        <f>IF(N1069="znížená",J1069,0)</f>
        <v>0</v>
      </c>
      <c r="BG1069" s="165">
        <f>IF(N1069="zákl. prenesená",J1069,0)</f>
        <v>0</v>
      </c>
      <c r="BH1069" s="165">
        <f>IF(N1069="zníž. prenesená",J1069,0)</f>
        <v>0</v>
      </c>
      <c r="BI1069" s="165">
        <f>IF(N1069="nulová",J1069,0)</f>
        <v>0</v>
      </c>
      <c r="BJ1069" s="18" t="s">
        <v>152</v>
      </c>
      <c r="BK1069" s="165">
        <f>ROUND(I1069*H1069,2)</f>
        <v>0</v>
      </c>
      <c r="BL1069" s="18" t="s">
        <v>262</v>
      </c>
      <c r="BM1069" s="164" t="s">
        <v>2083</v>
      </c>
    </row>
    <row r="1070" spans="1:65" s="13" customFormat="1" ht="11.25">
      <c r="B1070" s="166"/>
      <c r="D1070" s="167" t="s">
        <v>160</v>
      </c>
      <c r="E1070" s="168" t="s">
        <v>1</v>
      </c>
      <c r="F1070" s="169" t="s">
        <v>1747</v>
      </c>
      <c r="H1070" s="168" t="s">
        <v>1</v>
      </c>
      <c r="I1070" s="170"/>
      <c r="L1070" s="166"/>
      <c r="M1070" s="171"/>
      <c r="N1070" s="172"/>
      <c r="O1070" s="172"/>
      <c r="P1070" s="172"/>
      <c r="Q1070" s="172"/>
      <c r="R1070" s="172"/>
      <c r="S1070" s="172"/>
      <c r="T1070" s="173"/>
      <c r="AT1070" s="168" t="s">
        <v>160</v>
      </c>
      <c r="AU1070" s="168" t="s">
        <v>152</v>
      </c>
      <c r="AV1070" s="13" t="s">
        <v>84</v>
      </c>
      <c r="AW1070" s="13" t="s">
        <v>31</v>
      </c>
      <c r="AX1070" s="13" t="s">
        <v>76</v>
      </c>
      <c r="AY1070" s="168" t="s">
        <v>151</v>
      </c>
    </row>
    <row r="1071" spans="1:65" s="14" customFormat="1" ht="11.25">
      <c r="B1071" s="174"/>
      <c r="D1071" s="167" t="s">
        <v>160</v>
      </c>
      <c r="E1071" s="175" t="s">
        <v>1</v>
      </c>
      <c r="F1071" s="176" t="s">
        <v>1748</v>
      </c>
      <c r="H1071" s="177">
        <v>42.396999999999998</v>
      </c>
      <c r="I1071" s="178"/>
      <c r="L1071" s="174"/>
      <c r="M1071" s="179"/>
      <c r="N1071" s="180"/>
      <c r="O1071" s="180"/>
      <c r="P1071" s="180"/>
      <c r="Q1071" s="180"/>
      <c r="R1071" s="180"/>
      <c r="S1071" s="180"/>
      <c r="T1071" s="181"/>
      <c r="AT1071" s="175" t="s">
        <v>160</v>
      </c>
      <c r="AU1071" s="175" t="s">
        <v>152</v>
      </c>
      <c r="AV1071" s="14" t="s">
        <v>152</v>
      </c>
      <c r="AW1071" s="14" t="s">
        <v>31</v>
      </c>
      <c r="AX1071" s="14" t="s">
        <v>76</v>
      </c>
      <c r="AY1071" s="175" t="s">
        <v>151</v>
      </c>
    </row>
    <row r="1072" spans="1:65" s="13" customFormat="1" ht="11.25">
      <c r="B1072" s="166"/>
      <c r="D1072" s="167" t="s">
        <v>160</v>
      </c>
      <c r="E1072" s="168" t="s">
        <v>1</v>
      </c>
      <c r="F1072" s="169" t="s">
        <v>2084</v>
      </c>
      <c r="H1072" s="168" t="s">
        <v>1</v>
      </c>
      <c r="I1072" s="170"/>
      <c r="L1072" s="166"/>
      <c r="M1072" s="171"/>
      <c r="N1072" s="172"/>
      <c r="O1072" s="172"/>
      <c r="P1072" s="172"/>
      <c r="Q1072" s="172"/>
      <c r="R1072" s="172"/>
      <c r="S1072" s="172"/>
      <c r="T1072" s="173"/>
      <c r="AT1072" s="168" t="s">
        <v>160</v>
      </c>
      <c r="AU1072" s="168" t="s">
        <v>152</v>
      </c>
      <c r="AV1072" s="13" t="s">
        <v>84</v>
      </c>
      <c r="AW1072" s="13" t="s">
        <v>31</v>
      </c>
      <c r="AX1072" s="13" t="s">
        <v>76</v>
      </c>
      <c r="AY1072" s="168" t="s">
        <v>151</v>
      </c>
    </row>
    <row r="1073" spans="1:65" s="14" customFormat="1" ht="11.25">
      <c r="B1073" s="174"/>
      <c r="D1073" s="167" t="s">
        <v>160</v>
      </c>
      <c r="E1073" s="175" t="s">
        <v>1</v>
      </c>
      <c r="F1073" s="176" t="s">
        <v>2085</v>
      </c>
      <c r="H1073" s="177">
        <v>198.053</v>
      </c>
      <c r="I1073" s="178"/>
      <c r="L1073" s="174"/>
      <c r="M1073" s="179"/>
      <c r="N1073" s="180"/>
      <c r="O1073" s="180"/>
      <c r="P1073" s="180"/>
      <c r="Q1073" s="180"/>
      <c r="R1073" s="180"/>
      <c r="S1073" s="180"/>
      <c r="T1073" s="181"/>
      <c r="AT1073" s="175" t="s">
        <v>160</v>
      </c>
      <c r="AU1073" s="175" t="s">
        <v>152</v>
      </c>
      <c r="AV1073" s="14" t="s">
        <v>152</v>
      </c>
      <c r="AW1073" s="14" t="s">
        <v>31</v>
      </c>
      <c r="AX1073" s="14" t="s">
        <v>76</v>
      </c>
      <c r="AY1073" s="175" t="s">
        <v>151</v>
      </c>
    </row>
    <row r="1074" spans="1:65" s="14" customFormat="1" ht="11.25">
      <c r="B1074" s="174"/>
      <c r="D1074" s="167" t="s">
        <v>160</v>
      </c>
      <c r="E1074" s="175" t="s">
        <v>1</v>
      </c>
      <c r="F1074" s="176" t="s">
        <v>2086</v>
      </c>
      <c r="H1074" s="177">
        <v>164.429</v>
      </c>
      <c r="I1074" s="178"/>
      <c r="L1074" s="174"/>
      <c r="M1074" s="179"/>
      <c r="N1074" s="180"/>
      <c r="O1074" s="180"/>
      <c r="P1074" s="180"/>
      <c r="Q1074" s="180"/>
      <c r="R1074" s="180"/>
      <c r="S1074" s="180"/>
      <c r="T1074" s="181"/>
      <c r="AT1074" s="175" t="s">
        <v>160</v>
      </c>
      <c r="AU1074" s="175" t="s">
        <v>152</v>
      </c>
      <c r="AV1074" s="14" t="s">
        <v>152</v>
      </c>
      <c r="AW1074" s="14" t="s">
        <v>31</v>
      </c>
      <c r="AX1074" s="14" t="s">
        <v>76</v>
      </c>
      <c r="AY1074" s="175" t="s">
        <v>151</v>
      </c>
    </row>
    <row r="1075" spans="1:65" s="14" customFormat="1" ht="11.25">
      <c r="B1075" s="174"/>
      <c r="D1075" s="167" t="s">
        <v>160</v>
      </c>
      <c r="E1075" s="175" t="s">
        <v>1</v>
      </c>
      <c r="F1075" s="176" t="s">
        <v>2087</v>
      </c>
      <c r="H1075" s="177">
        <v>50.057000000000002</v>
      </c>
      <c r="I1075" s="178"/>
      <c r="L1075" s="174"/>
      <c r="M1075" s="179"/>
      <c r="N1075" s="180"/>
      <c r="O1075" s="180"/>
      <c r="P1075" s="180"/>
      <c r="Q1075" s="180"/>
      <c r="R1075" s="180"/>
      <c r="S1075" s="180"/>
      <c r="T1075" s="181"/>
      <c r="AT1075" s="175" t="s">
        <v>160</v>
      </c>
      <c r="AU1075" s="175" t="s">
        <v>152</v>
      </c>
      <c r="AV1075" s="14" t="s">
        <v>152</v>
      </c>
      <c r="AW1075" s="14" t="s">
        <v>31</v>
      </c>
      <c r="AX1075" s="14" t="s">
        <v>76</v>
      </c>
      <c r="AY1075" s="175" t="s">
        <v>151</v>
      </c>
    </row>
    <row r="1076" spans="1:65" s="15" customFormat="1" ht="11.25">
      <c r="B1076" s="182"/>
      <c r="D1076" s="167" t="s">
        <v>160</v>
      </c>
      <c r="E1076" s="183" t="s">
        <v>1</v>
      </c>
      <c r="F1076" s="184" t="s">
        <v>164</v>
      </c>
      <c r="H1076" s="185">
        <v>454.93600000000004</v>
      </c>
      <c r="I1076" s="186"/>
      <c r="L1076" s="182"/>
      <c r="M1076" s="187"/>
      <c r="N1076" s="188"/>
      <c r="O1076" s="188"/>
      <c r="P1076" s="188"/>
      <c r="Q1076" s="188"/>
      <c r="R1076" s="188"/>
      <c r="S1076" s="188"/>
      <c r="T1076" s="189"/>
      <c r="AT1076" s="183" t="s">
        <v>160</v>
      </c>
      <c r="AU1076" s="183" t="s">
        <v>152</v>
      </c>
      <c r="AV1076" s="15" t="s">
        <v>158</v>
      </c>
      <c r="AW1076" s="15" t="s">
        <v>31</v>
      </c>
      <c r="AX1076" s="15" t="s">
        <v>84</v>
      </c>
      <c r="AY1076" s="183" t="s">
        <v>151</v>
      </c>
    </row>
    <row r="1077" spans="1:65" s="2" customFormat="1" ht="16.5" customHeight="1">
      <c r="A1077" s="33"/>
      <c r="B1077" s="151"/>
      <c r="C1077" s="190" t="s">
        <v>2088</v>
      </c>
      <c r="D1077" s="190" t="s">
        <v>186</v>
      </c>
      <c r="E1077" s="191" t="s">
        <v>2089</v>
      </c>
      <c r="F1077" s="192" t="s">
        <v>2090</v>
      </c>
      <c r="G1077" s="193" t="s">
        <v>179</v>
      </c>
      <c r="H1077" s="194">
        <v>18.196999999999999</v>
      </c>
      <c r="I1077" s="195"/>
      <c r="J1077" s="196">
        <f>ROUND(I1077*H1077,2)</f>
        <v>0</v>
      </c>
      <c r="K1077" s="197"/>
      <c r="L1077" s="198"/>
      <c r="M1077" s="199" t="s">
        <v>1</v>
      </c>
      <c r="N1077" s="200" t="s">
        <v>42</v>
      </c>
      <c r="O1077" s="62"/>
      <c r="P1077" s="162">
        <f>O1077*H1077</f>
        <v>0</v>
      </c>
      <c r="Q1077" s="162">
        <v>7.5000000000000002E-4</v>
      </c>
      <c r="R1077" s="162">
        <f>Q1077*H1077</f>
        <v>1.364775E-2</v>
      </c>
      <c r="S1077" s="162">
        <v>0</v>
      </c>
      <c r="T1077" s="163">
        <f>S1077*H1077</f>
        <v>0</v>
      </c>
      <c r="U1077" s="33"/>
      <c r="V1077" s="33"/>
      <c r="W1077" s="33"/>
      <c r="X1077" s="33"/>
      <c r="Y1077" s="33"/>
      <c r="Z1077" s="33"/>
      <c r="AA1077" s="33"/>
      <c r="AB1077" s="33"/>
      <c r="AC1077" s="33"/>
      <c r="AD1077" s="33"/>
      <c r="AE1077" s="33"/>
      <c r="AR1077" s="164" t="s">
        <v>417</v>
      </c>
      <c r="AT1077" s="164" t="s">
        <v>186</v>
      </c>
      <c r="AU1077" s="164" t="s">
        <v>152</v>
      </c>
      <c r="AY1077" s="18" t="s">
        <v>151</v>
      </c>
      <c r="BE1077" s="165">
        <f>IF(N1077="základná",J1077,0)</f>
        <v>0</v>
      </c>
      <c r="BF1077" s="165">
        <f>IF(N1077="znížená",J1077,0)</f>
        <v>0</v>
      </c>
      <c r="BG1077" s="165">
        <f>IF(N1077="zákl. prenesená",J1077,0)</f>
        <v>0</v>
      </c>
      <c r="BH1077" s="165">
        <f>IF(N1077="zníž. prenesená",J1077,0)</f>
        <v>0</v>
      </c>
      <c r="BI1077" s="165">
        <f>IF(N1077="nulová",J1077,0)</f>
        <v>0</v>
      </c>
      <c r="BJ1077" s="18" t="s">
        <v>152</v>
      </c>
      <c r="BK1077" s="165">
        <f>ROUND(I1077*H1077,2)</f>
        <v>0</v>
      </c>
      <c r="BL1077" s="18" t="s">
        <v>262</v>
      </c>
      <c r="BM1077" s="164" t="s">
        <v>2091</v>
      </c>
    </row>
    <row r="1078" spans="1:65" s="2" customFormat="1" ht="21.75" customHeight="1">
      <c r="A1078" s="33"/>
      <c r="B1078" s="151"/>
      <c r="C1078" s="190" t="s">
        <v>2092</v>
      </c>
      <c r="D1078" s="190" t="s">
        <v>186</v>
      </c>
      <c r="E1078" s="191" t="s">
        <v>2093</v>
      </c>
      <c r="F1078" s="192" t="s">
        <v>2094</v>
      </c>
      <c r="G1078" s="193" t="s">
        <v>2015</v>
      </c>
      <c r="H1078" s="194">
        <v>3.6389999999999998</v>
      </c>
      <c r="I1078" s="195"/>
      <c r="J1078" s="196">
        <f>ROUND(I1078*H1078,2)</f>
        <v>0</v>
      </c>
      <c r="K1078" s="197"/>
      <c r="L1078" s="198"/>
      <c r="M1078" s="199" t="s">
        <v>1</v>
      </c>
      <c r="N1078" s="200" t="s">
        <v>42</v>
      </c>
      <c r="O1078" s="62"/>
      <c r="P1078" s="162">
        <f>O1078*H1078</f>
        <v>0</v>
      </c>
      <c r="Q1078" s="162">
        <v>1E-3</v>
      </c>
      <c r="R1078" s="162">
        <f>Q1078*H1078</f>
        <v>3.6389999999999999E-3</v>
      </c>
      <c r="S1078" s="162">
        <v>0</v>
      </c>
      <c r="T1078" s="163">
        <f>S1078*H1078</f>
        <v>0</v>
      </c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  <c r="AR1078" s="164" t="s">
        <v>417</v>
      </c>
      <c r="AT1078" s="164" t="s">
        <v>186</v>
      </c>
      <c r="AU1078" s="164" t="s">
        <v>152</v>
      </c>
      <c r="AY1078" s="18" t="s">
        <v>151</v>
      </c>
      <c r="BE1078" s="165">
        <f>IF(N1078="základná",J1078,0)</f>
        <v>0</v>
      </c>
      <c r="BF1078" s="165">
        <f>IF(N1078="znížená",J1078,0)</f>
        <v>0</v>
      </c>
      <c r="BG1078" s="165">
        <f>IF(N1078="zákl. prenesená",J1078,0)</f>
        <v>0</v>
      </c>
      <c r="BH1078" s="165">
        <f>IF(N1078="zníž. prenesená",J1078,0)</f>
        <v>0</v>
      </c>
      <c r="BI1078" s="165">
        <f>IF(N1078="nulová",J1078,0)</f>
        <v>0</v>
      </c>
      <c r="BJ1078" s="18" t="s">
        <v>152</v>
      </c>
      <c r="BK1078" s="165">
        <f>ROUND(I1078*H1078,2)</f>
        <v>0</v>
      </c>
      <c r="BL1078" s="18" t="s">
        <v>262</v>
      </c>
      <c r="BM1078" s="164" t="s">
        <v>2095</v>
      </c>
    </row>
    <row r="1079" spans="1:65" s="2" customFormat="1" ht="24.2" customHeight="1">
      <c r="A1079" s="33"/>
      <c r="B1079" s="151"/>
      <c r="C1079" s="190" t="s">
        <v>2096</v>
      </c>
      <c r="D1079" s="190" t="s">
        <v>186</v>
      </c>
      <c r="E1079" s="191" t="s">
        <v>2097</v>
      </c>
      <c r="F1079" s="192" t="s">
        <v>2098</v>
      </c>
      <c r="G1079" s="193" t="s">
        <v>157</v>
      </c>
      <c r="H1079" s="194">
        <v>523.17600000000004</v>
      </c>
      <c r="I1079" s="195"/>
      <c r="J1079" s="196">
        <f>ROUND(I1079*H1079,2)</f>
        <v>0</v>
      </c>
      <c r="K1079" s="197"/>
      <c r="L1079" s="198"/>
      <c r="M1079" s="199" t="s">
        <v>1</v>
      </c>
      <c r="N1079" s="200" t="s">
        <v>42</v>
      </c>
      <c r="O1079" s="62"/>
      <c r="P1079" s="162">
        <f>O1079*H1079</f>
        <v>0</v>
      </c>
      <c r="Q1079" s="162">
        <v>1.9E-3</v>
      </c>
      <c r="R1079" s="162">
        <f>Q1079*H1079</f>
        <v>0.9940344000000001</v>
      </c>
      <c r="S1079" s="162">
        <v>0</v>
      </c>
      <c r="T1079" s="163">
        <f>S1079*H1079</f>
        <v>0</v>
      </c>
      <c r="U1079" s="33"/>
      <c r="V1079" s="33"/>
      <c r="W1079" s="33"/>
      <c r="X1079" s="33"/>
      <c r="Y1079" s="33"/>
      <c r="Z1079" s="33"/>
      <c r="AA1079" s="33"/>
      <c r="AB1079" s="33"/>
      <c r="AC1079" s="33"/>
      <c r="AD1079" s="33"/>
      <c r="AE1079" s="33"/>
      <c r="AR1079" s="164" t="s">
        <v>417</v>
      </c>
      <c r="AT1079" s="164" t="s">
        <v>186</v>
      </c>
      <c r="AU1079" s="164" t="s">
        <v>152</v>
      </c>
      <c r="AY1079" s="18" t="s">
        <v>151</v>
      </c>
      <c r="BE1079" s="165">
        <f>IF(N1079="základná",J1079,0)</f>
        <v>0</v>
      </c>
      <c r="BF1079" s="165">
        <f>IF(N1079="znížená",J1079,0)</f>
        <v>0</v>
      </c>
      <c r="BG1079" s="165">
        <f>IF(N1079="zákl. prenesená",J1079,0)</f>
        <v>0</v>
      </c>
      <c r="BH1079" s="165">
        <f>IF(N1079="zníž. prenesená",J1079,0)</f>
        <v>0</v>
      </c>
      <c r="BI1079" s="165">
        <f>IF(N1079="nulová",J1079,0)</f>
        <v>0</v>
      </c>
      <c r="BJ1079" s="18" t="s">
        <v>152</v>
      </c>
      <c r="BK1079" s="165">
        <f>ROUND(I1079*H1079,2)</f>
        <v>0</v>
      </c>
      <c r="BL1079" s="18" t="s">
        <v>262</v>
      </c>
      <c r="BM1079" s="164" t="s">
        <v>2099</v>
      </c>
    </row>
    <row r="1080" spans="1:65" s="2" customFormat="1" ht="33" customHeight="1">
      <c r="A1080" s="33"/>
      <c r="B1080" s="151"/>
      <c r="C1080" s="152" t="s">
        <v>2100</v>
      </c>
      <c r="D1080" s="152" t="s">
        <v>154</v>
      </c>
      <c r="E1080" s="153" t="s">
        <v>2101</v>
      </c>
      <c r="F1080" s="154" t="s">
        <v>2102</v>
      </c>
      <c r="G1080" s="155" t="s">
        <v>157</v>
      </c>
      <c r="H1080" s="156">
        <v>412.53899999999999</v>
      </c>
      <c r="I1080" s="157"/>
      <c r="J1080" s="158">
        <f>ROUND(I1080*H1080,2)</f>
        <v>0</v>
      </c>
      <c r="K1080" s="159"/>
      <c r="L1080" s="34"/>
      <c r="M1080" s="160" t="s">
        <v>1</v>
      </c>
      <c r="N1080" s="161" t="s">
        <v>42</v>
      </c>
      <c r="O1080" s="62"/>
      <c r="P1080" s="162">
        <f>O1080*H1080</f>
        <v>0</v>
      </c>
      <c r="Q1080" s="162">
        <v>0</v>
      </c>
      <c r="R1080" s="162">
        <f>Q1080*H1080</f>
        <v>0</v>
      </c>
      <c r="S1080" s="162">
        <v>0</v>
      </c>
      <c r="T1080" s="163">
        <f>S1080*H1080</f>
        <v>0</v>
      </c>
      <c r="U1080" s="33"/>
      <c r="V1080" s="33"/>
      <c r="W1080" s="33"/>
      <c r="X1080" s="33"/>
      <c r="Y1080" s="33"/>
      <c r="Z1080" s="33"/>
      <c r="AA1080" s="33"/>
      <c r="AB1080" s="33"/>
      <c r="AC1080" s="33"/>
      <c r="AD1080" s="33"/>
      <c r="AE1080" s="33"/>
      <c r="AR1080" s="164" t="s">
        <v>262</v>
      </c>
      <c r="AT1080" s="164" t="s">
        <v>154</v>
      </c>
      <c r="AU1080" s="164" t="s">
        <v>152</v>
      </c>
      <c r="AY1080" s="18" t="s">
        <v>151</v>
      </c>
      <c r="BE1080" s="165">
        <f>IF(N1080="základná",J1080,0)</f>
        <v>0</v>
      </c>
      <c r="BF1080" s="165">
        <f>IF(N1080="znížená",J1080,0)</f>
        <v>0</v>
      </c>
      <c r="BG1080" s="165">
        <f>IF(N1080="zákl. prenesená",J1080,0)</f>
        <v>0</v>
      </c>
      <c r="BH1080" s="165">
        <f>IF(N1080="zníž. prenesená",J1080,0)</f>
        <v>0</v>
      </c>
      <c r="BI1080" s="165">
        <f>IF(N1080="nulová",J1080,0)</f>
        <v>0</v>
      </c>
      <c r="BJ1080" s="18" t="s">
        <v>152</v>
      </c>
      <c r="BK1080" s="165">
        <f>ROUND(I1080*H1080,2)</f>
        <v>0</v>
      </c>
      <c r="BL1080" s="18" t="s">
        <v>262</v>
      </c>
      <c r="BM1080" s="164" t="s">
        <v>2103</v>
      </c>
    </row>
    <row r="1081" spans="1:65" s="13" customFormat="1" ht="11.25">
      <c r="B1081" s="166"/>
      <c r="D1081" s="167" t="s">
        <v>160</v>
      </c>
      <c r="E1081" s="168" t="s">
        <v>1</v>
      </c>
      <c r="F1081" s="169" t="s">
        <v>2084</v>
      </c>
      <c r="H1081" s="168" t="s">
        <v>1</v>
      </c>
      <c r="I1081" s="170"/>
      <c r="L1081" s="166"/>
      <c r="M1081" s="171"/>
      <c r="N1081" s="172"/>
      <c r="O1081" s="172"/>
      <c r="P1081" s="172"/>
      <c r="Q1081" s="172"/>
      <c r="R1081" s="172"/>
      <c r="S1081" s="172"/>
      <c r="T1081" s="173"/>
      <c r="AT1081" s="168" t="s">
        <v>160</v>
      </c>
      <c r="AU1081" s="168" t="s">
        <v>152</v>
      </c>
      <c r="AV1081" s="13" t="s">
        <v>84</v>
      </c>
      <c r="AW1081" s="13" t="s">
        <v>31</v>
      </c>
      <c r="AX1081" s="13" t="s">
        <v>76</v>
      </c>
      <c r="AY1081" s="168" t="s">
        <v>151</v>
      </c>
    </row>
    <row r="1082" spans="1:65" s="14" customFormat="1" ht="11.25">
      <c r="B1082" s="174"/>
      <c r="D1082" s="167" t="s">
        <v>160</v>
      </c>
      <c r="E1082" s="175" t="s">
        <v>1</v>
      </c>
      <c r="F1082" s="176" t="s">
        <v>2085</v>
      </c>
      <c r="H1082" s="177">
        <v>198.053</v>
      </c>
      <c r="I1082" s="178"/>
      <c r="L1082" s="174"/>
      <c r="M1082" s="179"/>
      <c r="N1082" s="180"/>
      <c r="O1082" s="180"/>
      <c r="P1082" s="180"/>
      <c r="Q1082" s="180"/>
      <c r="R1082" s="180"/>
      <c r="S1082" s="180"/>
      <c r="T1082" s="181"/>
      <c r="AT1082" s="175" t="s">
        <v>160</v>
      </c>
      <c r="AU1082" s="175" t="s">
        <v>152</v>
      </c>
      <c r="AV1082" s="14" t="s">
        <v>152</v>
      </c>
      <c r="AW1082" s="14" t="s">
        <v>31</v>
      </c>
      <c r="AX1082" s="14" t="s">
        <v>76</v>
      </c>
      <c r="AY1082" s="175" t="s">
        <v>151</v>
      </c>
    </row>
    <row r="1083" spans="1:65" s="14" customFormat="1" ht="11.25">
      <c r="B1083" s="174"/>
      <c r="D1083" s="167" t="s">
        <v>160</v>
      </c>
      <c r="E1083" s="175" t="s">
        <v>1</v>
      </c>
      <c r="F1083" s="176" t="s">
        <v>2086</v>
      </c>
      <c r="H1083" s="177">
        <v>164.429</v>
      </c>
      <c r="I1083" s="178"/>
      <c r="L1083" s="174"/>
      <c r="M1083" s="179"/>
      <c r="N1083" s="180"/>
      <c r="O1083" s="180"/>
      <c r="P1083" s="180"/>
      <c r="Q1083" s="180"/>
      <c r="R1083" s="180"/>
      <c r="S1083" s="180"/>
      <c r="T1083" s="181"/>
      <c r="AT1083" s="175" t="s">
        <v>160</v>
      </c>
      <c r="AU1083" s="175" t="s">
        <v>152</v>
      </c>
      <c r="AV1083" s="14" t="s">
        <v>152</v>
      </c>
      <c r="AW1083" s="14" t="s">
        <v>31</v>
      </c>
      <c r="AX1083" s="14" t="s">
        <v>76</v>
      </c>
      <c r="AY1083" s="175" t="s">
        <v>151</v>
      </c>
    </row>
    <row r="1084" spans="1:65" s="14" customFormat="1" ht="11.25">
      <c r="B1084" s="174"/>
      <c r="D1084" s="167" t="s">
        <v>160</v>
      </c>
      <c r="E1084" s="175" t="s">
        <v>1</v>
      </c>
      <c r="F1084" s="176" t="s">
        <v>2087</v>
      </c>
      <c r="H1084" s="177">
        <v>50.057000000000002</v>
      </c>
      <c r="I1084" s="178"/>
      <c r="L1084" s="174"/>
      <c r="M1084" s="179"/>
      <c r="N1084" s="180"/>
      <c r="O1084" s="180"/>
      <c r="P1084" s="180"/>
      <c r="Q1084" s="180"/>
      <c r="R1084" s="180"/>
      <c r="S1084" s="180"/>
      <c r="T1084" s="181"/>
      <c r="AT1084" s="175" t="s">
        <v>160</v>
      </c>
      <c r="AU1084" s="175" t="s">
        <v>152</v>
      </c>
      <c r="AV1084" s="14" t="s">
        <v>152</v>
      </c>
      <c r="AW1084" s="14" t="s">
        <v>31</v>
      </c>
      <c r="AX1084" s="14" t="s">
        <v>76</v>
      </c>
      <c r="AY1084" s="175" t="s">
        <v>151</v>
      </c>
    </row>
    <row r="1085" spans="1:65" s="15" customFormat="1" ht="11.25">
      <c r="B1085" s="182"/>
      <c r="D1085" s="167" t="s">
        <v>160</v>
      </c>
      <c r="E1085" s="183" t="s">
        <v>1</v>
      </c>
      <c r="F1085" s="184" t="s">
        <v>164</v>
      </c>
      <c r="H1085" s="185">
        <v>412.53899999999999</v>
      </c>
      <c r="I1085" s="186"/>
      <c r="L1085" s="182"/>
      <c r="M1085" s="187"/>
      <c r="N1085" s="188"/>
      <c r="O1085" s="188"/>
      <c r="P1085" s="188"/>
      <c r="Q1085" s="188"/>
      <c r="R1085" s="188"/>
      <c r="S1085" s="188"/>
      <c r="T1085" s="189"/>
      <c r="AT1085" s="183" t="s">
        <v>160</v>
      </c>
      <c r="AU1085" s="183" t="s">
        <v>152</v>
      </c>
      <c r="AV1085" s="15" t="s">
        <v>158</v>
      </c>
      <c r="AW1085" s="15" t="s">
        <v>31</v>
      </c>
      <c r="AX1085" s="15" t="s">
        <v>84</v>
      </c>
      <c r="AY1085" s="183" t="s">
        <v>151</v>
      </c>
    </row>
    <row r="1086" spans="1:65" s="2" customFormat="1" ht="24.2" customHeight="1">
      <c r="A1086" s="33"/>
      <c r="B1086" s="151"/>
      <c r="C1086" s="190" t="s">
        <v>2104</v>
      </c>
      <c r="D1086" s="190" t="s">
        <v>186</v>
      </c>
      <c r="E1086" s="191" t="s">
        <v>2105</v>
      </c>
      <c r="F1086" s="192" t="s">
        <v>2106</v>
      </c>
      <c r="G1086" s="193" t="s">
        <v>582</v>
      </c>
      <c r="H1086" s="194">
        <v>49.505000000000003</v>
      </c>
      <c r="I1086" s="195"/>
      <c r="J1086" s="196">
        <f>ROUND(I1086*H1086,2)</f>
        <v>0</v>
      </c>
      <c r="K1086" s="197"/>
      <c r="L1086" s="198"/>
      <c r="M1086" s="199" t="s">
        <v>1</v>
      </c>
      <c r="N1086" s="200" t="s">
        <v>42</v>
      </c>
      <c r="O1086" s="62"/>
      <c r="P1086" s="162">
        <f>O1086*H1086</f>
        <v>0</v>
      </c>
      <c r="Q1086" s="162">
        <v>1</v>
      </c>
      <c r="R1086" s="162">
        <f>Q1086*H1086</f>
        <v>49.505000000000003</v>
      </c>
      <c r="S1086" s="162">
        <v>0</v>
      </c>
      <c r="T1086" s="163">
        <f>S1086*H1086</f>
        <v>0</v>
      </c>
      <c r="U1086" s="33"/>
      <c r="V1086" s="33"/>
      <c r="W1086" s="33"/>
      <c r="X1086" s="33"/>
      <c r="Y1086" s="33"/>
      <c r="Z1086" s="33"/>
      <c r="AA1086" s="33"/>
      <c r="AB1086" s="33"/>
      <c r="AC1086" s="33"/>
      <c r="AD1086" s="33"/>
      <c r="AE1086" s="33"/>
      <c r="AR1086" s="164" t="s">
        <v>417</v>
      </c>
      <c r="AT1086" s="164" t="s">
        <v>186</v>
      </c>
      <c r="AU1086" s="164" t="s">
        <v>152</v>
      </c>
      <c r="AY1086" s="18" t="s">
        <v>151</v>
      </c>
      <c r="BE1086" s="165">
        <f>IF(N1086="základná",J1086,0)</f>
        <v>0</v>
      </c>
      <c r="BF1086" s="165">
        <f>IF(N1086="znížená",J1086,0)</f>
        <v>0</v>
      </c>
      <c r="BG1086" s="165">
        <f>IF(N1086="zákl. prenesená",J1086,0)</f>
        <v>0</v>
      </c>
      <c r="BH1086" s="165">
        <f>IF(N1086="zníž. prenesená",J1086,0)</f>
        <v>0</v>
      </c>
      <c r="BI1086" s="165">
        <f>IF(N1086="nulová",J1086,0)</f>
        <v>0</v>
      </c>
      <c r="BJ1086" s="18" t="s">
        <v>152</v>
      </c>
      <c r="BK1086" s="165">
        <f>ROUND(I1086*H1086,2)</f>
        <v>0</v>
      </c>
      <c r="BL1086" s="18" t="s">
        <v>262</v>
      </c>
      <c r="BM1086" s="164" t="s">
        <v>2107</v>
      </c>
    </row>
    <row r="1087" spans="1:65" s="14" customFormat="1" ht="11.25">
      <c r="B1087" s="174"/>
      <c r="D1087" s="167" t="s">
        <v>160</v>
      </c>
      <c r="E1087" s="175" t="s">
        <v>1</v>
      </c>
      <c r="F1087" s="176" t="s">
        <v>2108</v>
      </c>
      <c r="H1087" s="177">
        <v>49.505000000000003</v>
      </c>
      <c r="I1087" s="178"/>
      <c r="L1087" s="174"/>
      <c r="M1087" s="179"/>
      <c r="N1087" s="180"/>
      <c r="O1087" s="180"/>
      <c r="P1087" s="180"/>
      <c r="Q1087" s="180"/>
      <c r="R1087" s="180"/>
      <c r="S1087" s="180"/>
      <c r="T1087" s="181"/>
      <c r="AT1087" s="175" t="s">
        <v>160</v>
      </c>
      <c r="AU1087" s="175" t="s">
        <v>152</v>
      </c>
      <c r="AV1087" s="14" t="s">
        <v>152</v>
      </c>
      <c r="AW1087" s="14" t="s">
        <v>31</v>
      </c>
      <c r="AX1087" s="14" t="s">
        <v>84</v>
      </c>
      <c r="AY1087" s="175" t="s">
        <v>151</v>
      </c>
    </row>
    <row r="1088" spans="1:65" s="2" customFormat="1" ht="33" customHeight="1">
      <c r="A1088" s="33"/>
      <c r="B1088" s="151"/>
      <c r="C1088" s="152" t="s">
        <v>2109</v>
      </c>
      <c r="D1088" s="152" t="s">
        <v>154</v>
      </c>
      <c r="E1088" s="153" t="s">
        <v>2110</v>
      </c>
      <c r="F1088" s="154" t="s">
        <v>2111</v>
      </c>
      <c r="G1088" s="155" t="s">
        <v>157</v>
      </c>
      <c r="H1088" s="156">
        <v>18.369</v>
      </c>
      <c r="I1088" s="157"/>
      <c r="J1088" s="158">
        <f>ROUND(I1088*H1088,2)</f>
        <v>0</v>
      </c>
      <c r="K1088" s="159"/>
      <c r="L1088" s="34"/>
      <c r="M1088" s="160" t="s">
        <v>1</v>
      </c>
      <c r="N1088" s="161" t="s">
        <v>42</v>
      </c>
      <c r="O1088" s="62"/>
      <c r="P1088" s="162">
        <f>O1088*H1088</f>
        <v>0</v>
      </c>
      <c r="Q1088" s="162">
        <v>0</v>
      </c>
      <c r="R1088" s="162">
        <f>Q1088*H1088</f>
        <v>0</v>
      </c>
      <c r="S1088" s="162">
        <v>0</v>
      </c>
      <c r="T1088" s="163">
        <f>S1088*H1088</f>
        <v>0</v>
      </c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R1088" s="164" t="s">
        <v>262</v>
      </c>
      <c r="AT1088" s="164" t="s">
        <v>154</v>
      </c>
      <c r="AU1088" s="164" t="s">
        <v>152</v>
      </c>
      <c r="AY1088" s="18" t="s">
        <v>151</v>
      </c>
      <c r="BE1088" s="165">
        <f>IF(N1088="základná",J1088,0)</f>
        <v>0</v>
      </c>
      <c r="BF1088" s="165">
        <f>IF(N1088="znížená",J1088,0)</f>
        <v>0</v>
      </c>
      <c r="BG1088" s="165">
        <f>IF(N1088="zákl. prenesená",J1088,0)</f>
        <v>0</v>
      </c>
      <c r="BH1088" s="165">
        <f>IF(N1088="zníž. prenesená",J1088,0)</f>
        <v>0</v>
      </c>
      <c r="BI1088" s="165">
        <f>IF(N1088="nulová",J1088,0)</f>
        <v>0</v>
      </c>
      <c r="BJ1088" s="18" t="s">
        <v>152</v>
      </c>
      <c r="BK1088" s="165">
        <f>ROUND(I1088*H1088,2)</f>
        <v>0</v>
      </c>
      <c r="BL1088" s="18" t="s">
        <v>262</v>
      </c>
      <c r="BM1088" s="164" t="s">
        <v>2112</v>
      </c>
    </row>
    <row r="1089" spans="1:65" s="13" customFormat="1" ht="22.5">
      <c r="B1089" s="166"/>
      <c r="D1089" s="167" t="s">
        <v>160</v>
      </c>
      <c r="E1089" s="168" t="s">
        <v>1</v>
      </c>
      <c r="F1089" s="169" t="s">
        <v>2063</v>
      </c>
      <c r="H1089" s="168" t="s">
        <v>1</v>
      </c>
      <c r="I1089" s="170"/>
      <c r="L1089" s="166"/>
      <c r="M1089" s="171"/>
      <c r="N1089" s="172"/>
      <c r="O1089" s="172"/>
      <c r="P1089" s="172"/>
      <c r="Q1089" s="172"/>
      <c r="R1089" s="172"/>
      <c r="S1089" s="172"/>
      <c r="T1089" s="173"/>
      <c r="AT1089" s="168" t="s">
        <v>160</v>
      </c>
      <c r="AU1089" s="168" t="s">
        <v>152</v>
      </c>
      <c r="AV1089" s="13" t="s">
        <v>84</v>
      </c>
      <c r="AW1089" s="13" t="s">
        <v>31</v>
      </c>
      <c r="AX1089" s="13" t="s">
        <v>76</v>
      </c>
      <c r="AY1089" s="168" t="s">
        <v>151</v>
      </c>
    </row>
    <row r="1090" spans="1:65" s="14" customFormat="1" ht="11.25">
      <c r="B1090" s="174"/>
      <c r="D1090" s="167" t="s">
        <v>160</v>
      </c>
      <c r="E1090" s="175" t="s">
        <v>1</v>
      </c>
      <c r="F1090" s="176" t="s">
        <v>2113</v>
      </c>
      <c r="H1090" s="177">
        <v>18.369</v>
      </c>
      <c r="I1090" s="178"/>
      <c r="L1090" s="174"/>
      <c r="M1090" s="179"/>
      <c r="N1090" s="180"/>
      <c r="O1090" s="180"/>
      <c r="P1090" s="180"/>
      <c r="Q1090" s="180"/>
      <c r="R1090" s="180"/>
      <c r="S1090" s="180"/>
      <c r="T1090" s="181"/>
      <c r="AT1090" s="175" t="s">
        <v>160</v>
      </c>
      <c r="AU1090" s="175" t="s">
        <v>152</v>
      </c>
      <c r="AV1090" s="14" t="s">
        <v>152</v>
      </c>
      <c r="AW1090" s="14" t="s">
        <v>31</v>
      </c>
      <c r="AX1090" s="14" t="s">
        <v>76</v>
      </c>
      <c r="AY1090" s="175" t="s">
        <v>151</v>
      </c>
    </row>
    <row r="1091" spans="1:65" s="15" customFormat="1" ht="11.25">
      <c r="B1091" s="182"/>
      <c r="D1091" s="167" t="s">
        <v>160</v>
      </c>
      <c r="E1091" s="183" t="s">
        <v>1</v>
      </c>
      <c r="F1091" s="184" t="s">
        <v>164</v>
      </c>
      <c r="H1091" s="185">
        <v>18.369</v>
      </c>
      <c r="I1091" s="186"/>
      <c r="L1091" s="182"/>
      <c r="M1091" s="187"/>
      <c r="N1091" s="188"/>
      <c r="O1091" s="188"/>
      <c r="P1091" s="188"/>
      <c r="Q1091" s="188"/>
      <c r="R1091" s="188"/>
      <c r="S1091" s="188"/>
      <c r="T1091" s="189"/>
      <c r="AT1091" s="183" t="s">
        <v>160</v>
      </c>
      <c r="AU1091" s="183" t="s">
        <v>152</v>
      </c>
      <c r="AV1091" s="15" t="s">
        <v>158</v>
      </c>
      <c r="AW1091" s="15" t="s">
        <v>31</v>
      </c>
      <c r="AX1091" s="15" t="s">
        <v>84</v>
      </c>
      <c r="AY1091" s="183" t="s">
        <v>151</v>
      </c>
    </row>
    <row r="1092" spans="1:65" s="2" customFormat="1" ht="24.2" customHeight="1">
      <c r="A1092" s="33"/>
      <c r="B1092" s="151"/>
      <c r="C1092" s="190" t="s">
        <v>2114</v>
      </c>
      <c r="D1092" s="190" t="s">
        <v>186</v>
      </c>
      <c r="E1092" s="191" t="s">
        <v>2066</v>
      </c>
      <c r="F1092" s="192" t="s">
        <v>2067</v>
      </c>
      <c r="G1092" s="193" t="s">
        <v>2068</v>
      </c>
      <c r="H1092" s="194">
        <v>6.4290000000000003</v>
      </c>
      <c r="I1092" s="195"/>
      <c r="J1092" s="196">
        <f>ROUND(I1092*H1092,2)</f>
        <v>0</v>
      </c>
      <c r="K1092" s="197"/>
      <c r="L1092" s="198"/>
      <c r="M1092" s="199" t="s">
        <v>1</v>
      </c>
      <c r="N1092" s="200" t="s">
        <v>42</v>
      </c>
      <c r="O1092" s="62"/>
      <c r="P1092" s="162">
        <f>O1092*H1092</f>
        <v>0</v>
      </c>
      <c r="Q1092" s="162">
        <v>1E-3</v>
      </c>
      <c r="R1092" s="162">
        <f>Q1092*H1092</f>
        <v>6.4290000000000007E-3</v>
      </c>
      <c r="S1092" s="162">
        <v>0</v>
      </c>
      <c r="T1092" s="163">
        <f>S1092*H1092</f>
        <v>0</v>
      </c>
      <c r="U1092" s="33"/>
      <c r="V1092" s="33"/>
      <c r="W1092" s="33"/>
      <c r="X1092" s="33"/>
      <c r="Y1092" s="33"/>
      <c r="Z1092" s="33"/>
      <c r="AA1092" s="33"/>
      <c r="AB1092" s="33"/>
      <c r="AC1092" s="33"/>
      <c r="AD1092" s="33"/>
      <c r="AE1092" s="33"/>
      <c r="AR1092" s="164" t="s">
        <v>417</v>
      </c>
      <c r="AT1092" s="164" t="s">
        <v>186</v>
      </c>
      <c r="AU1092" s="164" t="s">
        <v>152</v>
      </c>
      <c r="AY1092" s="18" t="s">
        <v>151</v>
      </c>
      <c r="BE1092" s="165">
        <f>IF(N1092="základná",J1092,0)</f>
        <v>0</v>
      </c>
      <c r="BF1092" s="165">
        <f>IF(N1092="znížená",J1092,0)</f>
        <v>0</v>
      </c>
      <c r="BG1092" s="165">
        <f>IF(N1092="zákl. prenesená",J1092,0)</f>
        <v>0</v>
      </c>
      <c r="BH1092" s="165">
        <f>IF(N1092="zníž. prenesená",J1092,0)</f>
        <v>0</v>
      </c>
      <c r="BI1092" s="165">
        <f>IF(N1092="nulová",J1092,0)</f>
        <v>0</v>
      </c>
      <c r="BJ1092" s="18" t="s">
        <v>152</v>
      </c>
      <c r="BK1092" s="165">
        <f>ROUND(I1092*H1092,2)</f>
        <v>0</v>
      </c>
      <c r="BL1092" s="18" t="s">
        <v>262</v>
      </c>
      <c r="BM1092" s="164" t="s">
        <v>2115</v>
      </c>
    </row>
    <row r="1093" spans="1:65" s="14" customFormat="1" ht="11.25">
      <c r="B1093" s="174"/>
      <c r="D1093" s="167" t="s">
        <v>160</v>
      </c>
      <c r="E1093" s="175" t="s">
        <v>1</v>
      </c>
      <c r="F1093" s="176" t="s">
        <v>2116</v>
      </c>
      <c r="H1093" s="177">
        <v>6.4290000000000003</v>
      </c>
      <c r="I1093" s="178"/>
      <c r="L1093" s="174"/>
      <c r="M1093" s="179"/>
      <c r="N1093" s="180"/>
      <c r="O1093" s="180"/>
      <c r="P1093" s="180"/>
      <c r="Q1093" s="180"/>
      <c r="R1093" s="180"/>
      <c r="S1093" s="180"/>
      <c r="T1093" s="181"/>
      <c r="AT1093" s="175" t="s">
        <v>160</v>
      </c>
      <c r="AU1093" s="175" t="s">
        <v>152</v>
      </c>
      <c r="AV1093" s="14" t="s">
        <v>152</v>
      </c>
      <c r="AW1093" s="14" t="s">
        <v>31</v>
      </c>
      <c r="AX1093" s="14" t="s">
        <v>84</v>
      </c>
      <c r="AY1093" s="175" t="s">
        <v>151</v>
      </c>
    </row>
    <row r="1094" spans="1:65" s="2" customFormat="1" ht="24.2" customHeight="1">
      <c r="A1094" s="33"/>
      <c r="B1094" s="151"/>
      <c r="C1094" s="152" t="s">
        <v>2117</v>
      </c>
      <c r="D1094" s="152" t="s">
        <v>154</v>
      </c>
      <c r="E1094" s="153" t="s">
        <v>2118</v>
      </c>
      <c r="F1094" s="154" t="s">
        <v>2119</v>
      </c>
      <c r="G1094" s="155" t="s">
        <v>157</v>
      </c>
      <c r="H1094" s="156">
        <v>18.369</v>
      </c>
      <c r="I1094" s="157"/>
      <c r="J1094" s="158">
        <f>ROUND(I1094*H1094,2)</f>
        <v>0</v>
      </c>
      <c r="K1094" s="159"/>
      <c r="L1094" s="34"/>
      <c r="M1094" s="160" t="s">
        <v>1</v>
      </c>
      <c r="N1094" s="161" t="s">
        <v>42</v>
      </c>
      <c r="O1094" s="62"/>
      <c r="P1094" s="162">
        <f>O1094*H1094</f>
        <v>0</v>
      </c>
      <c r="Q1094" s="162">
        <v>4.9131000000000001E-4</v>
      </c>
      <c r="R1094" s="162">
        <f>Q1094*H1094</f>
        <v>9.0248733900000003E-3</v>
      </c>
      <c r="S1094" s="162">
        <v>0</v>
      </c>
      <c r="T1094" s="163">
        <f>S1094*H1094</f>
        <v>0</v>
      </c>
      <c r="U1094" s="33"/>
      <c r="V1094" s="33"/>
      <c r="W1094" s="33"/>
      <c r="X1094" s="33"/>
      <c r="Y1094" s="33"/>
      <c r="Z1094" s="33"/>
      <c r="AA1094" s="33"/>
      <c r="AB1094" s="33"/>
      <c r="AC1094" s="33"/>
      <c r="AD1094" s="33"/>
      <c r="AE1094" s="33"/>
      <c r="AR1094" s="164" t="s">
        <v>262</v>
      </c>
      <c r="AT1094" s="164" t="s">
        <v>154</v>
      </c>
      <c r="AU1094" s="164" t="s">
        <v>152</v>
      </c>
      <c r="AY1094" s="18" t="s">
        <v>151</v>
      </c>
      <c r="BE1094" s="165">
        <f>IF(N1094="základná",J1094,0)</f>
        <v>0</v>
      </c>
      <c r="BF1094" s="165">
        <f>IF(N1094="znížená",J1094,0)</f>
        <v>0</v>
      </c>
      <c r="BG1094" s="165">
        <f>IF(N1094="zákl. prenesená",J1094,0)</f>
        <v>0</v>
      </c>
      <c r="BH1094" s="165">
        <f>IF(N1094="zníž. prenesená",J1094,0)</f>
        <v>0</v>
      </c>
      <c r="BI1094" s="165">
        <f>IF(N1094="nulová",J1094,0)</f>
        <v>0</v>
      </c>
      <c r="BJ1094" s="18" t="s">
        <v>152</v>
      </c>
      <c r="BK1094" s="165">
        <f>ROUND(I1094*H1094,2)</f>
        <v>0</v>
      </c>
      <c r="BL1094" s="18" t="s">
        <v>262</v>
      </c>
      <c r="BM1094" s="164" t="s">
        <v>2120</v>
      </c>
    </row>
    <row r="1095" spans="1:65" s="2" customFormat="1" ht="37.9" customHeight="1">
      <c r="A1095" s="33"/>
      <c r="B1095" s="151"/>
      <c r="C1095" s="190" t="s">
        <v>2121</v>
      </c>
      <c r="D1095" s="190" t="s">
        <v>186</v>
      </c>
      <c r="E1095" s="191" t="s">
        <v>2076</v>
      </c>
      <c r="F1095" s="192" t="s">
        <v>2077</v>
      </c>
      <c r="G1095" s="193" t="s">
        <v>157</v>
      </c>
      <c r="H1095" s="194">
        <v>22.042999999999999</v>
      </c>
      <c r="I1095" s="195"/>
      <c r="J1095" s="196">
        <f>ROUND(I1095*H1095,2)</f>
        <v>0</v>
      </c>
      <c r="K1095" s="197"/>
      <c r="L1095" s="198"/>
      <c r="M1095" s="199" t="s">
        <v>1</v>
      </c>
      <c r="N1095" s="200" t="s">
        <v>42</v>
      </c>
      <c r="O1095" s="62"/>
      <c r="P1095" s="162">
        <f>O1095*H1095</f>
        <v>0</v>
      </c>
      <c r="Q1095" s="162">
        <v>5.13E-3</v>
      </c>
      <c r="R1095" s="162">
        <f>Q1095*H1095</f>
        <v>0.11308058999999999</v>
      </c>
      <c r="S1095" s="162">
        <v>0</v>
      </c>
      <c r="T1095" s="163">
        <f>S1095*H1095</f>
        <v>0</v>
      </c>
      <c r="U1095" s="33"/>
      <c r="V1095" s="33"/>
      <c r="W1095" s="33"/>
      <c r="X1095" s="33"/>
      <c r="Y1095" s="33"/>
      <c r="Z1095" s="33"/>
      <c r="AA1095" s="33"/>
      <c r="AB1095" s="33"/>
      <c r="AC1095" s="33"/>
      <c r="AD1095" s="33"/>
      <c r="AE1095" s="33"/>
      <c r="AR1095" s="164" t="s">
        <v>417</v>
      </c>
      <c r="AT1095" s="164" t="s">
        <v>186</v>
      </c>
      <c r="AU1095" s="164" t="s">
        <v>152</v>
      </c>
      <c r="AY1095" s="18" t="s">
        <v>151</v>
      </c>
      <c r="BE1095" s="165">
        <f>IF(N1095="základná",J1095,0)</f>
        <v>0</v>
      </c>
      <c r="BF1095" s="165">
        <f>IF(N1095="znížená",J1095,0)</f>
        <v>0</v>
      </c>
      <c r="BG1095" s="165">
        <f>IF(N1095="zákl. prenesená",J1095,0)</f>
        <v>0</v>
      </c>
      <c r="BH1095" s="165">
        <f>IF(N1095="zníž. prenesená",J1095,0)</f>
        <v>0</v>
      </c>
      <c r="BI1095" s="165">
        <f>IF(N1095="nulová",J1095,0)</f>
        <v>0</v>
      </c>
      <c r="BJ1095" s="18" t="s">
        <v>152</v>
      </c>
      <c r="BK1095" s="165">
        <f>ROUND(I1095*H1095,2)</f>
        <v>0</v>
      </c>
      <c r="BL1095" s="18" t="s">
        <v>262</v>
      </c>
      <c r="BM1095" s="164" t="s">
        <v>2122</v>
      </c>
    </row>
    <row r="1096" spans="1:65" s="14" customFormat="1" ht="11.25">
      <c r="B1096" s="174"/>
      <c r="D1096" s="167" t="s">
        <v>160</v>
      </c>
      <c r="E1096" s="175" t="s">
        <v>1</v>
      </c>
      <c r="F1096" s="176" t="s">
        <v>2123</v>
      </c>
      <c r="H1096" s="177">
        <v>22.042999999999999</v>
      </c>
      <c r="I1096" s="178"/>
      <c r="L1096" s="174"/>
      <c r="M1096" s="179"/>
      <c r="N1096" s="180"/>
      <c r="O1096" s="180"/>
      <c r="P1096" s="180"/>
      <c r="Q1096" s="180"/>
      <c r="R1096" s="180"/>
      <c r="S1096" s="180"/>
      <c r="T1096" s="181"/>
      <c r="AT1096" s="175" t="s">
        <v>160</v>
      </c>
      <c r="AU1096" s="175" t="s">
        <v>152</v>
      </c>
      <c r="AV1096" s="14" t="s">
        <v>152</v>
      </c>
      <c r="AW1096" s="14" t="s">
        <v>31</v>
      </c>
      <c r="AX1096" s="14" t="s">
        <v>84</v>
      </c>
      <c r="AY1096" s="175" t="s">
        <v>151</v>
      </c>
    </row>
    <row r="1097" spans="1:65" s="2" customFormat="1" ht="44.25" customHeight="1">
      <c r="A1097" s="33"/>
      <c r="B1097" s="151"/>
      <c r="C1097" s="152" t="s">
        <v>2124</v>
      </c>
      <c r="D1097" s="152" t="s">
        <v>154</v>
      </c>
      <c r="E1097" s="153" t="s">
        <v>2125</v>
      </c>
      <c r="F1097" s="154" t="s">
        <v>2126</v>
      </c>
      <c r="G1097" s="155" t="s">
        <v>157</v>
      </c>
      <c r="H1097" s="156">
        <v>113.31100000000001</v>
      </c>
      <c r="I1097" s="157"/>
      <c r="J1097" s="158">
        <f>ROUND(I1097*H1097,2)</f>
        <v>0</v>
      </c>
      <c r="K1097" s="159"/>
      <c r="L1097" s="34"/>
      <c r="M1097" s="160" t="s">
        <v>1</v>
      </c>
      <c r="N1097" s="161" t="s">
        <v>42</v>
      </c>
      <c r="O1097" s="62"/>
      <c r="P1097" s="162">
        <f>O1097*H1097</f>
        <v>0</v>
      </c>
      <c r="Q1097" s="162">
        <v>0</v>
      </c>
      <c r="R1097" s="162">
        <f>Q1097*H1097</f>
        <v>0</v>
      </c>
      <c r="S1097" s="162">
        <v>0</v>
      </c>
      <c r="T1097" s="163">
        <f>S1097*H1097</f>
        <v>0</v>
      </c>
      <c r="U1097" s="33"/>
      <c r="V1097" s="33"/>
      <c r="W1097" s="33"/>
      <c r="X1097" s="33"/>
      <c r="Y1097" s="33"/>
      <c r="Z1097" s="33"/>
      <c r="AA1097" s="33"/>
      <c r="AB1097" s="33"/>
      <c r="AC1097" s="33"/>
      <c r="AD1097" s="33"/>
      <c r="AE1097" s="33"/>
      <c r="AR1097" s="164" t="s">
        <v>262</v>
      </c>
      <c r="AT1097" s="164" t="s">
        <v>154</v>
      </c>
      <c r="AU1097" s="164" t="s">
        <v>152</v>
      </c>
      <c r="AY1097" s="18" t="s">
        <v>151</v>
      </c>
      <c r="BE1097" s="165">
        <f>IF(N1097="základná",J1097,0)</f>
        <v>0</v>
      </c>
      <c r="BF1097" s="165">
        <f>IF(N1097="znížená",J1097,0)</f>
        <v>0</v>
      </c>
      <c r="BG1097" s="165">
        <f>IF(N1097="zákl. prenesená",J1097,0)</f>
        <v>0</v>
      </c>
      <c r="BH1097" s="165">
        <f>IF(N1097="zníž. prenesená",J1097,0)</f>
        <v>0</v>
      </c>
      <c r="BI1097" s="165">
        <f>IF(N1097="nulová",J1097,0)</f>
        <v>0</v>
      </c>
      <c r="BJ1097" s="18" t="s">
        <v>152</v>
      </c>
      <c r="BK1097" s="165">
        <f>ROUND(I1097*H1097,2)</f>
        <v>0</v>
      </c>
      <c r="BL1097" s="18" t="s">
        <v>262</v>
      </c>
      <c r="BM1097" s="164" t="s">
        <v>2127</v>
      </c>
    </row>
    <row r="1098" spans="1:65" s="13" customFormat="1" ht="11.25">
      <c r="B1098" s="166"/>
      <c r="D1098" s="167" t="s">
        <v>160</v>
      </c>
      <c r="E1098" s="168" t="s">
        <v>1</v>
      </c>
      <c r="F1098" s="169" t="s">
        <v>2128</v>
      </c>
      <c r="H1098" s="168" t="s">
        <v>1</v>
      </c>
      <c r="I1098" s="170"/>
      <c r="L1098" s="166"/>
      <c r="M1098" s="171"/>
      <c r="N1098" s="172"/>
      <c r="O1098" s="172"/>
      <c r="P1098" s="172"/>
      <c r="Q1098" s="172"/>
      <c r="R1098" s="172"/>
      <c r="S1098" s="172"/>
      <c r="T1098" s="173"/>
      <c r="AT1098" s="168" t="s">
        <v>160</v>
      </c>
      <c r="AU1098" s="168" t="s">
        <v>152</v>
      </c>
      <c r="AV1098" s="13" t="s">
        <v>84</v>
      </c>
      <c r="AW1098" s="13" t="s">
        <v>31</v>
      </c>
      <c r="AX1098" s="13" t="s">
        <v>76</v>
      </c>
      <c r="AY1098" s="168" t="s">
        <v>151</v>
      </c>
    </row>
    <row r="1099" spans="1:65" s="13" customFormat="1" ht="11.25">
      <c r="B1099" s="166"/>
      <c r="D1099" s="167" t="s">
        <v>160</v>
      </c>
      <c r="E1099" s="168" t="s">
        <v>1</v>
      </c>
      <c r="F1099" s="169" t="s">
        <v>1747</v>
      </c>
      <c r="H1099" s="168" t="s">
        <v>1</v>
      </c>
      <c r="I1099" s="170"/>
      <c r="L1099" s="166"/>
      <c r="M1099" s="171"/>
      <c r="N1099" s="172"/>
      <c r="O1099" s="172"/>
      <c r="P1099" s="172"/>
      <c r="Q1099" s="172"/>
      <c r="R1099" s="172"/>
      <c r="S1099" s="172"/>
      <c r="T1099" s="173"/>
      <c r="AT1099" s="168" t="s">
        <v>160</v>
      </c>
      <c r="AU1099" s="168" t="s">
        <v>152</v>
      </c>
      <c r="AV1099" s="13" t="s">
        <v>84</v>
      </c>
      <c r="AW1099" s="13" t="s">
        <v>31</v>
      </c>
      <c r="AX1099" s="13" t="s">
        <v>76</v>
      </c>
      <c r="AY1099" s="168" t="s">
        <v>151</v>
      </c>
    </row>
    <row r="1100" spans="1:65" s="14" customFormat="1" ht="11.25">
      <c r="B1100" s="174"/>
      <c r="D1100" s="167" t="s">
        <v>160</v>
      </c>
      <c r="E1100" s="175" t="s">
        <v>1</v>
      </c>
      <c r="F1100" s="176" t="s">
        <v>2129</v>
      </c>
      <c r="H1100" s="177">
        <v>13.49</v>
      </c>
      <c r="I1100" s="178"/>
      <c r="L1100" s="174"/>
      <c r="M1100" s="179"/>
      <c r="N1100" s="180"/>
      <c r="O1100" s="180"/>
      <c r="P1100" s="180"/>
      <c r="Q1100" s="180"/>
      <c r="R1100" s="180"/>
      <c r="S1100" s="180"/>
      <c r="T1100" s="181"/>
      <c r="AT1100" s="175" t="s">
        <v>160</v>
      </c>
      <c r="AU1100" s="175" t="s">
        <v>152</v>
      </c>
      <c r="AV1100" s="14" t="s">
        <v>152</v>
      </c>
      <c r="AW1100" s="14" t="s">
        <v>31</v>
      </c>
      <c r="AX1100" s="14" t="s">
        <v>76</v>
      </c>
      <c r="AY1100" s="175" t="s">
        <v>151</v>
      </c>
    </row>
    <row r="1101" spans="1:65" s="13" customFormat="1" ht="11.25">
      <c r="B1101" s="166"/>
      <c r="D1101" s="167" t="s">
        <v>160</v>
      </c>
      <c r="E1101" s="168" t="s">
        <v>1</v>
      </c>
      <c r="F1101" s="169" t="s">
        <v>2084</v>
      </c>
      <c r="H1101" s="168" t="s">
        <v>1</v>
      </c>
      <c r="I1101" s="170"/>
      <c r="L1101" s="166"/>
      <c r="M1101" s="171"/>
      <c r="N1101" s="172"/>
      <c r="O1101" s="172"/>
      <c r="P1101" s="172"/>
      <c r="Q1101" s="172"/>
      <c r="R1101" s="172"/>
      <c r="S1101" s="172"/>
      <c r="T1101" s="173"/>
      <c r="AT1101" s="168" t="s">
        <v>160</v>
      </c>
      <c r="AU1101" s="168" t="s">
        <v>152</v>
      </c>
      <c r="AV1101" s="13" t="s">
        <v>84</v>
      </c>
      <c r="AW1101" s="13" t="s">
        <v>31</v>
      </c>
      <c r="AX1101" s="13" t="s">
        <v>76</v>
      </c>
      <c r="AY1101" s="168" t="s">
        <v>151</v>
      </c>
    </row>
    <row r="1102" spans="1:65" s="14" customFormat="1" ht="33.75">
      <c r="B1102" s="174"/>
      <c r="D1102" s="167" t="s">
        <v>160</v>
      </c>
      <c r="E1102" s="175" t="s">
        <v>1</v>
      </c>
      <c r="F1102" s="176" t="s">
        <v>2130</v>
      </c>
      <c r="H1102" s="177">
        <v>36.643999999999998</v>
      </c>
      <c r="I1102" s="178"/>
      <c r="L1102" s="174"/>
      <c r="M1102" s="179"/>
      <c r="N1102" s="180"/>
      <c r="O1102" s="180"/>
      <c r="P1102" s="180"/>
      <c r="Q1102" s="180"/>
      <c r="R1102" s="180"/>
      <c r="S1102" s="180"/>
      <c r="T1102" s="181"/>
      <c r="AT1102" s="175" t="s">
        <v>160</v>
      </c>
      <c r="AU1102" s="175" t="s">
        <v>152</v>
      </c>
      <c r="AV1102" s="14" t="s">
        <v>152</v>
      </c>
      <c r="AW1102" s="14" t="s">
        <v>31</v>
      </c>
      <c r="AX1102" s="14" t="s">
        <v>76</v>
      </c>
      <c r="AY1102" s="175" t="s">
        <v>151</v>
      </c>
    </row>
    <row r="1103" spans="1:65" s="14" customFormat="1" ht="33.75">
      <c r="B1103" s="174"/>
      <c r="D1103" s="167" t="s">
        <v>160</v>
      </c>
      <c r="E1103" s="175" t="s">
        <v>1</v>
      </c>
      <c r="F1103" s="176" t="s">
        <v>2131</v>
      </c>
      <c r="H1103" s="177">
        <v>19.541</v>
      </c>
      <c r="I1103" s="178"/>
      <c r="L1103" s="174"/>
      <c r="M1103" s="179"/>
      <c r="N1103" s="180"/>
      <c r="O1103" s="180"/>
      <c r="P1103" s="180"/>
      <c r="Q1103" s="180"/>
      <c r="R1103" s="180"/>
      <c r="S1103" s="180"/>
      <c r="T1103" s="181"/>
      <c r="AT1103" s="175" t="s">
        <v>160</v>
      </c>
      <c r="AU1103" s="175" t="s">
        <v>152</v>
      </c>
      <c r="AV1103" s="14" t="s">
        <v>152</v>
      </c>
      <c r="AW1103" s="14" t="s">
        <v>31</v>
      </c>
      <c r="AX1103" s="14" t="s">
        <v>76</v>
      </c>
      <c r="AY1103" s="175" t="s">
        <v>151</v>
      </c>
    </row>
    <row r="1104" spans="1:65" s="14" customFormat="1" ht="22.5">
      <c r="B1104" s="174"/>
      <c r="D1104" s="167" t="s">
        <v>160</v>
      </c>
      <c r="E1104" s="175" t="s">
        <v>1</v>
      </c>
      <c r="F1104" s="176" t="s">
        <v>2132</v>
      </c>
      <c r="H1104" s="177">
        <v>36.546999999999997</v>
      </c>
      <c r="I1104" s="178"/>
      <c r="L1104" s="174"/>
      <c r="M1104" s="179"/>
      <c r="N1104" s="180"/>
      <c r="O1104" s="180"/>
      <c r="P1104" s="180"/>
      <c r="Q1104" s="180"/>
      <c r="R1104" s="180"/>
      <c r="S1104" s="180"/>
      <c r="T1104" s="181"/>
      <c r="AT1104" s="175" t="s">
        <v>160</v>
      </c>
      <c r="AU1104" s="175" t="s">
        <v>152</v>
      </c>
      <c r="AV1104" s="14" t="s">
        <v>152</v>
      </c>
      <c r="AW1104" s="14" t="s">
        <v>31</v>
      </c>
      <c r="AX1104" s="14" t="s">
        <v>76</v>
      </c>
      <c r="AY1104" s="175" t="s">
        <v>151</v>
      </c>
    </row>
    <row r="1105" spans="1:65" s="14" customFormat="1" ht="22.5">
      <c r="B1105" s="174"/>
      <c r="D1105" s="167" t="s">
        <v>160</v>
      </c>
      <c r="E1105" s="175" t="s">
        <v>1</v>
      </c>
      <c r="F1105" s="176" t="s">
        <v>2133</v>
      </c>
      <c r="H1105" s="177">
        <v>7.0890000000000004</v>
      </c>
      <c r="I1105" s="178"/>
      <c r="L1105" s="174"/>
      <c r="M1105" s="179"/>
      <c r="N1105" s="180"/>
      <c r="O1105" s="180"/>
      <c r="P1105" s="180"/>
      <c r="Q1105" s="180"/>
      <c r="R1105" s="180"/>
      <c r="S1105" s="180"/>
      <c r="T1105" s="181"/>
      <c r="AT1105" s="175" t="s">
        <v>160</v>
      </c>
      <c r="AU1105" s="175" t="s">
        <v>152</v>
      </c>
      <c r="AV1105" s="14" t="s">
        <v>152</v>
      </c>
      <c r="AW1105" s="14" t="s">
        <v>31</v>
      </c>
      <c r="AX1105" s="14" t="s">
        <v>76</v>
      </c>
      <c r="AY1105" s="175" t="s">
        <v>151</v>
      </c>
    </row>
    <row r="1106" spans="1:65" s="15" customFormat="1" ht="11.25">
      <c r="B1106" s="182"/>
      <c r="D1106" s="167" t="s">
        <v>160</v>
      </c>
      <c r="E1106" s="183" t="s">
        <v>1</v>
      </c>
      <c r="F1106" s="184" t="s">
        <v>164</v>
      </c>
      <c r="H1106" s="185">
        <v>113.31099999999999</v>
      </c>
      <c r="I1106" s="186"/>
      <c r="L1106" s="182"/>
      <c r="M1106" s="187"/>
      <c r="N1106" s="188"/>
      <c r="O1106" s="188"/>
      <c r="P1106" s="188"/>
      <c r="Q1106" s="188"/>
      <c r="R1106" s="188"/>
      <c r="S1106" s="188"/>
      <c r="T1106" s="189"/>
      <c r="AT1106" s="183" t="s">
        <v>160</v>
      </c>
      <c r="AU1106" s="183" t="s">
        <v>152</v>
      </c>
      <c r="AV1106" s="15" t="s">
        <v>158</v>
      </c>
      <c r="AW1106" s="15" t="s">
        <v>31</v>
      </c>
      <c r="AX1106" s="15" t="s">
        <v>84</v>
      </c>
      <c r="AY1106" s="183" t="s">
        <v>151</v>
      </c>
    </row>
    <row r="1107" spans="1:65" s="2" customFormat="1" ht="21.75" customHeight="1">
      <c r="A1107" s="33"/>
      <c r="B1107" s="151"/>
      <c r="C1107" s="190" t="s">
        <v>2134</v>
      </c>
      <c r="D1107" s="190" t="s">
        <v>186</v>
      </c>
      <c r="E1107" s="191" t="s">
        <v>2093</v>
      </c>
      <c r="F1107" s="192" t="s">
        <v>2094</v>
      </c>
      <c r="G1107" s="193" t="s">
        <v>2015</v>
      </c>
      <c r="H1107" s="194">
        <v>0.94399999999999995</v>
      </c>
      <c r="I1107" s="195"/>
      <c r="J1107" s="196">
        <f t="shared" ref="J1107:J1112" si="0">ROUND(I1107*H1107,2)</f>
        <v>0</v>
      </c>
      <c r="K1107" s="197"/>
      <c r="L1107" s="198"/>
      <c r="M1107" s="199" t="s">
        <v>1</v>
      </c>
      <c r="N1107" s="200" t="s">
        <v>42</v>
      </c>
      <c r="O1107" s="62"/>
      <c r="P1107" s="162">
        <f t="shared" ref="P1107:P1112" si="1">O1107*H1107</f>
        <v>0</v>
      </c>
      <c r="Q1107" s="162">
        <v>1E-3</v>
      </c>
      <c r="R1107" s="162">
        <f t="shared" ref="R1107:R1112" si="2">Q1107*H1107</f>
        <v>9.4399999999999996E-4</v>
      </c>
      <c r="S1107" s="162">
        <v>0</v>
      </c>
      <c r="T1107" s="163">
        <f t="shared" ref="T1107:T1112" si="3">S1107*H1107</f>
        <v>0</v>
      </c>
      <c r="U1107" s="33"/>
      <c r="V1107" s="33"/>
      <c r="W1107" s="33"/>
      <c r="X1107" s="33"/>
      <c r="Y1107" s="33"/>
      <c r="Z1107" s="33"/>
      <c r="AA1107" s="33"/>
      <c r="AB1107" s="33"/>
      <c r="AC1107" s="33"/>
      <c r="AD1107" s="33"/>
      <c r="AE1107" s="33"/>
      <c r="AR1107" s="164" t="s">
        <v>417</v>
      </c>
      <c r="AT1107" s="164" t="s">
        <v>186</v>
      </c>
      <c r="AU1107" s="164" t="s">
        <v>152</v>
      </c>
      <c r="AY1107" s="18" t="s">
        <v>151</v>
      </c>
      <c r="BE1107" s="165">
        <f t="shared" ref="BE1107:BE1112" si="4">IF(N1107="základná",J1107,0)</f>
        <v>0</v>
      </c>
      <c r="BF1107" s="165">
        <f t="shared" ref="BF1107:BF1112" si="5">IF(N1107="znížená",J1107,0)</f>
        <v>0</v>
      </c>
      <c r="BG1107" s="165">
        <f t="shared" ref="BG1107:BG1112" si="6">IF(N1107="zákl. prenesená",J1107,0)</f>
        <v>0</v>
      </c>
      <c r="BH1107" s="165">
        <f t="shared" ref="BH1107:BH1112" si="7">IF(N1107="zníž. prenesená",J1107,0)</f>
        <v>0</v>
      </c>
      <c r="BI1107" s="165">
        <f t="shared" ref="BI1107:BI1112" si="8">IF(N1107="nulová",J1107,0)</f>
        <v>0</v>
      </c>
      <c r="BJ1107" s="18" t="s">
        <v>152</v>
      </c>
      <c r="BK1107" s="165">
        <f t="shared" ref="BK1107:BK1112" si="9">ROUND(I1107*H1107,2)</f>
        <v>0</v>
      </c>
      <c r="BL1107" s="18" t="s">
        <v>262</v>
      </c>
      <c r="BM1107" s="164" t="s">
        <v>2135</v>
      </c>
    </row>
    <row r="1108" spans="1:65" s="2" customFormat="1" ht="24.2" customHeight="1">
      <c r="A1108" s="33"/>
      <c r="B1108" s="151"/>
      <c r="C1108" s="190" t="s">
        <v>2136</v>
      </c>
      <c r="D1108" s="190" t="s">
        <v>186</v>
      </c>
      <c r="E1108" s="191" t="s">
        <v>2097</v>
      </c>
      <c r="F1108" s="192" t="s">
        <v>2098</v>
      </c>
      <c r="G1108" s="193" t="s">
        <v>157</v>
      </c>
      <c r="H1108" s="194">
        <v>130.30799999999999</v>
      </c>
      <c r="I1108" s="195"/>
      <c r="J1108" s="196">
        <f t="shared" si="0"/>
        <v>0</v>
      </c>
      <c r="K1108" s="197"/>
      <c r="L1108" s="198"/>
      <c r="M1108" s="199" t="s">
        <v>1</v>
      </c>
      <c r="N1108" s="200" t="s">
        <v>42</v>
      </c>
      <c r="O1108" s="62"/>
      <c r="P1108" s="162">
        <f t="shared" si="1"/>
        <v>0</v>
      </c>
      <c r="Q1108" s="162">
        <v>1.9E-3</v>
      </c>
      <c r="R1108" s="162">
        <f t="shared" si="2"/>
        <v>0.24758519999999998</v>
      </c>
      <c r="S1108" s="162">
        <v>0</v>
      </c>
      <c r="T1108" s="163">
        <f t="shared" si="3"/>
        <v>0</v>
      </c>
      <c r="U1108" s="33"/>
      <c r="V1108" s="33"/>
      <c r="W1108" s="33"/>
      <c r="X1108" s="33"/>
      <c r="Y1108" s="33"/>
      <c r="Z1108" s="33"/>
      <c r="AA1108" s="33"/>
      <c r="AB1108" s="33"/>
      <c r="AC1108" s="33"/>
      <c r="AD1108" s="33"/>
      <c r="AE1108" s="33"/>
      <c r="AR1108" s="164" t="s">
        <v>417</v>
      </c>
      <c r="AT1108" s="164" t="s">
        <v>186</v>
      </c>
      <c r="AU1108" s="164" t="s">
        <v>152</v>
      </c>
      <c r="AY1108" s="18" t="s">
        <v>151</v>
      </c>
      <c r="BE1108" s="165">
        <f t="shared" si="4"/>
        <v>0</v>
      </c>
      <c r="BF1108" s="165">
        <f t="shared" si="5"/>
        <v>0</v>
      </c>
      <c r="BG1108" s="165">
        <f t="shared" si="6"/>
        <v>0</v>
      </c>
      <c r="BH1108" s="165">
        <f t="shared" si="7"/>
        <v>0</v>
      </c>
      <c r="BI1108" s="165">
        <f t="shared" si="8"/>
        <v>0</v>
      </c>
      <c r="BJ1108" s="18" t="s">
        <v>152</v>
      </c>
      <c r="BK1108" s="165">
        <f t="shared" si="9"/>
        <v>0</v>
      </c>
      <c r="BL1108" s="18" t="s">
        <v>262</v>
      </c>
      <c r="BM1108" s="164" t="s">
        <v>2137</v>
      </c>
    </row>
    <row r="1109" spans="1:65" s="2" customFormat="1" ht="24.2" customHeight="1">
      <c r="A1109" s="33"/>
      <c r="B1109" s="151"/>
      <c r="C1109" s="152" t="s">
        <v>2138</v>
      </c>
      <c r="D1109" s="152" t="s">
        <v>154</v>
      </c>
      <c r="E1109" s="153" t="s">
        <v>2139</v>
      </c>
      <c r="F1109" s="154" t="s">
        <v>2140</v>
      </c>
      <c r="G1109" s="155" t="s">
        <v>179</v>
      </c>
      <c r="H1109" s="156">
        <v>7</v>
      </c>
      <c r="I1109" s="157"/>
      <c r="J1109" s="158">
        <f t="shared" si="0"/>
        <v>0</v>
      </c>
      <c r="K1109" s="159"/>
      <c r="L1109" s="34"/>
      <c r="M1109" s="160" t="s">
        <v>1</v>
      </c>
      <c r="N1109" s="161" t="s">
        <v>42</v>
      </c>
      <c r="O1109" s="62"/>
      <c r="P1109" s="162">
        <f t="shared" si="1"/>
        <v>0</v>
      </c>
      <c r="Q1109" s="162">
        <v>5.5000000000000002E-5</v>
      </c>
      <c r="R1109" s="162">
        <f t="shared" si="2"/>
        <v>3.8500000000000003E-4</v>
      </c>
      <c r="S1109" s="162">
        <v>0</v>
      </c>
      <c r="T1109" s="163">
        <f t="shared" si="3"/>
        <v>0</v>
      </c>
      <c r="U1109" s="33"/>
      <c r="V1109" s="33"/>
      <c r="W1109" s="33"/>
      <c r="X1109" s="33"/>
      <c r="Y1109" s="33"/>
      <c r="Z1109" s="33"/>
      <c r="AA1109" s="33"/>
      <c r="AB1109" s="33"/>
      <c r="AC1109" s="33"/>
      <c r="AD1109" s="33"/>
      <c r="AE1109" s="33"/>
      <c r="AR1109" s="164" t="s">
        <v>262</v>
      </c>
      <c r="AT1109" s="164" t="s">
        <v>154</v>
      </c>
      <c r="AU1109" s="164" t="s">
        <v>152</v>
      </c>
      <c r="AY1109" s="18" t="s">
        <v>151</v>
      </c>
      <c r="BE1109" s="165">
        <f t="shared" si="4"/>
        <v>0</v>
      </c>
      <c r="BF1109" s="165">
        <f t="shared" si="5"/>
        <v>0</v>
      </c>
      <c r="BG1109" s="165">
        <f t="shared" si="6"/>
        <v>0</v>
      </c>
      <c r="BH1109" s="165">
        <f t="shared" si="7"/>
        <v>0</v>
      </c>
      <c r="BI1109" s="165">
        <f t="shared" si="8"/>
        <v>0</v>
      </c>
      <c r="BJ1109" s="18" t="s">
        <v>152</v>
      </c>
      <c r="BK1109" s="165">
        <f t="shared" si="9"/>
        <v>0</v>
      </c>
      <c r="BL1109" s="18" t="s">
        <v>262</v>
      </c>
      <c r="BM1109" s="164" t="s">
        <v>2141</v>
      </c>
    </row>
    <row r="1110" spans="1:65" s="2" customFormat="1" ht="24.2" customHeight="1">
      <c r="A1110" s="33"/>
      <c r="B1110" s="151"/>
      <c r="C1110" s="190" t="s">
        <v>2142</v>
      </c>
      <c r="D1110" s="190" t="s">
        <v>186</v>
      </c>
      <c r="E1110" s="191" t="s">
        <v>2143</v>
      </c>
      <c r="F1110" s="192" t="s">
        <v>2144</v>
      </c>
      <c r="G1110" s="193" t="s">
        <v>179</v>
      </c>
      <c r="H1110" s="194">
        <v>7</v>
      </c>
      <c r="I1110" s="195"/>
      <c r="J1110" s="196">
        <f t="shared" si="0"/>
        <v>0</v>
      </c>
      <c r="K1110" s="197"/>
      <c r="L1110" s="198"/>
      <c r="M1110" s="199" t="s">
        <v>1</v>
      </c>
      <c r="N1110" s="200" t="s">
        <v>42</v>
      </c>
      <c r="O1110" s="62"/>
      <c r="P1110" s="162">
        <f t="shared" si="1"/>
        <v>0</v>
      </c>
      <c r="Q1110" s="162">
        <v>6.4999999999999997E-4</v>
      </c>
      <c r="R1110" s="162">
        <f t="shared" si="2"/>
        <v>4.5500000000000002E-3</v>
      </c>
      <c r="S1110" s="162">
        <v>0</v>
      </c>
      <c r="T1110" s="163">
        <f t="shared" si="3"/>
        <v>0</v>
      </c>
      <c r="U1110" s="33"/>
      <c r="V1110" s="33"/>
      <c r="W1110" s="33"/>
      <c r="X1110" s="33"/>
      <c r="Y1110" s="33"/>
      <c r="Z1110" s="33"/>
      <c r="AA1110" s="33"/>
      <c r="AB1110" s="33"/>
      <c r="AC1110" s="33"/>
      <c r="AD1110" s="33"/>
      <c r="AE1110" s="33"/>
      <c r="AR1110" s="164" t="s">
        <v>417</v>
      </c>
      <c r="AT1110" s="164" t="s">
        <v>186</v>
      </c>
      <c r="AU1110" s="164" t="s">
        <v>152</v>
      </c>
      <c r="AY1110" s="18" t="s">
        <v>151</v>
      </c>
      <c r="BE1110" s="165">
        <f t="shared" si="4"/>
        <v>0</v>
      </c>
      <c r="BF1110" s="165">
        <f t="shared" si="5"/>
        <v>0</v>
      </c>
      <c r="BG1110" s="165">
        <f t="shared" si="6"/>
        <v>0</v>
      </c>
      <c r="BH1110" s="165">
        <f t="shared" si="7"/>
        <v>0</v>
      </c>
      <c r="BI1110" s="165">
        <f t="shared" si="8"/>
        <v>0</v>
      </c>
      <c r="BJ1110" s="18" t="s">
        <v>152</v>
      </c>
      <c r="BK1110" s="165">
        <f t="shared" si="9"/>
        <v>0</v>
      </c>
      <c r="BL1110" s="18" t="s">
        <v>262</v>
      </c>
      <c r="BM1110" s="164" t="s">
        <v>2145</v>
      </c>
    </row>
    <row r="1111" spans="1:65" s="2" customFormat="1" ht="16.5" customHeight="1">
      <c r="A1111" s="33"/>
      <c r="B1111" s="151"/>
      <c r="C1111" s="190" t="s">
        <v>2146</v>
      </c>
      <c r="D1111" s="190" t="s">
        <v>186</v>
      </c>
      <c r="E1111" s="191" t="s">
        <v>2147</v>
      </c>
      <c r="F1111" s="192" t="s">
        <v>2148</v>
      </c>
      <c r="G1111" s="193" t="s">
        <v>179</v>
      </c>
      <c r="H1111" s="194">
        <v>35</v>
      </c>
      <c r="I1111" s="195"/>
      <c r="J1111" s="196">
        <f t="shared" si="0"/>
        <v>0</v>
      </c>
      <c r="K1111" s="197"/>
      <c r="L1111" s="198"/>
      <c r="M1111" s="199" t="s">
        <v>1</v>
      </c>
      <c r="N1111" s="200" t="s">
        <v>42</v>
      </c>
      <c r="O1111" s="62"/>
      <c r="P1111" s="162">
        <f t="shared" si="1"/>
        <v>0</v>
      </c>
      <c r="Q1111" s="162">
        <v>3.5E-4</v>
      </c>
      <c r="R1111" s="162">
        <f t="shared" si="2"/>
        <v>1.225E-2</v>
      </c>
      <c r="S1111" s="162">
        <v>0</v>
      </c>
      <c r="T1111" s="163">
        <f t="shared" si="3"/>
        <v>0</v>
      </c>
      <c r="U1111" s="33"/>
      <c r="V1111" s="33"/>
      <c r="W1111" s="33"/>
      <c r="X1111" s="33"/>
      <c r="Y1111" s="33"/>
      <c r="Z1111" s="33"/>
      <c r="AA1111" s="33"/>
      <c r="AB1111" s="33"/>
      <c r="AC1111" s="33"/>
      <c r="AD1111" s="33"/>
      <c r="AE1111" s="33"/>
      <c r="AR1111" s="164" t="s">
        <v>417</v>
      </c>
      <c r="AT1111" s="164" t="s">
        <v>186</v>
      </c>
      <c r="AU1111" s="164" t="s">
        <v>152</v>
      </c>
      <c r="AY1111" s="18" t="s">
        <v>151</v>
      </c>
      <c r="BE1111" s="165">
        <f t="shared" si="4"/>
        <v>0</v>
      </c>
      <c r="BF1111" s="165">
        <f t="shared" si="5"/>
        <v>0</v>
      </c>
      <c r="BG1111" s="165">
        <f t="shared" si="6"/>
        <v>0</v>
      </c>
      <c r="BH1111" s="165">
        <f t="shared" si="7"/>
        <v>0</v>
      </c>
      <c r="BI1111" s="165">
        <f t="shared" si="8"/>
        <v>0</v>
      </c>
      <c r="BJ1111" s="18" t="s">
        <v>152</v>
      </c>
      <c r="BK1111" s="165">
        <f t="shared" si="9"/>
        <v>0</v>
      </c>
      <c r="BL1111" s="18" t="s">
        <v>262</v>
      </c>
      <c r="BM1111" s="164" t="s">
        <v>2149</v>
      </c>
    </row>
    <row r="1112" spans="1:65" s="2" customFormat="1" ht="24.2" customHeight="1">
      <c r="A1112" s="33"/>
      <c r="B1112" s="151"/>
      <c r="C1112" s="152" t="s">
        <v>2150</v>
      </c>
      <c r="D1112" s="152" t="s">
        <v>154</v>
      </c>
      <c r="E1112" s="153" t="s">
        <v>2151</v>
      </c>
      <c r="F1112" s="154" t="s">
        <v>2152</v>
      </c>
      <c r="G1112" s="155" t="s">
        <v>179</v>
      </c>
      <c r="H1112" s="156">
        <v>7</v>
      </c>
      <c r="I1112" s="157"/>
      <c r="J1112" s="158">
        <f t="shared" si="0"/>
        <v>0</v>
      </c>
      <c r="K1112" s="159"/>
      <c r="L1112" s="34"/>
      <c r="M1112" s="160" t="s">
        <v>1</v>
      </c>
      <c r="N1112" s="161" t="s">
        <v>42</v>
      </c>
      <c r="O1112" s="62"/>
      <c r="P1112" s="162">
        <f t="shared" si="1"/>
        <v>0</v>
      </c>
      <c r="Q1112" s="162">
        <v>1.3999999999999999E-4</v>
      </c>
      <c r="R1112" s="162">
        <f t="shared" si="2"/>
        <v>9.7999999999999997E-4</v>
      </c>
      <c r="S1112" s="162">
        <v>0</v>
      </c>
      <c r="T1112" s="163">
        <f t="shared" si="3"/>
        <v>0</v>
      </c>
      <c r="U1112" s="33"/>
      <c r="V1112" s="33"/>
      <c r="W1112" s="33"/>
      <c r="X1112" s="33"/>
      <c r="Y1112" s="33"/>
      <c r="Z1112" s="33"/>
      <c r="AA1112" s="33"/>
      <c r="AB1112" s="33"/>
      <c r="AC1112" s="33"/>
      <c r="AD1112" s="33"/>
      <c r="AE1112" s="33"/>
      <c r="AR1112" s="164" t="s">
        <v>262</v>
      </c>
      <c r="AT1112" s="164" t="s">
        <v>154</v>
      </c>
      <c r="AU1112" s="164" t="s">
        <v>152</v>
      </c>
      <c r="AY1112" s="18" t="s">
        <v>151</v>
      </c>
      <c r="BE1112" s="165">
        <f t="shared" si="4"/>
        <v>0</v>
      </c>
      <c r="BF1112" s="165">
        <f t="shared" si="5"/>
        <v>0</v>
      </c>
      <c r="BG1112" s="165">
        <f t="shared" si="6"/>
        <v>0</v>
      </c>
      <c r="BH1112" s="165">
        <f t="shared" si="7"/>
        <v>0</v>
      </c>
      <c r="BI1112" s="165">
        <f t="shared" si="8"/>
        <v>0</v>
      </c>
      <c r="BJ1112" s="18" t="s">
        <v>152</v>
      </c>
      <c r="BK1112" s="165">
        <f t="shared" si="9"/>
        <v>0</v>
      </c>
      <c r="BL1112" s="18" t="s">
        <v>262</v>
      </c>
      <c r="BM1112" s="164" t="s">
        <v>2153</v>
      </c>
    </row>
    <row r="1113" spans="1:65" s="14" customFormat="1" ht="11.25">
      <c r="B1113" s="174"/>
      <c r="D1113" s="167" t="s">
        <v>160</v>
      </c>
      <c r="E1113" s="175" t="s">
        <v>1</v>
      </c>
      <c r="F1113" s="176" t="s">
        <v>2154</v>
      </c>
      <c r="H1113" s="177">
        <v>7</v>
      </c>
      <c r="I1113" s="178"/>
      <c r="L1113" s="174"/>
      <c r="M1113" s="179"/>
      <c r="N1113" s="180"/>
      <c r="O1113" s="180"/>
      <c r="P1113" s="180"/>
      <c r="Q1113" s="180"/>
      <c r="R1113" s="180"/>
      <c r="S1113" s="180"/>
      <c r="T1113" s="181"/>
      <c r="AT1113" s="175" t="s">
        <v>160</v>
      </c>
      <c r="AU1113" s="175" t="s">
        <v>152</v>
      </c>
      <c r="AV1113" s="14" t="s">
        <v>152</v>
      </c>
      <c r="AW1113" s="14" t="s">
        <v>31</v>
      </c>
      <c r="AX1113" s="14" t="s">
        <v>84</v>
      </c>
      <c r="AY1113" s="175" t="s">
        <v>151</v>
      </c>
    </row>
    <row r="1114" spans="1:65" s="2" customFormat="1" ht="24.2" customHeight="1">
      <c r="A1114" s="33"/>
      <c r="B1114" s="151"/>
      <c r="C1114" s="190" t="s">
        <v>2155</v>
      </c>
      <c r="D1114" s="190" t="s">
        <v>186</v>
      </c>
      <c r="E1114" s="191" t="s">
        <v>2156</v>
      </c>
      <c r="F1114" s="192" t="s">
        <v>2157</v>
      </c>
      <c r="G1114" s="193" t="s">
        <v>157</v>
      </c>
      <c r="H1114" s="194">
        <v>1.9950000000000001</v>
      </c>
      <c r="I1114" s="195"/>
      <c r="J1114" s="196">
        <f>ROUND(I1114*H1114,2)</f>
        <v>0</v>
      </c>
      <c r="K1114" s="197"/>
      <c r="L1114" s="198"/>
      <c r="M1114" s="199" t="s">
        <v>1</v>
      </c>
      <c r="N1114" s="200" t="s">
        <v>42</v>
      </c>
      <c r="O1114" s="62"/>
      <c r="P1114" s="162">
        <f>O1114*H1114</f>
        <v>0</v>
      </c>
      <c r="Q1114" s="162">
        <v>0</v>
      </c>
      <c r="R1114" s="162">
        <f>Q1114*H1114</f>
        <v>0</v>
      </c>
      <c r="S1114" s="162">
        <v>0</v>
      </c>
      <c r="T1114" s="163">
        <f>S1114*H1114</f>
        <v>0</v>
      </c>
      <c r="U1114" s="33"/>
      <c r="V1114" s="33"/>
      <c r="W1114" s="33"/>
      <c r="X1114" s="33"/>
      <c r="Y1114" s="33"/>
      <c r="Z1114" s="33"/>
      <c r="AA1114" s="33"/>
      <c r="AB1114" s="33"/>
      <c r="AC1114" s="33"/>
      <c r="AD1114" s="33"/>
      <c r="AE1114" s="33"/>
      <c r="AR1114" s="164" t="s">
        <v>417</v>
      </c>
      <c r="AT1114" s="164" t="s">
        <v>186</v>
      </c>
      <c r="AU1114" s="164" t="s">
        <v>152</v>
      </c>
      <c r="AY1114" s="18" t="s">
        <v>151</v>
      </c>
      <c r="BE1114" s="165">
        <f>IF(N1114="základná",J1114,0)</f>
        <v>0</v>
      </c>
      <c r="BF1114" s="165">
        <f>IF(N1114="znížená",J1114,0)</f>
        <v>0</v>
      </c>
      <c r="BG1114" s="165">
        <f>IF(N1114="zákl. prenesená",J1114,0)</f>
        <v>0</v>
      </c>
      <c r="BH1114" s="165">
        <f>IF(N1114="zníž. prenesená",J1114,0)</f>
        <v>0</v>
      </c>
      <c r="BI1114" s="165">
        <f>IF(N1114="nulová",J1114,0)</f>
        <v>0</v>
      </c>
      <c r="BJ1114" s="18" t="s">
        <v>152</v>
      </c>
      <c r="BK1114" s="165">
        <f>ROUND(I1114*H1114,2)</f>
        <v>0</v>
      </c>
      <c r="BL1114" s="18" t="s">
        <v>262</v>
      </c>
      <c r="BM1114" s="164" t="s">
        <v>2158</v>
      </c>
    </row>
    <row r="1115" spans="1:65" s="14" customFormat="1" ht="11.25">
      <c r="B1115" s="174"/>
      <c r="D1115" s="167" t="s">
        <v>160</v>
      </c>
      <c r="E1115" s="175" t="s">
        <v>1</v>
      </c>
      <c r="F1115" s="176" t="s">
        <v>2159</v>
      </c>
      <c r="H1115" s="177">
        <v>1.9950000000000001</v>
      </c>
      <c r="I1115" s="178"/>
      <c r="L1115" s="174"/>
      <c r="M1115" s="179"/>
      <c r="N1115" s="180"/>
      <c r="O1115" s="180"/>
      <c r="P1115" s="180"/>
      <c r="Q1115" s="180"/>
      <c r="R1115" s="180"/>
      <c r="S1115" s="180"/>
      <c r="T1115" s="181"/>
      <c r="AT1115" s="175" t="s">
        <v>160</v>
      </c>
      <c r="AU1115" s="175" t="s">
        <v>152</v>
      </c>
      <c r="AV1115" s="14" t="s">
        <v>152</v>
      </c>
      <c r="AW1115" s="14" t="s">
        <v>31</v>
      </c>
      <c r="AX1115" s="14" t="s">
        <v>76</v>
      </c>
      <c r="AY1115" s="175" t="s">
        <v>151</v>
      </c>
    </row>
    <row r="1116" spans="1:65" s="15" customFormat="1" ht="11.25">
      <c r="B1116" s="182"/>
      <c r="D1116" s="167" t="s">
        <v>160</v>
      </c>
      <c r="E1116" s="183" t="s">
        <v>1</v>
      </c>
      <c r="F1116" s="184" t="s">
        <v>164</v>
      </c>
      <c r="H1116" s="185">
        <v>1.9950000000000001</v>
      </c>
      <c r="I1116" s="186"/>
      <c r="L1116" s="182"/>
      <c r="M1116" s="187"/>
      <c r="N1116" s="188"/>
      <c r="O1116" s="188"/>
      <c r="P1116" s="188"/>
      <c r="Q1116" s="188"/>
      <c r="R1116" s="188"/>
      <c r="S1116" s="188"/>
      <c r="T1116" s="189"/>
      <c r="AT1116" s="183" t="s">
        <v>160</v>
      </c>
      <c r="AU1116" s="183" t="s">
        <v>152</v>
      </c>
      <c r="AV1116" s="15" t="s">
        <v>158</v>
      </c>
      <c r="AW1116" s="15" t="s">
        <v>31</v>
      </c>
      <c r="AX1116" s="15" t="s">
        <v>84</v>
      </c>
      <c r="AY1116" s="183" t="s">
        <v>151</v>
      </c>
    </row>
    <row r="1117" spans="1:65" s="2" customFormat="1" ht="21.75" customHeight="1">
      <c r="A1117" s="33"/>
      <c r="B1117" s="151"/>
      <c r="C1117" s="152" t="s">
        <v>2160</v>
      </c>
      <c r="D1117" s="152" t="s">
        <v>154</v>
      </c>
      <c r="E1117" s="153" t="s">
        <v>2161</v>
      </c>
      <c r="F1117" s="154" t="s">
        <v>2162</v>
      </c>
      <c r="G1117" s="155" t="s">
        <v>179</v>
      </c>
      <c r="H1117" s="156">
        <v>20</v>
      </c>
      <c r="I1117" s="157"/>
      <c r="J1117" s="158">
        <f>ROUND(I1117*H1117,2)</f>
        <v>0</v>
      </c>
      <c r="K1117" s="159"/>
      <c r="L1117" s="34"/>
      <c r="M1117" s="160" t="s">
        <v>1</v>
      </c>
      <c r="N1117" s="161" t="s">
        <v>42</v>
      </c>
      <c r="O1117" s="62"/>
      <c r="P1117" s="162">
        <f>O1117*H1117</f>
        <v>0</v>
      </c>
      <c r="Q1117" s="162">
        <v>1.0000000000000001E-5</v>
      </c>
      <c r="R1117" s="162">
        <f>Q1117*H1117</f>
        <v>2.0000000000000001E-4</v>
      </c>
      <c r="S1117" s="162">
        <v>0</v>
      </c>
      <c r="T1117" s="163">
        <f>S1117*H1117</f>
        <v>0</v>
      </c>
      <c r="U1117" s="33"/>
      <c r="V1117" s="33"/>
      <c r="W1117" s="33"/>
      <c r="X1117" s="33"/>
      <c r="Y1117" s="33"/>
      <c r="Z1117" s="33"/>
      <c r="AA1117" s="33"/>
      <c r="AB1117" s="33"/>
      <c r="AC1117" s="33"/>
      <c r="AD1117" s="33"/>
      <c r="AE1117" s="33"/>
      <c r="AR1117" s="164" t="s">
        <v>262</v>
      </c>
      <c r="AT1117" s="164" t="s">
        <v>154</v>
      </c>
      <c r="AU1117" s="164" t="s">
        <v>152</v>
      </c>
      <c r="AY1117" s="18" t="s">
        <v>151</v>
      </c>
      <c r="BE1117" s="165">
        <f>IF(N1117="základná",J1117,0)</f>
        <v>0</v>
      </c>
      <c r="BF1117" s="165">
        <f>IF(N1117="znížená",J1117,0)</f>
        <v>0</v>
      </c>
      <c r="BG1117" s="165">
        <f>IF(N1117="zákl. prenesená",J1117,0)</f>
        <v>0</v>
      </c>
      <c r="BH1117" s="165">
        <f>IF(N1117="zníž. prenesená",J1117,0)</f>
        <v>0</v>
      </c>
      <c r="BI1117" s="165">
        <f>IF(N1117="nulová",J1117,0)</f>
        <v>0</v>
      </c>
      <c r="BJ1117" s="18" t="s">
        <v>152</v>
      </c>
      <c r="BK1117" s="165">
        <f>ROUND(I1117*H1117,2)</f>
        <v>0</v>
      </c>
      <c r="BL1117" s="18" t="s">
        <v>262</v>
      </c>
      <c r="BM1117" s="164" t="s">
        <v>2163</v>
      </c>
    </row>
    <row r="1118" spans="1:65" s="2" customFormat="1" ht="24.2" customHeight="1">
      <c r="A1118" s="33"/>
      <c r="B1118" s="151"/>
      <c r="C1118" s="190" t="s">
        <v>2164</v>
      </c>
      <c r="D1118" s="190" t="s">
        <v>186</v>
      </c>
      <c r="E1118" s="191" t="s">
        <v>2156</v>
      </c>
      <c r="F1118" s="192" t="s">
        <v>2157</v>
      </c>
      <c r="G1118" s="193" t="s">
        <v>157</v>
      </c>
      <c r="H1118" s="194">
        <v>5.7</v>
      </c>
      <c r="I1118" s="195"/>
      <c r="J1118" s="196">
        <f>ROUND(I1118*H1118,2)</f>
        <v>0</v>
      </c>
      <c r="K1118" s="197"/>
      <c r="L1118" s="198"/>
      <c r="M1118" s="199" t="s">
        <v>1</v>
      </c>
      <c r="N1118" s="200" t="s">
        <v>42</v>
      </c>
      <c r="O1118" s="62"/>
      <c r="P1118" s="162">
        <f>O1118*H1118</f>
        <v>0</v>
      </c>
      <c r="Q1118" s="162">
        <v>0</v>
      </c>
      <c r="R1118" s="162">
        <f>Q1118*H1118</f>
        <v>0</v>
      </c>
      <c r="S1118" s="162">
        <v>0</v>
      </c>
      <c r="T1118" s="163">
        <f>S1118*H1118</f>
        <v>0</v>
      </c>
      <c r="U1118" s="33"/>
      <c r="V1118" s="33"/>
      <c r="W1118" s="33"/>
      <c r="X1118" s="33"/>
      <c r="Y1118" s="33"/>
      <c r="Z1118" s="33"/>
      <c r="AA1118" s="33"/>
      <c r="AB1118" s="33"/>
      <c r="AC1118" s="33"/>
      <c r="AD1118" s="33"/>
      <c r="AE1118" s="33"/>
      <c r="AR1118" s="164" t="s">
        <v>417</v>
      </c>
      <c r="AT1118" s="164" t="s">
        <v>186</v>
      </c>
      <c r="AU1118" s="164" t="s">
        <v>152</v>
      </c>
      <c r="AY1118" s="18" t="s">
        <v>151</v>
      </c>
      <c r="BE1118" s="165">
        <f>IF(N1118="základná",J1118,0)</f>
        <v>0</v>
      </c>
      <c r="BF1118" s="165">
        <f>IF(N1118="znížená",J1118,0)</f>
        <v>0</v>
      </c>
      <c r="BG1118" s="165">
        <f>IF(N1118="zákl. prenesená",J1118,0)</f>
        <v>0</v>
      </c>
      <c r="BH1118" s="165">
        <f>IF(N1118="zníž. prenesená",J1118,0)</f>
        <v>0</v>
      </c>
      <c r="BI1118" s="165">
        <f>IF(N1118="nulová",J1118,0)</f>
        <v>0</v>
      </c>
      <c r="BJ1118" s="18" t="s">
        <v>152</v>
      </c>
      <c r="BK1118" s="165">
        <f>ROUND(I1118*H1118,2)</f>
        <v>0</v>
      </c>
      <c r="BL1118" s="18" t="s">
        <v>262</v>
      </c>
      <c r="BM1118" s="164" t="s">
        <v>2165</v>
      </c>
    </row>
    <row r="1119" spans="1:65" s="14" customFormat="1" ht="11.25">
      <c r="B1119" s="174"/>
      <c r="D1119" s="167" t="s">
        <v>160</v>
      </c>
      <c r="E1119" s="175" t="s">
        <v>1</v>
      </c>
      <c r="F1119" s="176" t="s">
        <v>2166</v>
      </c>
      <c r="H1119" s="177">
        <v>5.7</v>
      </c>
      <c r="I1119" s="178"/>
      <c r="L1119" s="174"/>
      <c r="M1119" s="179"/>
      <c r="N1119" s="180"/>
      <c r="O1119" s="180"/>
      <c r="P1119" s="180"/>
      <c r="Q1119" s="180"/>
      <c r="R1119" s="180"/>
      <c r="S1119" s="180"/>
      <c r="T1119" s="181"/>
      <c r="AT1119" s="175" t="s">
        <v>160</v>
      </c>
      <c r="AU1119" s="175" t="s">
        <v>152</v>
      </c>
      <c r="AV1119" s="14" t="s">
        <v>152</v>
      </c>
      <c r="AW1119" s="14" t="s">
        <v>31</v>
      </c>
      <c r="AX1119" s="14" t="s">
        <v>84</v>
      </c>
      <c r="AY1119" s="175" t="s">
        <v>151</v>
      </c>
    </row>
    <row r="1120" spans="1:65" s="2" customFormat="1" ht="24.2" customHeight="1">
      <c r="A1120" s="33"/>
      <c r="B1120" s="151"/>
      <c r="C1120" s="190" t="s">
        <v>2167</v>
      </c>
      <c r="D1120" s="190" t="s">
        <v>186</v>
      </c>
      <c r="E1120" s="191" t="s">
        <v>2168</v>
      </c>
      <c r="F1120" s="192" t="s">
        <v>2169</v>
      </c>
      <c r="G1120" s="193" t="s">
        <v>179</v>
      </c>
      <c r="H1120" s="194">
        <v>20</v>
      </c>
      <c r="I1120" s="195"/>
      <c r="J1120" s="196">
        <f>ROUND(I1120*H1120,2)</f>
        <v>0</v>
      </c>
      <c r="K1120" s="197"/>
      <c r="L1120" s="198"/>
      <c r="M1120" s="199" t="s">
        <v>1</v>
      </c>
      <c r="N1120" s="200" t="s">
        <v>42</v>
      </c>
      <c r="O1120" s="62"/>
      <c r="P1120" s="162">
        <f>O1120*H1120</f>
        <v>0</v>
      </c>
      <c r="Q1120" s="162">
        <v>0</v>
      </c>
      <c r="R1120" s="162">
        <f>Q1120*H1120</f>
        <v>0</v>
      </c>
      <c r="S1120" s="162">
        <v>0</v>
      </c>
      <c r="T1120" s="163">
        <f>S1120*H1120</f>
        <v>0</v>
      </c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  <c r="AR1120" s="164" t="s">
        <v>417</v>
      </c>
      <c r="AT1120" s="164" t="s">
        <v>186</v>
      </c>
      <c r="AU1120" s="164" t="s">
        <v>152</v>
      </c>
      <c r="AY1120" s="18" t="s">
        <v>151</v>
      </c>
      <c r="BE1120" s="165">
        <f>IF(N1120="základná",J1120,0)</f>
        <v>0</v>
      </c>
      <c r="BF1120" s="165">
        <f>IF(N1120="znížená",J1120,0)</f>
        <v>0</v>
      </c>
      <c r="BG1120" s="165">
        <f>IF(N1120="zákl. prenesená",J1120,0)</f>
        <v>0</v>
      </c>
      <c r="BH1120" s="165">
        <f>IF(N1120="zníž. prenesená",J1120,0)</f>
        <v>0</v>
      </c>
      <c r="BI1120" s="165">
        <f>IF(N1120="nulová",J1120,0)</f>
        <v>0</v>
      </c>
      <c r="BJ1120" s="18" t="s">
        <v>152</v>
      </c>
      <c r="BK1120" s="165">
        <f>ROUND(I1120*H1120,2)</f>
        <v>0</v>
      </c>
      <c r="BL1120" s="18" t="s">
        <v>262</v>
      </c>
      <c r="BM1120" s="164" t="s">
        <v>2170</v>
      </c>
    </row>
    <row r="1121" spans="1:65" s="2" customFormat="1" ht="21.75" customHeight="1">
      <c r="A1121" s="33"/>
      <c r="B1121" s="151"/>
      <c r="C1121" s="190" t="s">
        <v>2171</v>
      </c>
      <c r="D1121" s="190" t="s">
        <v>186</v>
      </c>
      <c r="E1121" s="191" t="s">
        <v>2172</v>
      </c>
      <c r="F1121" s="192" t="s">
        <v>2173</v>
      </c>
      <c r="G1121" s="193" t="s">
        <v>179</v>
      </c>
      <c r="H1121" s="194">
        <v>100</v>
      </c>
      <c r="I1121" s="195"/>
      <c r="J1121" s="196">
        <f>ROUND(I1121*H1121,2)</f>
        <v>0</v>
      </c>
      <c r="K1121" s="197"/>
      <c r="L1121" s="198"/>
      <c r="M1121" s="199" t="s">
        <v>1</v>
      </c>
      <c r="N1121" s="200" t="s">
        <v>42</v>
      </c>
      <c r="O1121" s="62"/>
      <c r="P1121" s="162">
        <f>O1121*H1121</f>
        <v>0</v>
      </c>
      <c r="Q1121" s="162">
        <v>0</v>
      </c>
      <c r="R1121" s="162">
        <f>Q1121*H1121</f>
        <v>0</v>
      </c>
      <c r="S1121" s="162">
        <v>0</v>
      </c>
      <c r="T1121" s="163">
        <f>S1121*H1121</f>
        <v>0</v>
      </c>
      <c r="U1121" s="33"/>
      <c r="V1121" s="33"/>
      <c r="W1121" s="33"/>
      <c r="X1121" s="33"/>
      <c r="Y1121" s="33"/>
      <c r="Z1121" s="33"/>
      <c r="AA1121" s="33"/>
      <c r="AB1121" s="33"/>
      <c r="AC1121" s="33"/>
      <c r="AD1121" s="33"/>
      <c r="AE1121" s="33"/>
      <c r="AR1121" s="164" t="s">
        <v>417</v>
      </c>
      <c r="AT1121" s="164" t="s">
        <v>186</v>
      </c>
      <c r="AU1121" s="164" t="s">
        <v>152</v>
      </c>
      <c r="AY1121" s="18" t="s">
        <v>151</v>
      </c>
      <c r="BE1121" s="165">
        <f>IF(N1121="základná",J1121,0)</f>
        <v>0</v>
      </c>
      <c r="BF1121" s="165">
        <f>IF(N1121="znížená",J1121,0)</f>
        <v>0</v>
      </c>
      <c r="BG1121" s="165">
        <f>IF(N1121="zákl. prenesená",J1121,0)</f>
        <v>0</v>
      </c>
      <c r="BH1121" s="165">
        <f>IF(N1121="zníž. prenesená",J1121,0)</f>
        <v>0</v>
      </c>
      <c r="BI1121" s="165">
        <f>IF(N1121="nulová",J1121,0)</f>
        <v>0</v>
      </c>
      <c r="BJ1121" s="18" t="s">
        <v>152</v>
      </c>
      <c r="BK1121" s="165">
        <f>ROUND(I1121*H1121,2)</f>
        <v>0</v>
      </c>
      <c r="BL1121" s="18" t="s">
        <v>262</v>
      </c>
      <c r="BM1121" s="164" t="s">
        <v>2174</v>
      </c>
    </row>
    <row r="1122" spans="1:65" s="14" customFormat="1" ht="11.25">
      <c r="B1122" s="174"/>
      <c r="D1122" s="167" t="s">
        <v>160</v>
      </c>
      <c r="E1122" s="175" t="s">
        <v>1</v>
      </c>
      <c r="F1122" s="176" t="s">
        <v>2175</v>
      </c>
      <c r="H1122" s="177">
        <v>100</v>
      </c>
      <c r="I1122" s="178"/>
      <c r="L1122" s="174"/>
      <c r="M1122" s="179"/>
      <c r="N1122" s="180"/>
      <c r="O1122" s="180"/>
      <c r="P1122" s="180"/>
      <c r="Q1122" s="180"/>
      <c r="R1122" s="180"/>
      <c r="S1122" s="180"/>
      <c r="T1122" s="181"/>
      <c r="AT1122" s="175" t="s">
        <v>160</v>
      </c>
      <c r="AU1122" s="175" t="s">
        <v>152</v>
      </c>
      <c r="AV1122" s="14" t="s">
        <v>152</v>
      </c>
      <c r="AW1122" s="14" t="s">
        <v>31</v>
      </c>
      <c r="AX1122" s="14" t="s">
        <v>84</v>
      </c>
      <c r="AY1122" s="175" t="s">
        <v>151</v>
      </c>
    </row>
    <row r="1123" spans="1:65" s="2" customFormat="1" ht="24.2" customHeight="1">
      <c r="A1123" s="33"/>
      <c r="B1123" s="151"/>
      <c r="C1123" s="152" t="s">
        <v>2176</v>
      </c>
      <c r="D1123" s="152" t="s">
        <v>154</v>
      </c>
      <c r="E1123" s="153" t="s">
        <v>2177</v>
      </c>
      <c r="F1123" s="154" t="s">
        <v>2178</v>
      </c>
      <c r="G1123" s="155" t="s">
        <v>179</v>
      </c>
      <c r="H1123" s="156">
        <v>31</v>
      </c>
      <c r="I1123" s="157"/>
      <c r="J1123" s="158">
        <f>ROUND(I1123*H1123,2)</f>
        <v>0</v>
      </c>
      <c r="K1123" s="159"/>
      <c r="L1123" s="34"/>
      <c r="M1123" s="160" t="s">
        <v>1</v>
      </c>
      <c r="N1123" s="161" t="s">
        <v>42</v>
      </c>
      <c r="O1123" s="62"/>
      <c r="P1123" s="162">
        <f>O1123*H1123</f>
        <v>0</v>
      </c>
      <c r="Q1123" s="162">
        <v>1.0000000000000001E-5</v>
      </c>
      <c r="R1123" s="162">
        <f>Q1123*H1123</f>
        <v>3.1E-4</v>
      </c>
      <c r="S1123" s="162">
        <v>0</v>
      </c>
      <c r="T1123" s="163">
        <f>S1123*H1123</f>
        <v>0</v>
      </c>
      <c r="U1123" s="33"/>
      <c r="V1123" s="33"/>
      <c r="W1123" s="33"/>
      <c r="X1123" s="33"/>
      <c r="Y1123" s="33"/>
      <c r="Z1123" s="33"/>
      <c r="AA1123" s="33"/>
      <c r="AB1123" s="33"/>
      <c r="AC1123" s="33"/>
      <c r="AD1123" s="33"/>
      <c r="AE1123" s="33"/>
      <c r="AR1123" s="164" t="s">
        <v>262</v>
      </c>
      <c r="AT1123" s="164" t="s">
        <v>154</v>
      </c>
      <c r="AU1123" s="164" t="s">
        <v>152</v>
      </c>
      <c r="AY1123" s="18" t="s">
        <v>151</v>
      </c>
      <c r="BE1123" s="165">
        <f>IF(N1123="základná",J1123,0)</f>
        <v>0</v>
      </c>
      <c r="BF1123" s="165">
        <f>IF(N1123="znížená",J1123,0)</f>
        <v>0</v>
      </c>
      <c r="BG1123" s="165">
        <f>IF(N1123="zákl. prenesená",J1123,0)</f>
        <v>0</v>
      </c>
      <c r="BH1123" s="165">
        <f>IF(N1123="zníž. prenesená",J1123,0)</f>
        <v>0</v>
      </c>
      <c r="BI1123" s="165">
        <f>IF(N1123="nulová",J1123,0)</f>
        <v>0</v>
      </c>
      <c r="BJ1123" s="18" t="s">
        <v>152</v>
      </c>
      <c r="BK1123" s="165">
        <f>ROUND(I1123*H1123,2)</f>
        <v>0</v>
      </c>
      <c r="BL1123" s="18" t="s">
        <v>262</v>
      </c>
      <c r="BM1123" s="164" t="s">
        <v>2179</v>
      </c>
    </row>
    <row r="1124" spans="1:65" s="13" customFormat="1" ht="11.25">
      <c r="B1124" s="166"/>
      <c r="D1124" s="167" t="s">
        <v>160</v>
      </c>
      <c r="E1124" s="168" t="s">
        <v>1</v>
      </c>
      <c r="F1124" s="169" t="s">
        <v>1747</v>
      </c>
      <c r="H1124" s="168" t="s">
        <v>1</v>
      </c>
      <c r="I1124" s="170"/>
      <c r="L1124" s="166"/>
      <c r="M1124" s="171"/>
      <c r="N1124" s="172"/>
      <c r="O1124" s="172"/>
      <c r="P1124" s="172"/>
      <c r="Q1124" s="172"/>
      <c r="R1124" s="172"/>
      <c r="S1124" s="172"/>
      <c r="T1124" s="173"/>
      <c r="AT1124" s="168" t="s">
        <v>160</v>
      </c>
      <c r="AU1124" s="168" t="s">
        <v>152</v>
      </c>
      <c r="AV1124" s="13" t="s">
        <v>84</v>
      </c>
      <c r="AW1124" s="13" t="s">
        <v>31</v>
      </c>
      <c r="AX1124" s="13" t="s">
        <v>76</v>
      </c>
      <c r="AY1124" s="168" t="s">
        <v>151</v>
      </c>
    </row>
    <row r="1125" spans="1:65" s="14" customFormat="1" ht="11.25">
      <c r="B1125" s="174"/>
      <c r="D1125" s="167" t="s">
        <v>160</v>
      </c>
      <c r="E1125" s="175" t="s">
        <v>1</v>
      </c>
      <c r="F1125" s="176" t="s">
        <v>191</v>
      </c>
      <c r="H1125" s="177">
        <v>6</v>
      </c>
      <c r="I1125" s="178"/>
      <c r="L1125" s="174"/>
      <c r="M1125" s="179"/>
      <c r="N1125" s="180"/>
      <c r="O1125" s="180"/>
      <c r="P1125" s="180"/>
      <c r="Q1125" s="180"/>
      <c r="R1125" s="180"/>
      <c r="S1125" s="180"/>
      <c r="T1125" s="181"/>
      <c r="AT1125" s="175" t="s">
        <v>160</v>
      </c>
      <c r="AU1125" s="175" t="s">
        <v>152</v>
      </c>
      <c r="AV1125" s="14" t="s">
        <v>152</v>
      </c>
      <c r="AW1125" s="14" t="s">
        <v>31</v>
      </c>
      <c r="AX1125" s="14" t="s">
        <v>76</v>
      </c>
      <c r="AY1125" s="175" t="s">
        <v>151</v>
      </c>
    </row>
    <row r="1126" spans="1:65" s="13" customFormat="1" ht="11.25">
      <c r="B1126" s="166"/>
      <c r="D1126" s="167" t="s">
        <v>160</v>
      </c>
      <c r="E1126" s="168" t="s">
        <v>1</v>
      </c>
      <c r="F1126" s="169" t="s">
        <v>2084</v>
      </c>
      <c r="H1126" s="168" t="s">
        <v>1</v>
      </c>
      <c r="I1126" s="170"/>
      <c r="L1126" s="166"/>
      <c r="M1126" s="171"/>
      <c r="N1126" s="172"/>
      <c r="O1126" s="172"/>
      <c r="P1126" s="172"/>
      <c r="Q1126" s="172"/>
      <c r="R1126" s="172"/>
      <c r="S1126" s="172"/>
      <c r="T1126" s="173"/>
      <c r="AT1126" s="168" t="s">
        <v>160</v>
      </c>
      <c r="AU1126" s="168" t="s">
        <v>152</v>
      </c>
      <c r="AV1126" s="13" t="s">
        <v>84</v>
      </c>
      <c r="AW1126" s="13" t="s">
        <v>31</v>
      </c>
      <c r="AX1126" s="13" t="s">
        <v>76</v>
      </c>
      <c r="AY1126" s="168" t="s">
        <v>151</v>
      </c>
    </row>
    <row r="1127" spans="1:65" s="14" customFormat="1" ht="11.25">
      <c r="B1127" s="174"/>
      <c r="D1127" s="167" t="s">
        <v>160</v>
      </c>
      <c r="E1127" s="175" t="s">
        <v>1</v>
      </c>
      <c r="F1127" s="176" t="s">
        <v>2180</v>
      </c>
      <c r="H1127" s="177">
        <v>25</v>
      </c>
      <c r="I1127" s="178"/>
      <c r="L1127" s="174"/>
      <c r="M1127" s="179"/>
      <c r="N1127" s="180"/>
      <c r="O1127" s="180"/>
      <c r="P1127" s="180"/>
      <c r="Q1127" s="180"/>
      <c r="R1127" s="180"/>
      <c r="S1127" s="180"/>
      <c r="T1127" s="181"/>
      <c r="AT1127" s="175" t="s">
        <v>160</v>
      </c>
      <c r="AU1127" s="175" t="s">
        <v>152</v>
      </c>
      <c r="AV1127" s="14" t="s">
        <v>152</v>
      </c>
      <c r="AW1127" s="14" t="s">
        <v>31</v>
      </c>
      <c r="AX1127" s="14" t="s">
        <v>76</v>
      </c>
      <c r="AY1127" s="175" t="s">
        <v>151</v>
      </c>
    </row>
    <row r="1128" spans="1:65" s="15" customFormat="1" ht="11.25">
      <c r="B1128" s="182"/>
      <c r="D1128" s="167" t="s">
        <v>160</v>
      </c>
      <c r="E1128" s="183" t="s">
        <v>1</v>
      </c>
      <c r="F1128" s="184" t="s">
        <v>164</v>
      </c>
      <c r="H1128" s="185">
        <v>31</v>
      </c>
      <c r="I1128" s="186"/>
      <c r="L1128" s="182"/>
      <c r="M1128" s="187"/>
      <c r="N1128" s="188"/>
      <c r="O1128" s="188"/>
      <c r="P1128" s="188"/>
      <c r="Q1128" s="188"/>
      <c r="R1128" s="188"/>
      <c r="S1128" s="188"/>
      <c r="T1128" s="189"/>
      <c r="AT1128" s="183" t="s">
        <v>160</v>
      </c>
      <c r="AU1128" s="183" t="s">
        <v>152</v>
      </c>
      <c r="AV1128" s="15" t="s">
        <v>158</v>
      </c>
      <c r="AW1128" s="15" t="s">
        <v>31</v>
      </c>
      <c r="AX1128" s="15" t="s">
        <v>84</v>
      </c>
      <c r="AY1128" s="183" t="s">
        <v>151</v>
      </c>
    </row>
    <row r="1129" spans="1:65" s="2" customFormat="1" ht="16.5" customHeight="1">
      <c r="A1129" s="33"/>
      <c r="B1129" s="151"/>
      <c r="C1129" s="190" t="s">
        <v>2181</v>
      </c>
      <c r="D1129" s="190" t="s">
        <v>186</v>
      </c>
      <c r="E1129" s="191" t="s">
        <v>2182</v>
      </c>
      <c r="F1129" s="192" t="s">
        <v>2183</v>
      </c>
      <c r="G1129" s="193" t="s">
        <v>179</v>
      </c>
      <c r="H1129" s="194">
        <v>31</v>
      </c>
      <c r="I1129" s="195"/>
      <c r="J1129" s="196">
        <f>ROUND(I1129*H1129,2)</f>
        <v>0</v>
      </c>
      <c r="K1129" s="197"/>
      <c r="L1129" s="198"/>
      <c r="M1129" s="199" t="s">
        <v>1</v>
      </c>
      <c r="N1129" s="200" t="s">
        <v>42</v>
      </c>
      <c r="O1129" s="62"/>
      <c r="P1129" s="162">
        <f>O1129*H1129</f>
        <v>0</v>
      </c>
      <c r="Q1129" s="162">
        <v>0</v>
      </c>
      <c r="R1129" s="162">
        <f>Q1129*H1129</f>
        <v>0</v>
      </c>
      <c r="S1129" s="162">
        <v>0</v>
      </c>
      <c r="T1129" s="163">
        <f>S1129*H1129</f>
        <v>0</v>
      </c>
      <c r="U1129" s="33"/>
      <c r="V1129" s="33"/>
      <c r="W1129" s="33"/>
      <c r="X1129" s="33"/>
      <c r="Y1129" s="33"/>
      <c r="Z1129" s="33"/>
      <c r="AA1129" s="33"/>
      <c r="AB1129" s="33"/>
      <c r="AC1129" s="33"/>
      <c r="AD1129" s="33"/>
      <c r="AE1129" s="33"/>
      <c r="AR1129" s="164" t="s">
        <v>417</v>
      </c>
      <c r="AT1129" s="164" t="s">
        <v>186</v>
      </c>
      <c r="AU1129" s="164" t="s">
        <v>152</v>
      </c>
      <c r="AY1129" s="18" t="s">
        <v>151</v>
      </c>
      <c r="BE1129" s="165">
        <f>IF(N1129="základná",J1129,0)</f>
        <v>0</v>
      </c>
      <c r="BF1129" s="165">
        <f>IF(N1129="znížená",J1129,0)</f>
        <v>0</v>
      </c>
      <c r="BG1129" s="165">
        <f>IF(N1129="zákl. prenesená",J1129,0)</f>
        <v>0</v>
      </c>
      <c r="BH1129" s="165">
        <f>IF(N1129="zníž. prenesená",J1129,0)</f>
        <v>0</v>
      </c>
      <c r="BI1129" s="165">
        <f>IF(N1129="nulová",J1129,0)</f>
        <v>0</v>
      </c>
      <c r="BJ1129" s="18" t="s">
        <v>152</v>
      </c>
      <c r="BK1129" s="165">
        <f>ROUND(I1129*H1129,2)</f>
        <v>0</v>
      </c>
      <c r="BL1129" s="18" t="s">
        <v>262</v>
      </c>
      <c r="BM1129" s="164" t="s">
        <v>2184</v>
      </c>
    </row>
    <row r="1130" spans="1:65" s="2" customFormat="1" ht="37.9" customHeight="1">
      <c r="A1130" s="33"/>
      <c r="B1130" s="151"/>
      <c r="C1130" s="152" t="s">
        <v>2185</v>
      </c>
      <c r="D1130" s="152" t="s">
        <v>154</v>
      </c>
      <c r="E1130" s="153" t="s">
        <v>2186</v>
      </c>
      <c r="F1130" s="154" t="s">
        <v>2187</v>
      </c>
      <c r="G1130" s="155" t="s">
        <v>462</v>
      </c>
      <c r="H1130" s="156">
        <v>191.79599999999999</v>
      </c>
      <c r="I1130" s="157"/>
      <c r="J1130" s="158">
        <f>ROUND(I1130*H1130,2)</f>
        <v>0</v>
      </c>
      <c r="K1130" s="159"/>
      <c r="L1130" s="34"/>
      <c r="M1130" s="160" t="s">
        <v>1</v>
      </c>
      <c r="N1130" s="161" t="s">
        <v>42</v>
      </c>
      <c r="O1130" s="62"/>
      <c r="P1130" s="162">
        <f>O1130*H1130</f>
        <v>0</v>
      </c>
      <c r="Q1130" s="162">
        <v>6.3000000000000003E-4</v>
      </c>
      <c r="R1130" s="162">
        <f>Q1130*H1130</f>
        <v>0.12083148</v>
      </c>
      <c r="S1130" s="162">
        <v>0</v>
      </c>
      <c r="T1130" s="163">
        <f>S1130*H1130</f>
        <v>0</v>
      </c>
      <c r="U1130" s="33"/>
      <c r="V1130" s="33"/>
      <c r="W1130" s="33"/>
      <c r="X1130" s="33"/>
      <c r="Y1130" s="33"/>
      <c r="Z1130" s="33"/>
      <c r="AA1130" s="33"/>
      <c r="AB1130" s="33"/>
      <c r="AC1130" s="33"/>
      <c r="AD1130" s="33"/>
      <c r="AE1130" s="33"/>
      <c r="AR1130" s="164" t="s">
        <v>262</v>
      </c>
      <c r="AT1130" s="164" t="s">
        <v>154</v>
      </c>
      <c r="AU1130" s="164" t="s">
        <v>152</v>
      </c>
      <c r="AY1130" s="18" t="s">
        <v>151</v>
      </c>
      <c r="BE1130" s="165">
        <f>IF(N1130="základná",J1130,0)</f>
        <v>0</v>
      </c>
      <c r="BF1130" s="165">
        <f>IF(N1130="znížená",J1130,0)</f>
        <v>0</v>
      </c>
      <c r="BG1130" s="165">
        <f>IF(N1130="zákl. prenesená",J1130,0)</f>
        <v>0</v>
      </c>
      <c r="BH1130" s="165">
        <f>IF(N1130="zníž. prenesená",J1130,0)</f>
        <v>0</v>
      </c>
      <c r="BI1130" s="165">
        <f>IF(N1130="nulová",J1130,0)</f>
        <v>0</v>
      </c>
      <c r="BJ1130" s="18" t="s">
        <v>152</v>
      </c>
      <c r="BK1130" s="165">
        <f>ROUND(I1130*H1130,2)</f>
        <v>0</v>
      </c>
      <c r="BL1130" s="18" t="s">
        <v>262</v>
      </c>
      <c r="BM1130" s="164" t="s">
        <v>2188</v>
      </c>
    </row>
    <row r="1131" spans="1:65" s="13" customFormat="1" ht="11.25">
      <c r="B1131" s="166"/>
      <c r="D1131" s="167" t="s">
        <v>160</v>
      </c>
      <c r="E1131" s="168" t="s">
        <v>1</v>
      </c>
      <c r="F1131" s="169" t="s">
        <v>1747</v>
      </c>
      <c r="H1131" s="168" t="s">
        <v>1</v>
      </c>
      <c r="I1131" s="170"/>
      <c r="L1131" s="166"/>
      <c r="M1131" s="171"/>
      <c r="N1131" s="172"/>
      <c r="O1131" s="172"/>
      <c r="P1131" s="172"/>
      <c r="Q1131" s="172"/>
      <c r="R1131" s="172"/>
      <c r="S1131" s="172"/>
      <c r="T1131" s="173"/>
      <c r="AT1131" s="168" t="s">
        <v>160</v>
      </c>
      <c r="AU1131" s="168" t="s">
        <v>152</v>
      </c>
      <c r="AV1131" s="13" t="s">
        <v>84</v>
      </c>
      <c r="AW1131" s="13" t="s">
        <v>31</v>
      </c>
      <c r="AX1131" s="13" t="s">
        <v>76</v>
      </c>
      <c r="AY1131" s="168" t="s">
        <v>151</v>
      </c>
    </row>
    <row r="1132" spans="1:65" s="14" customFormat="1" ht="11.25">
      <c r="B1132" s="174"/>
      <c r="D1132" s="167" t="s">
        <v>160</v>
      </c>
      <c r="E1132" s="175" t="s">
        <v>1</v>
      </c>
      <c r="F1132" s="176" t="s">
        <v>2189</v>
      </c>
      <c r="H1132" s="177">
        <v>29.678000000000001</v>
      </c>
      <c r="I1132" s="178"/>
      <c r="L1132" s="174"/>
      <c r="M1132" s="179"/>
      <c r="N1132" s="180"/>
      <c r="O1132" s="180"/>
      <c r="P1132" s="180"/>
      <c r="Q1132" s="180"/>
      <c r="R1132" s="180"/>
      <c r="S1132" s="180"/>
      <c r="T1132" s="181"/>
      <c r="AT1132" s="175" t="s">
        <v>160</v>
      </c>
      <c r="AU1132" s="175" t="s">
        <v>152</v>
      </c>
      <c r="AV1132" s="14" t="s">
        <v>152</v>
      </c>
      <c r="AW1132" s="14" t="s">
        <v>31</v>
      </c>
      <c r="AX1132" s="14" t="s">
        <v>76</v>
      </c>
      <c r="AY1132" s="175" t="s">
        <v>151</v>
      </c>
    </row>
    <row r="1133" spans="1:65" s="13" customFormat="1" ht="11.25">
      <c r="B1133" s="166"/>
      <c r="D1133" s="167" t="s">
        <v>160</v>
      </c>
      <c r="E1133" s="168" t="s">
        <v>1</v>
      </c>
      <c r="F1133" s="169" t="s">
        <v>2084</v>
      </c>
      <c r="H1133" s="168" t="s">
        <v>1</v>
      </c>
      <c r="I1133" s="170"/>
      <c r="L1133" s="166"/>
      <c r="M1133" s="171"/>
      <c r="N1133" s="172"/>
      <c r="O1133" s="172"/>
      <c r="P1133" s="172"/>
      <c r="Q1133" s="172"/>
      <c r="R1133" s="172"/>
      <c r="S1133" s="172"/>
      <c r="T1133" s="173"/>
      <c r="AT1133" s="168" t="s">
        <v>160</v>
      </c>
      <c r="AU1133" s="168" t="s">
        <v>152</v>
      </c>
      <c r="AV1133" s="13" t="s">
        <v>84</v>
      </c>
      <c r="AW1133" s="13" t="s">
        <v>31</v>
      </c>
      <c r="AX1133" s="13" t="s">
        <v>76</v>
      </c>
      <c r="AY1133" s="168" t="s">
        <v>151</v>
      </c>
    </row>
    <row r="1134" spans="1:65" s="14" customFormat="1" ht="11.25">
      <c r="B1134" s="174"/>
      <c r="D1134" s="167" t="s">
        <v>160</v>
      </c>
      <c r="E1134" s="175" t="s">
        <v>1</v>
      </c>
      <c r="F1134" s="176" t="s">
        <v>2190</v>
      </c>
      <c r="H1134" s="177">
        <v>69.718000000000004</v>
      </c>
      <c r="I1134" s="178"/>
      <c r="L1134" s="174"/>
      <c r="M1134" s="179"/>
      <c r="N1134" s="180"/>
      <c r="O1134" s="180"/>
      <c r="P1134" s="180"/>
      <c r="Q1134" s="180"/>
      <c r="R1134" s="180"/>
      <c r="S1134" s="180"/>
      <c r="T1134" s="181"/>
      <c r="AT1134" s="175" t="s">
        <v>160</v>
      </c>
      <c r="AU1134" s="175" t="s">
        <v>152</v>
      </c>
      <c r="AV1134" s="14" t="s">
        <v>152</v>
      </c>
      <c r="AW1134" s="14" t="s">
        <v>31</v>
      </c>
      <c r="AX1134" s="14" t="s">
        <v>76</v>
      </c>
      <c r="AY1134" s="175" t="s">
        <v>151</v>
      </c>
    </row>
    <row r="1135" spans="1:65" s="14" customFormat="1" ht="11.25">
      <c r="B1135" s="174"/>
      <c r="D1135" s="167" t="s">
        <v>160</v>
      </c>
      <c r="E1135" s="175" t="s">
        <v>1</v>
      </c>
      <c r="F1135" s="176" t="s">
        <v>2191</v>
      </c>
      <c r="H1135" s="177">
        <v>60.94</v>
      </c>
      <c r="I1135" s="178"/>
      <c r="L1135" s="174"/>
      <c r="M1135" s="179"/>
      <c r="N1135" s="180"/>
      <c r="O1135" s="180"/>
      <c r="P1135" s="180"/>
      <c r="Q1135" s="180"/>
      <c r="R1135" s="180"/>
      <c r="S1135" s="180"/>
      <c r="T1135" s="181"/>
      <c r="AT1135" s="175" t="s">
        <v>160</v>
      </c>
      <c r="AU1135" s="175" t="s">
        <v>152</v>
      </c>
      <c r="AV1135" s="14" t="s">
        <v>152</v>
      </c>
      <c r="AW1135" s="14" t="s">
        <v>31</v>
      </c>
      <c r="AX1135" s="14" t="s">
        <v>76</v>
      </c>
      <c r="AY1135" s="175" t="s">
        <v>151</v>
      </c>
    </row>
    <row r="1136" spans="1:65" s="14" customFormat="1" ht="11.25">
      <c r="B1136" s="174"/>
      <c r="D1136" s="167" t="s">
        <v>160</v>
      </c>
      <c r="E1136" s="175" t="s">
        <v>1</v>
      </c>
      <c r="F1136" s="176" t="s">
        <v>2192</v>
      </c>
      <c r="H1136" s="177">
        <v>31.46</v>
      </c>
      <c r="I1136" s="178"/>
      <c r="L1136" s="174"/>
      <c r="M1136" s="179"/>
      <c r="N1136" s="180"/>
      <c r="O1136" s="180"/>
      <c r="P1136" s="180"/>
      <c r="Q1136" s="180"/>
      <c r="R1136" s="180"/>
      <c r="S1136" s="180"/>
      <c r="T1136" s="181"/>
      <c r="AT1136" s="175" t="s">
        <v>160</v>
      </c>
      <c r="AU1136" s="175" t="s">
        <v>152</v>
      </c>
      <c r="AV1136" s="14" t="s">
        <v>152</v>
      </c>
      <c r="AW1136" s="14" t="s">
        <v>31</v>
      </c>
      <c r="AX1136" s="14" t="s">
        <v>76</v>
      </c>
      <c r="AY1136" s="175" t="s">
        <v>151</v>
      </c>
    </row>
    <row r="1137" spans="1:65" s="15" customFormat="1" ht="11.25">
      <c r="B1137" s="182"/>
      <c r="D1137" s="167" t="s">
        <v>160</v>
      </c>
      <c r="E1137" s="183" t="s">
        <v>1</v>
      </c>
      <c r="F1137" s="184" t="s">
        <v>164</v>
      </c>
      <c r="H1137" s="185">
        <v>191.79600000000002</v>
      </c>
      <c r="I1137" s="186"/>
      <c r="L1137" s="182"/>
      <c r="M1137" s="187"/>
      <c r="N1137" s="188"/>
      <c r="O1137" s="188"/>
      <c r="P1137" s="188"/>
      <c r="Q1137" s="188"/>
      <c r="R1137" s="188"/>
      <c r="S1137" s="188"/>
      <c r="T1137" s="189"/>
      <c r="AT1137" s="183" t="s">
        <v>160</v>
      </c>
      <c r="AU1137" s="183" t="s">
        <v>152</v>
      </c>
      <c r="AV1137" s="15" t="s">
        <v>158</v>
      </c>
      <c r="AW1137" s="15" t="s">
        <v>31</v>
      </c>
      <c r="AX1137" s="15" t="s">
        <v>84</v>
      </c>
      <c r="AY1137" s="183" t="s">
        <v>151</v>
      </c>
    </row>
    <row r="1138" spans="1:65" s="2" customFormat="1" ht="37.9" customHeight="1">
      <c r="A1138" s="33"/>
      <c r="B1138" s="151"/>
      <c r="C1138" s="152" t="s">
        <v>2193</v>
      </c>
      <c r="D1138" s="152" t="s">
        <v>154</v>
      </c>
      <c r="E1138" s="153" t="s">
        <v>2194</v>
      </c>
      <c r="F1138" s="154" t="s">
        <v>2195</v>
      </c>
      <c r="G1138" s="155" t="s">
        <v>462</v>
      </c>
      <c r="H1138" s="156">
        <v>191.79599999999999</v>
      </c>
      <c r="I1138" s="157"/>
      <c r="J1138" s="158">
        <f>ROUND(I1138*H1138,2)</f>
        <v>0</v>
      </c>
      <c r="K1138" s="159"/>
      <c r="L1138" s="34"/>
      <c r="M1138" s="160" t="s">
        <v>1</v>
      </c>
      <c r="N1138" s="161" t="s">
        <v>42</v>
      </c>
      <c r="O1138" s="62"/>
      <c r="P1138" s="162">
        <f>O1138*H1138</f>
        <v>0</v>
      </c>
      <c r="Q1138" s="162">
        <v>6.3000000000000003E-4</v>
      </c>
      <c r="R1138" s="162">
        <f>Q1138*H1138</f>
        <v>0.12083148</v>
      </c>
      <c r="S1138" s="162">
        <v>0</v>
      </c>
      <c r="T1138" s="163">
        <f>S1138*H1138</f>
        <v>0</v>
      </c>
      <c r="U1138" s="33"/>
      <c r="V1138" s="33"/>
      <c r="W1138" s="33"/>
      <c r="X1138" s="33"/>
      <c r="Y1138" s="33"/>
      <c r="Z1138" s="33"/>
      <c r="AA1138" s="33"/>
      <c r="AB1138" s="33"/>
      <c r="AC1138" s="33"/>
      <c r="AD1138" s="33"/>
      <c r="AE1138" s="33"/>
      <c r="AR1138" s="164" t="s">
        <v>262</v>
      </c>
      <c r="AT1138" s="164" t="s">
        <v>154</v>
      </c>
      <c r="AU1138" s="164" t="s">
        <v>152</v>
      </c>
      <c r="AY1138" s="18" t="s">
        <v>151</v>
      </c>
      <c r="BE1138" s="165">
        <f>IF(N1138="základná",J1138,0)</f>
        <v>0</v>
      </c>
      <c r="BF1138" s="165">
        <f>IF(N1138="znížená",J1138,0)</f>
        <v>0</v>
      </c>
      <c r="BG1138" s="165">
        <f>IF(N1138="zákl. prenesená",J1138,0)</f>
        <v>0</v>
      </c>
      <c r="BH1138" s="165">
        <f>IF(N1138="zníž. prenesená",J1138,0)</f>
        <v>0</v>
      </c>
      <c r="BI1138" s="165">
        <f>IF(N1138="nulová",J1138,0)</f>
        <v>0</v>
      </c>
      <c r="BJ1138" s="18" t="s">
        <v>152</v>
      </c>
      <c r="BK1138" s="165">
        <f>ROUND(I1138*H1138,2)</f>
        <v>0</v>
      </c>
      <c r="BL1138" s="18" t="s">
        <v>262</v>
      </c>
      <c r="BM1138" s="164" t="s">
        <v>2196</v>
      </c>
    </row>
    <row r="1139" spans="1:65" s="2" customFormat="1" ht="37.9" customHeight="1">
      <c r="A1139" s="33"/>
      <c r="B1139" s="151"/>
      <c r="C1139" s="152" t="s">
        <v>2197</v>
      </c>
      <c r="D1139" s="152" t="s">
        <v>154</v>
      </c>
      <c r="E1139" s="153" t="s">
        <v>2198</v>
      </c>
      <c r="F1139" s="154" t="s">
        <v>2199</v>
      </c>
      <c r="G1139" s="155" t="s">
        <v>462</v>
      </c>
      <c r="H1139" s="156">
        <v>125.322</v>
      </c>
      <c r="I1139" s="157"/>
      <c r="J1139" s="158">
        <f>ROUND(I1139*H1139,2)</f>
        <v>0</v>
      </c>
      <c r="K1139" s="159"/>
      <c r="L1139" s="34"/>
      <c r="M1139" s="160" t="s">
        <v>1</v>
      </c>
      <c r="N1139" s="161" t="s">
        <v>42</v>
      </c>
      <c r="O1139" s="62"/>
      <c r="P1139" s="162">
        <f>O1139*H1139</f>
        <v>0</v>
      </c>
      <c r="Q1139" s="162">
        <v>1.6900000000000001E-3</v>
      </c>
      <c r="R1139" s="162">
        <f>Q1139*H1139</f>
        <v>0.21179418000000003</v>
      </c>
      <c r="S1139" s="162">
        <v>0</v>
      </c>
      <c r="T1139" s="163">
        <f>S1139*H1139</f>
        <v>0</v>
      </c>
      <c r="U1139" s="33"/>
      <c r="V1139" s="33"/>
      <c r="W1139" s="33"/>
      <c r="X1139" s="33"/>
      <c r="Y1139" s="33"/>
      <c r="Z1139" s="33"/>
      <c r="AA1139" s="33"/>
      <c r="AB1139" s="33"/>
      <c r="AC1139" s="33"/>
      <c r="AD1139" s="33"/>
      <c r="AE1139" s="33"/>
      <c r="AR1139" s="164" t="s">
        <v>262</v>
      </c>
      <c r="AT1139" s="164" t="s">
        <v>154</v>
      </c>
      <c r="AU1139" s="164" t="s">
        <v>152</v>
      </c>
      <c r="AY1139" s="18" t="s">
        <v>151</v>
      </c>
      <c r="BE1139" s="165">
        <f>IF(N1139="základná",J1139,0)</f>
        <v>0</v>
      </c>
      <c r="BF1139" s="165">
        <f>IF(N1139="znížená",J1139,0)</f>
        <v>0</v>
      </c>
      <c r="BG1139" s="165">
        <f>IF(N1139="zákl. prenesená",J1139,0)</f>
        <v>0</v>
      </c>
      <c r="BH1139" s="165">
        <f>IF(N1139="zníž. prenesená",J1139,0)</f>
        <v>0</v>
      </c>
      <c r="BI1139" s="165">
        <f>IF(N1139="nulová",J1139,0)</f>
        <v>0</v>
      </c>
      <c r="BJ1139" s="18" t="s">
        <v>152</v>
      </c>
      <c r="BK1139" s="165">
        <f>ROUND(I1139*H1139,2)</f>
        <v>0</v>
      </c>
      <c r="BL1139" s="18" t="s">
        <v>262</v>
      </c>
      <c r="BM1139" s="164" t="s">
        <v>2200</v>
      </c>
    </row>
    <row r="1140" spans="1:65" s="14" customFormat="1" ht="22.5">
      <c r="B1140" s="174"/>
      <c r="D1140" s="167" t="s">
        <v>160</v>
      </c>
      <c r="E1140" s="175" t="s">
        <v>1</v>
      </c>
      <c r="F1140" s="176" t="s">
        <v>2201</v>
      </c>
      <c r="H1140" s="177">
        <v>40.679000000000002</v>
      </c>
      <c r="I1140" s="178"/>
      <c r="L1140" s="174"/>
      <c r="M1140" s="179"/>
      <c r="N1140" s="180"/>
      <c r="O1140" s="180"/>
      <c r="P1140" s="180"/>
      <c r="Q1140" s="180"/>
      <c r="R1140" s="180"/>
      <c r="S1140" s="180"/>
      <c r="T1140" s="181"/>
      <c r="AT1140" s="175" t="s">
        <v>160</v>
      </c>
      <c r="AU1140" s="175" t="s">
        <v>152</v>
      </c>
      <c r="AV1140" s="14" t="s">
        <v>152</v>
      </c>
      <c r="AW1140" s="14" t="s">
        <v>31</v>
      </c>
      <c r="AX1140" s="14" t="s">
        <v>76</v>
      </c>
      <c r="AY1140" s="175" t="s">
        <v>151</v>
      </c>
    </row>
    <row r="1141" spans="1:65" s="14" customFormat="1" ht="11.25">
      <c r="B1141" s="174"/>
      <c r="D1141" s="167" t="s">
        <v>160</v>
      </c>
      <c r="E1141" s="175" t="s">
        <v>1</v>
      </c>
      <c r="F1141" s="176" t="s">
        <v>2202</v>
      </c>
      <c r="H1141" s="177">
        <v>20.436</v>
      </c>
      <c r="I1141" s="178"/>
      <c r="L1141" s="174"/>
      <c r="M1141" s="179"/>
      <c r="N1141" s="180"/>
      <c r="O1141" s="180"/>
      <c r="P1141" s="180"/>
      <c r="Q1141" s="180"/>
      <c r="R1141" s="180"/>
      <c r="S1141" s="180"/>
      <c r="T1141" s="181"/>
      <c r="AT1141" s="175" t="s">
        <v>160</v>
      </c>
      <c r="AU1141" s="175" t="s">
        <v>152</v>
      </c>
      <c r="AV1141" s="14" t="s">
        <v>152</v>
      </c>
      <c r="AW1141" s="14" t="s">
        <v>31</v>
      </c>
      <c r="AX1141" s="14" t="s">
        <v>76</v>
      </c>
      <c r="AY1141" s="175" t="s">
        <v>151</v>
      </c>
    </row>
    <row r="1142" spans="1:65" s="14" customFormat="1" ht="11.25">
      <c r="B1142" s="174"/>
      <c r="D1142" s="167" t="s">
        <v>160</v>
      </c>
      <c r="E1142" s="175" t="s">
        <v>1</v>
      </c>
      <c r="F1142" s="176" t="s">
        <v>2203</v>
      </c>
      <c r="H1142" s="177">
        <v>49.631999999999998</v>
      </c>
      <c r="I1142" s="178"/>
      <c r="L1142" s="174"/>
      <c r="M1142" s="179"/>
      <c r="N1142" s="180"/>
      <c r="O1142" s="180"/>
      <c r="P1142" s="180"/>
      <c r="Q1142" s="180"/>
      <c r="R1142" s="180"/>
      <c r="S1142" s="180"/>
      <c r="T1142" s="181"/>
      <c r="AT1142" s="175" t="s">
        <v>160</v>
      </c>
      <c r="AU1142" s="175" t="s">
        <v>152</v>
      </c>
      <c r="AV1142" s="14" t="s">
        <v>152</v>
      </c>
      <c r="AW1142" s="14" t="s">
        <v>31</v>
      </c>
      <c r="AX1142" s="14" t="s">
        <v>76</v>
      </c>
      <c r="AY1142" s="175" t="s">
        <v>151</v>
      </c>
    </row>
    <row r="1143" spans="1:65" s="14" customFormat="1" ht="22.5">
      <c r="B1143" s="174"/>
      <c r="D1143" s="167" t="s">
        <v>160</v>
      </c>
      <c r="E1143" s="175" t="s">
        <v>1</v>
      </c>
      <c r="F1143" s="176" t="s">
        <v>2204</v>
      </c>
      <c r="H1143" s="177">
        <v>14.574999999999999</v>
      </c>
      <c r="I1143" s="178"/>
      <c r="L1143" s="174"/>
      <c r="M1143" s="179"/>
      <c r="N1143" s="180"/>
      <c r="O1143" s="180"/>
      <c r="P1143" s="180"/>
      <c r="Q1143" s="180"/>
      <c r="R1143" s="180"/>
      <c r="S1143" s="180"/>
      <c r="T1143" s="181"/>
      <c r="AT1143" s="175" t="s">
        <v>160</v>
      </c>
      <c r="AU1143" s="175" t="s">
        <v>152</v>
      </c>
      <c r="AV1143" s="14" t="s">
        <v>152</v>
      </c>
      <c r="AW1143" s="14" t="s">
        <v>31</v>
      </c>
      <c r="AX1143" s="14" t="s">
        <v>76</v>
      </c>
      <c r="AY1143" s="175" t="s">
        <v>151</v>
      </c>
    </row>
    <row r="1144" spans="1:65" s="15" customFormat="1" ht="11.25">
      <c r="B1144" s="182"/>
      <c r="D1144" s="167" t="s">
        <v>160</v>
      </c>
      <c r="E1144" s="183" t="s">
        <v>1</v>
      </c>
      <c r="F1144" s="184" t="s">
        <v>164</v>
      </c>
      <c r="H1144" s="185">
        <v>125.322</v>
      </c>
      <c r="I1144" s="186"/>
      <c r="L1144" s="182"/>
      <c r="M1144" s="187"/>
      <c r="N1144" s="188"/>
      <c r="O1144" s="188"/>
      <c r="P1144" s="188"/>
      <c r="Q1144" s="188"/>
      <c r="R1144" s="188"/>
      <c r="S1144" s="188"/>
      <c r="T1144" s="189"/>
      <c r="AT1144" s="183" t="s">
        <v>160</v>
      </c>
      <c r="AU1144" s="183" t="s">
        <v>152</v>
      </c>
      <c r="AV1144" s="15" t="s">
        <v>158</v>
      </c>
      <c r="AW1144" s="15" t="s">
        <v>31</v>
      </c>
      <c r="AX1144" s="15" t="s">
        <v>84</v>
      </c>
      <c r="AY1144" s="183" t="s">
        <v>151</v>
      </c>
    </row>
    <row r="1145" spans="1:65" s="2" customFormat="1" ht="24.2" customHeight="1">
      <c r="A1145" s="33"/>
      <c r="B1145" s="151"/>
      <c r="C1145" s="152" t="s">
        <v>2205</v>
      </c>
      <c r="D1145" s="152" t="s">
        <v>154</v>
      </c>
      <c r="E1145" s="153" t="s">
        <v>2206</v>
      </c>
      <c r="F1145" s="154" t="s">
        <v>2207</v>
      </c>
      <c r="G1145" s="155" t="s">
        <v>157</v>
      </c>
      <c r="H1145" s="156">
        <v>1063.2940000000001</v>
      </c>
      <c r="I1145" s="157"/>
      <c r="J1145" s="158">
        <f>ROUND(I1145*H1145,2)</f>
        <v>0</v>
      </c>
      <c r="K1145" s="159"/>
      <c r="L1145" s="34"/>
      <c r="M1145" s="160" t="s">
        <v>1</v>
      </c>
      <c r="N1145" s="161" t="s">
        <v>42</v>
      </c>
      <c r="O1145" s="62"/>
      <c r="P1145" s="162">
        <f>O1145*H1145</f>
        <v>0</v>
      </c>
      <c r="Q1145" s="162">
        <v>0</v>
      </c>
      <c r="R1145" s="162">
        <f>Q1145*H1145</f>
        <v>0</v>
      </c>
      <c r="S1145" s="162">
        <v>0</v>
      </c>
      <c r="T1145" s="163">
        <f>S1145*H1145</f>
        <v>0</v>
      </c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  <c r="AR1145" s="164" t="s">
        <v>262</v>
      </c>
      <c r="AT1145" s="164" t="s">
        <v>154</v>
      </c>
      <c r="AU1145" s="164" t="s">
        <v>152</v>
      </c>
      <c r="AY1145" s="18" t="s">
        <v>151</v>
      </c>
      <c r="BE1145" s="165">
        <f>IF(N1145="základná",J1145,0)</f>
        <v>0</v>
      </c>
      <c r="BF1145" s="165">
        <f>IF(N1145="znížená",J1145,0)</f>
        <v>0</v>
      </c>
      <c r="BG1145" s="165">
        <f>IF(N1145="zákl. prenesená",J1145,0)</f>
        <v>0</v>
      </c>
      <c r="BH1145" s="165">
        <f>IF(N1145="zníž. prenesená",J1145,0)</f>
        <v>0</v>
      </c>
      <c r="BI1145" s="165">
        <f>IF(N1145="nulová",J1145,0)</f>
        <v>0</v>
      </c>
      <c r="BJ1145" s="18" t="s">
        <v>152</v>
      </c>
      <c r="BK1145" s="165">
        <f>ROUND(I1145*H1145,2)</f>
        <v>0</v>
      </c>
      <c r="BL1145" s="18" t="s">
        <v>262</v>
      </c>
      <c r="BM1145" s="164" t="s">
        <v>2208</v>
      </c>
    </row>
    <row r="1146" spans="1:65" s="14" customFormat="1" ht="11.25">
      <c r="B1146" s="174"/>
      <c r="D1146" s="167" t="s">
        <v>160</v>
      </c>
      <c r="E1146" s="175" t="s">
        <v>1</v>
      </c>
      <c r="F1146" s="176" t="s">
        <v>2209</v>
      </c>
      <c r="H1146" s="177">
        <v>454.93599999999998</v>
      </c>
      <c r="I1146" s="178"/>
      <c r="L1146" s="174"/>
      <c r="M1146" s="179"/>
      <c r="N1146" s="180"/>
      <c r="O1146" s="180"/>
      <c r="P1146" s="180"/>
      <c r="Q1146" s="180"/>
      <c r="R1146" s="180"/>
      <c r="S1146" s="180"/>
      <c r="T1146" s="181"/>
      <c r="AT1146" s="175" t="s">
        <v>160</v>
      </c>
      <c r="AU1146" s="175" t="s">
        <v>152</v>
      </c>
      <c r="AV1146" s="14" t="s">
        <v>152</v>
      </c>
      <c r="AW1146" s="14" t="s">
        <v>31</v>
      </c>
      <c r="AX1146" s="14" t="s">
        <v>76</v>
      </c>
      <c r="AY1146" s="175" t="s">
        <v>151</v>
      </c>
    </row>
    <row r="1147" spans="1:65" s="14" customFormat="1" ht="11.25">
      <c r="B1147" s="174"/>
      <c r="D1147" s="167" t="s">
        <v>160</v>
      </c>
      <c r="E1147" s="175" t="s">
        <v>1</v>
      </c>
      <c r="F1147" s="176" t="s">
        <v>2210</v>
      </c>
      <c r="H1147" s="177">
        <v>495.04700000000003</v>
      </c>
      <c r="I1147" s="178"/>
      <c r="L1147" s="174"/>
      <c r="M1147" s="179"/>
      <c r="N1147" s="180"/>
      <c r="O1147" s="180"/>
      <c r="P1147" s="180"/>
      <c r="Q1147" s="180"/>
      <c r="R1147" s="180"/>
      <c r="S1147" s="180"/>
      <c r="T1147" s="181"/>
      <c r="AT1147" s="175" t="s">
        <v>160</v>
      </c>
      <c r="AU1147" s="175" t="s">
        <v>152</v>
      </c>
      <c r="AV1147" s="14" t="s">
        <v>152</v>
      </c>
      <c r="AW1147" s="14" t="s">
        <v>31</v>
      </c>
      <c r="AX1147" s="14" t="s">
        <v>76</v>
      </c>
      <c r="AY1147" s="175" t="s">
        <v>151</v>
      </c>
    </row>
    <row r="1148" spans="1:65" s="13" customFormat="1" ht="11.25">
      <c r="B1148" s="166"/>
      <c r="D1148" s="167" t="s">
        <v>160</v>
      </c>
      <c r="E1148" s="168" t="s">
        <v>1</v>
      </c>
      <c r="F1148" s="169" t="s">
        <v>2211</v>
      </c>
      <c r="H1148" s="168" t="s">
        <v>1</v>
      </c>
      <c r="I1148" s="170"/>
      <c r="L1148" s="166"/>
      <c r="M1148" s="171"/>
      <c r="N1148" s="172"/>
      <c r="O1148" s="172"/>
      <c r="P1148" s="172"/>
      <c r="Q1148" s="172"/>
      <c r="R1148" s="172"/>
      <c r="S1148" s="172"/>
      <c r="T1148" s="173"/>
      <c r="AT1148" s="168" t="s">
        <v>160</v>
      </c>
      <c r="AU1148" s="168" t="s">
        <v>152</v>
      </c>
      <c r="AV1148" s="13" t="s">
        <v>84</v>
      </c>
      <c r="AW1148" s="13" t="s">
        <v>31</v>
      </c>
      <c r="AX1148" s="13" t="s">
        <v>76</v>
      </c>
      <c r="AY1148" s="168" t="s">
        <v>151</v>
      </c>
    </row>
    <row r="1149" spans="1:65" s="13" customFormat="1" ht="11.25">
      <c r="B1149" s="166"/>
      <c r="D1149" s="167" t="s">
        <v>160</v>
      </c>
      <c r="E1149" s="168" t="s">
        <v>1</v>
      </c>
      <c r="F1149" s="169" t="s">
        <v>1747</v>
      </c>
      <c r="H1149" s="168" t="s">
        <v>1</v>
      </c>
      <c r="I1149" s="170"/>
      <c r="L1149" s="166"/>
      <c r="M1149" s="171"/>
      <c r="N1149" s="172"/>
      <c r="O1149" s="172"/>
      <c r="P1149" s="172"/>
      <c r="Q1149" s="172"/>
      <c r="R1149" s="172"/>
      <c r="S1149" s="172"/>
      <c r="T1149" s="173"/>
      <c r="AT1149" s="168" t="s">
        <v>160</v>
      </c>
      <c r="AU1149" s="168" t="s">
        <v>152</v>
      </c>
      <c r="AV1149" s="13" t="s">
        <v>84</v>
      </c>
      <c r="AW1149" s="13" t="s">
        <v>31</v>
      </c>
      <c r="AX1149" s="13" t="s">
        <v>76</v>
      </c>
      <c r="AY1149" s="168" t="s">
        <v>151</v>
      </c>
    </row>
    <row r="1150" spans="1:65" s="14" customFormat="1" ht="11.25">
      <c r="B1150" s="174"/>
      <c r="D1150" s="167" t="s">
        <v>160</v>
      </c>
      <c r="E1150" s="175" t="s">
        <v>1</v>
      </c>
      <c r="F1150" s="176" t="s">
        <v>2129</v>
      </c>
      <c r="H1150" s="177">
        <v>13.49</v>
      </c>
      <c r="I1150" s="178"/>
      <c r="L1150" s="174"/>
      <c r="M1150" s="179"/>
      <c r="N1150" s="180"/>
      <c r="O1150" s="180"/>
      <c r="P1150" s="180"/>
      <c r="Q1150" s="180"/>
      <c r="R1150" s="180"/>
      <c r="S1150" s="180"/>
      <c r="T1150" s="181"/>
      <c r="AT1150" s="175" t="s">
        <v>160</v>
      </c>
      <c r="AU1150" s="175" t="s">
        <v>152</v>
      </c>
      <c r="AV1150" s="14" t="s">
        <v>152</v>
      </c>
      <c r="AW1150" s="14" t="s">
        <v>31</v>
      </c>
      <c r="AX1150" s="14" t="s">
        <v>76</v>
      </c>
      <c r="AY1150" s="175" t="s">
        <v>151</v>
      </c>
    </row>
    <row r="1151" spans="1:65" s="13" customFormat="1" ht="11.25">
      <c r="B1151" s="166"/>
      <c r="D1151" s="167" t="s">
        <v>160</v>
      </c>
      <c r="E1151" s="168" t="s">
        <v>1</v>
      </c>
      <c r="F1151" s="169" t="s">
        <v>2084</v>
      </c>
      <c r="H1151" s="168" t="s">
        <v>1</v>
      </c>
      <c r="I1151" s="170"/>
      <c r="L1151" s="166"/>
      <c r="M1151" s="171"/>
      <c r="N1151" s="172"/>
      <c r="O1151" s="172"/>
      <c r="P1151" s="172"/>
      <c r="Q1151" s="172"/>
      <c r="R1151" s="172"/>
      <c r="S1151" s="172"/>
      <c r="T1151" s="173"/>
      <c r="AT1151" s="168" t="s">
        <v>160</v>
      </c>
      <c r="AU1151" s="168" t="s">
        <v>152</v>
      </c>
      <c r="AV1151" s="13" t="s">
        <v>84</v>
      </c>
      <c r="AW1151" s="13" t="s">
        <v>31</v>
      </c>
      <c r="AX1151" s="13" t="s">
        <v>76</v>
      </c>
      <c r="AY1151" s="168" t="s">
        <v>151</v>
      </c>
    </row>
    <row r="1152" spans="1:65" s="14" customFormat="1" ht="33.75">
      <c r="B1152" s="174"/>
      <c r="D1152" s="167" t="s">
        <v>160</v>
      </c>
      <c r="E1152" s="175" t="s">
        <v>1</v>
      </c>
      <c r="F1152" s="176" t="s">
        <v>2130</v>
      </c>
      <c r="H1152" s="177">
        <v>36.643999999999998</v>
      </c>
      <c r="I1152" s="178"/>
      <c r="L1152" s="174"/>
      <c r="M1152" s="179"/>
      <c r="N1152" s="180"/>
      <c r="O1152" s="180"/>
      <c r="P1152" s="180"/>
      <c r="Q1152" s="180"/>
      <c r="R1152" s="180"/>
      <c r="S1152" s="180"/>
      <c r="T1152" s="181"/>
      <c r="AT1152" s="175" t="s">
        <v>160</v>
      </c>
      <c r="AU1152" s="175" t="s">
        <v>152</v>
      </c>
      <c r="AV1152" s="14" t="s">
        <v>152</v>
      </c>
      <c r="AW1152" s="14" t="s">
        <v>31</v>
      </c>
      <c r="AX1152" s="14" t="s">
        <v>76</v>
      </c>
      <c r="AY1152" s="175" t="s">
        <v>151</v>
      </c>
    </row>
    <row r="1153" spans="1:65" s="14" customFormat="1" ht="33.75">
      <c r="B1153" s="174"/>
      <c r="D1153" s="167" t="s">
        <v>160</v>
      </c>
      <c r="E1153" s="175" t="s">
        <v>1</v>
      </c>
      <c r="F1153" s="176" t="s">
        <v>2131</v>
      </c>
      <c r="H1153" s="177">
        <v>19.541</v>
      </c>
      <c r="I1153" s="178"/>
      <c r="L1153" s="174"/>
      <c r="M1153" s="179"/>
      <c r="N1153" s="180"/>
      <c r="O1153" s="180"/>
      <c r="P1153" s="180"/>
      <c r="Q1153" s="180"/>
      <c r="R1153" s="180"/>
      <c r="S1153" s="180"/>
      <c r="T1153" s="181"/>
      <c r="AT1153" s="175" t="s">
        <v>160</v>
      </c>
      <c r="AU1153" s="175" t="s">
        <v>152</v>
      </c>
      <c r="AV1153" s="14" t="s">
        <v>152</v>
      </c>
      <c r="AW1153" s="14" t="s">
        <v>31</v>
      </c>
      <c r="AX1153" s="14" t="s">
        <v>76</v>
      </c>
      <c r="AY1153" s="175" t="s">
        <v>151</v>
      </c>
    </row>
    <row r="1154" spans="1:65" s="14" customFormat="1" ht="22.5">
      <c r="B1154" s="174"/>
      <c r="D1154" s="167" t="s">
        <v>160</v>
      </c>
      <c r="E1154" s="175" t="s">
        <v>1</v>
      </c>
      <c r="F1154" s="176" t="s">
        <v>2132</v>
      </c>
      <c r="H1154" s="177">
        <v>36.546999999999997</v>
      </c>
      <c r="I1154" s="178"/>
      <c r="L1154" s="174"/>
      <c r="M1154" s="179"/>
      <c r="N1154" s="180"/>
      <c r="O1154" s="180"/>
      <c r="P1154" s="180"/>
      <c r="Q1154" s="180"/>
      <c r="R1154" s="180"/>
      <c r="S1154" s="180"/>
      <c r="T1154" s="181"/>
      <c r="AT1154" s="175" t="s">
        <v>160</v>
      </c>
      <c r="AU1154" s="175" t="s">
        <v>152</v>
      </c>
      <c r="AV1154" s="14" t="s">
        <v>152</v>
      </c>
      <c r="AW1154" s="14" t="s">
        <v>31</v>
      </c>
      <c r="AX1154" s="14" t="s">
        <v>76</v>
      </c>
      <c r="AY1154" s="175" t="s">
        <v>151</v>
      </c>
    </row>
    <row r="1155" spans="1:65" s="14" customFormat="1" ht="22.5">
      <c r="B1155" s="174"/>
      <c r="D1155" s="167" t="s">
        <v>160</v>
      </c>
      <c r="E1155" s="175" t="s">
        <v>1</v>
      </c>
      <c r="F1155" s="176" t="s">
        <v>2133</v>
      </c>
      <c r="H1155" s="177">
        <v>7.0890000000000004</v>
      </c>
      <c r="I1155" s="178"/>
      <c r="L1155" s="174"/>
      <c r="M1155" s="179"/>
      <c r="N1155" s="180"/>
      <c r="O1155" s="180"/>
      <c r="P1155" s="180"/>
      <c r="Q1155" s="180"/>
      <c r="R1155" s="180"/>
      <c r="S1155" s="180"/>
      <c r="T1155" s="181"/>
      <c r="AT1155" s="175" t="s">
        <v>160</v>
      </c>
      <c r="AU1155" s="175" t="s">
        <v>152</v>
      </c>
      <c r="AV1155" s="14" t="s">
        <v>152</v>
      </c>
      <c r="AW1155" s="14" t="s">
        <v>31</v>
      </c>
      <c r="AX1155" s="14" t="s">
        <v>76</v>
      </c>
      <c r="AY1155" s="175" t="s">
        <v>151</v>
      </c>
    </row>
    <row r="1156" spans="1:65" s="15" customFormat="1" ht="11.25">
      <c r="B1156" s="182"/>
      <c r="D1156" s="167" t="s">
        <v>160</v>
      </c>
      <c r="E1156" s="183" t="s">
        <v>1</v>
      </c>
      <c r="F1156" s="184" t="s">
        <v>164</v>
      </c>
      <c r="H1156" s="185">
        <v>1063.2939999999999</v>
      </c>
      <c r="I1156" s="186"/>
      <c r="L1156" s="182"/>
      <c r="M1156" s="187"/>
      <c r="N1156" s="188"/>
      <c r="O1156" s="188"/>
      <c r="P1156" s="188"/>
      <c r="Q1156" s="188"/>
      <c r="R1156" s="188"/>
      <c r="S1156" s="188"/>
      <c r="T1156" s="189"/>
      <c r="AT1156" s="183" t="s">
        <v>160</v>
      </c>
      <c r="AU1156" s="183" t="s">
        <v>152</v>
      </c>
      <c r="AV1156" s="15" t="s">
        <v>158</v>
      </c>
      <c r="AW1156" s="15" t="s">
        <v>31</v>
      </c>
      <c r="AX1156" s="15" t="s">
        <v>84</v>
      </c>
      <c r="AY1156" s="183" t="s">
        <v>151</v>
      </c>
    </row>
    <row r="1157" spans="1:65" s="2" customFormat="1" ht="16.5" customHeight="1">
      <c r="A1157" s="33"/>
      <c r="B1157" s="151"/>
      <c r="C1157" s="190" t="s">
        <v>2212</v>
      </c>
      <c r="D1157" s="190" t="s">
        <v>186</v>
      </c>
      <c r="E1157" s="191" t="s">
        <v>2213</v>
      </c>
      <c r="F1157" s="192" t="s">
        <v>2214</v>
      </c>
      <c r="G1157" s="193" t="s">
        <v>157</v>
      </c>
      <c r="H1157" s="194">
        <v>1222.788</v>
      </c>
      <c r="I1157" s="195"/>
      <c r="J1157" s="196">
        <f>ROUND(I1157*H1157,2)</f>
        <v>0</v>
      </c>
      <c r="K1157" s="197"/>
      <c r="L1157" s="198"/>
      <c r="M1157" s="199" t="s">
        <v>1</v>
      </c>
      <c r="N1157" s="200" t="s">
        <v>42</v>
      </c>
      <c r="O1157" s="62"/>
      <c r="P1157" s="162">
        <f>O1157*H1157</f>
        <v>0</v>
      </c>
      <c r="Q1157" s="162">
        <v>0</v>
      </c>
      <c r="R1157" s="162">
        <f>Q1157*H1157</f>
        <v>0</v>
      </c>
      <c r="S1157" s="162">
        <v>0</v>
      </c>
      <c r="T1157" s="163">
        <f>S1157*H1157</f>
        <v>0</v>
      </c>
      <c r="U1157" s="33"/>
      <c r="V1157" s="33"/>
      <c r="W1157" s="33"/>
      <c r="X1157" s="33"/>
      <c r="Y1157" s="33"/>
      <c r="Z1157" s="33"/>
      <c r="AA1157" s="33"/>
      <c r="AB1157" s="33"/>
      <c r="AC1157" s="33"/>
      <c r="AD1157" s="33"/>
      <c r="AE1157" s="33"/>
      <c r="AR1157" s="164" t="s">
        <v>417</v>
      </c>
      <c r="AT1157" s="164" t="s">
        <v>186</v>
      </c>
      <c r="AU1157" s="164" t="s">
        <v>152</v>
      </c>
      <c r="AY1157" s="18" t="s">
        <v>151</v>
      </c>
      <c r="BE1157" s="165">
        <f>IF(N1157="základná",J1157,0)</f>
        <v>0</v>
      </c>
      <c r="BF1157" s="165">
        <f>IF(N1157="znížená",J1157,0)</f>
        <v>0</v>
      </c>
      <c r="BG1157" s="165">
        <f>IF(N1157="zákl. prenesená",J1157,0)</f>
        <v>0</v>
      </c>
      <c r="BH1157" s="165">
        <f>IF(N1157="zníž. prenesená",J1157,0)</f>
        <v>0</v>
      </c>
      <c r="BI1157" s="165">
        <f>IF(N1157="nulová",J1157,0)</f>
        <v>0</v>
      </c>
      <c r="BJ1157" s="18" t="s">
        <v>152</v>
      </c>
      <c r="BK1157" s="165">
        <f>ROUND(I1157*H1157,2)</f>
        <v>0</v>
      </c>
      <c r="BL1157" s="18" t="s">
        <v>262</v>
      </c>
      <c r="BM1157" s="164" t="s">
        <v>2215</v>
      </c>
    </row>
    <row r="1158" spans="1:65" s="14" customFormat="1" ht="11.25">
      <c r="B1158" s="174"/>
      <c r="D1158" s="167" t="s">
        <v>160</v>
      </c>
      <c r="E1158" s="175" t="s">
        <v>1</v>
      </c>
      <c r="F1158" s="176" t="s">
        <v>2216</v>
      </c>
      <c r="H1158" s="177">
        <v>1222.788</v>
      </c>
      <c r="I1158" s="178"/>
      <c r="L1158" s="174"/>
      <c r="M1158" s="179"/>
      <c r="N1158" s="180"/>
      <c r="O1158" s="180"/>
      <c r="P1158" s="180"/>
      <c r="Q1158" s="180"/>
      <c r="R1158" s="180"/>
      <c r="S1158" s="180"/>
      <c r="T1158" s="181"/>
      <c r="AT1158" s="175" t="s">
        <v>160</v>
      </c>
      <c r="AU1158" s="175" t="s">
        <v>152</v>
      </c>
      <c r="AV1158" s="14" t="s">
        <v>152</v>
      </c>
      <c r="AW1158" s="14" t="s">
        <v>31</v>
      </c>
      <c r="AX1158" s="14" t="s">
        <v>84</v>
      </c>
      <c r="AY1158" s="175" t="s">
        <v>151</v>
      </c>
    </row>
    <row r="1159" spans="1:65" s="2" customFormat="1" ht="24.2" customHeight="1">
      <c r="A1159" s="33"/>
      <c r="B1159" s="151"/>
      <c r="C1159" s="152" t="s">
        <v>2217</v>
      </c>
      <c r="D1159" s="152" t="s">
        <v>154</v>
      </c>
      <c r="E1159" s="153" t="s">
        <v>2218</v>
      </c>
      <c r="F1159" s="154" t="s">
        <v>2219</v>
      </c>
      <c r="G1159" s="155" t="s">
        <v>632</v>
      </c>
      <c r="H1159" s="156">
        <v>1</v>
      </c>
      <c r="I1159" s="157"/>
      <c r="J1159" s="158">
        <f>ROUND(I1159*H1159,2)</f>
        <v>0</v>
      </c>
      <c r="K1159" s="159"/>
      <c r="L1159" s="34"/>
      <c r="M1159" s="160" t="s">
        <v>1</v>
      </c>
      <c r="N1159" s="161" t="s">
        <v>42</v>
      </c>
      <c r="O1159" s="62"/>
      <c r="P1159" s="162">
        <f>O1159*H1159</f>
        <v>0</v>
      </c>
      <c r="Q1159" s="162">
        <v>0</v>
      </c>
      <c r="R1159" s="162">
        <f>Q1159*H1159</f>
        <v>0</v>
      </c>
      <c r="S1159" s="162">
        <v>0</v>
      </c>
      <c r="T1159" s="163">
        <f>S1159*H1159</f>
        <v>0</v>
      </c>
      <c r="U1159" s="33"/>
      <c r="V1159" s="33"/>
      <c r="W1159" s="33"/>
      <c r="X1159" s="33"/>
      <c r="Y1159" s="33"/>
      <c r="Z1159" s="33"/>
      <c r="AA1159" s="33"/>
      <c r="AB1159" s="33"/>
      <c r="AC1159" s="33"/>
      <c r="AD1159" s="33"/>
      <c r="AE1159" s="33"/>
      <c r="AR1159" s="164" t="s">
        <v>262</v>
      </c>
      <c r="AT1159" s="164" t="s">
        <v>154</v>
      </c>
      <c r="AU1159" s="164" t="s">
        <v>152</v>
      </c>
      <c r="AY1159" s="18" t="s">
        <v>151</v>
      </c>
      <c r="BE1159" s="165">
        <f>IF(N1159="základná",J1159,0)</f>
        <v>0</v>
      </c>
      <c r="BF1159" s="165">
        <f>IF(N1159="znížená",J1159,0)</f>
        <v>0</v>
      </c>
      <c r="BG1159" s="165">
        <f>IF(N1159="zákl. prenesená",J1159,0)</f>
        <v>0</v>
      </c>
      <c r="BH1159" s="165">
        <f>IF(N1159="zníž. prenesená",J1159,0)</f>
        <v>0</v>
      </c>
      <c r="BI1159" s="165">
        <f>IF(N1159="nulová",J1159,0)</f>
        <v>0</v>
      </c>
      <c r="BJ1159" s="18" t="s">
        <v>152</v>
      </c>
      <c r="BK1159" s="165">
        <f>ROUND(I1159*H1159,2)</f>
        <v>0</v>
      </c>
      <c r="BL1159" s="18" t="s">
        <v>262</v>
      </c>
      <c r="BM1159" s="164" t="s">
        <v>2220</v>
      </c>
    </row>
    <row r="1160" spans="1:65" s="14" customFormat="1" ht="11.25">
      <c r="B1160" s="174"/>
      <c r="D1160" s="167" t="s">
        <v>160</v>
      </c>
      <c r="E1160" s="175" t="s">
        <v>1</v>
      </c>
      <c r="F1160" s="176" t="s">
        <v>2221</v>
      </c>
      <c r="H1160" s="177">
        <v>1</v>
      </c>
      <c r="I1160" s="178"/>
      <c r="L1160" s="174"/>
      <c r="M1160" s="179"/>
      <c r="N1160" s="180"/>
      <c r="O1160" s="180"/>
      <c r="P1160" s="180"/>
      <c r="Q1160" s="180"/>
      <c r="R1160" s="180"/>
      <c r="S1160" s="180"/>
      <c r="T1160" s="181"/>
      <c r="AT1160" s="175" t="s">
        <v>160</v>
      </c>
      <c r="AU1160" s="175" t="s">
        <v>152</v>
      </c>
      <c r="AV1160" s="14" t="s">
        <v>152</v>
      </c>
      <c r="AW1160" s="14" t="s">
        <v>31</v>
      </c>
      <c r="AX1160" s="14" t="s">
        <v>84</v>
      </c>
      <c r="AY1160" s="175" t="s">
        <v>151</v>
      </c>
    </row>
    <row r="1161" spans="1:65" s="2" customFormat="1" ht="16.5" customHeight="1">
      <c r="A1161" s="33"/>
      <c r="B1161" s="151"/>
      <c r="C1161" s="152" t="s">
        <v>2222</v>
      </c>
      <c r="D1161" s="152" t="s">
        <v>154</v>
      </c>
      <c r="E1161" s="153" t="s">
        <v>2223</v>
      </c>
      <c r="F1161" s="154" t="s">
        <v>2224</v>
      </c>
      <c r="G1161" s="155" t="s">
        <v>632</v>
      </c>
      <c r="H1161" s="156">
        <v>2</v>
      </c>
      <c r="I1161" s="157"/>
      <c r="J1161" s="158">
        <f>ROUND(I1161*H1161,2)</f>
        <v>0</v>
      </c>
      <c r="K1161" s="159"/>
      <c r="L1161" s="34"/>
      <c r="M1161" s="160" t="s">
        <v>1</v>
      </c>
      <c r="N1161" s="161" t="s">
        <v>42</v>
      </c>
      <c r="O1161" s="62"/>
      <c r="P1161" s="162">
        <f>O1161*H1161</f>
        <v>0</v>
      </c>
      <c r="Q1161" s="162">
        <v>0</v>
      </c>
      <c r="R1161" s="162">
        <f>Q1161*H1161</f>
        <v>0</v>
      </c>
      <c r="S1161" s="162">
        <v>0</v>
      </c>
      <c r="T1161" s="163">
        <f>S1161*H1161</f>
        <v>0</v>
      </c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  <c r="AR1161" s="164" t="s">
        <v>262</v>
      </c>
      <c r="AT1161" s="164" t="s">
        <v>154</v>
      </c>
      <c r="AU1161" s="164" t="s">
        <v>152</v>
      </c>
      <c r="AY1161" s="18" t="s">
        <v>151</v>
      </c>
      <c r="BE1161" s="165">
        <f>IF(N1161="základná",J1161,0)</f>
        <v>0</v>
      </c>
      <c r="BF1161" s="165">
        <f>IF(N1161="znížená",J1161,0)</f>
        <v>0</v>
      </c>
      <c r="BG1161" s="165">
        <f>IF(N1161="zákl. prenesená",J1161,0)</f>
        <v>0</v>
      </c>
      <c r="BH1161" s="165">
        <f>IF(N1161="zníž. prenesená",J1161,0)</f>
        <v>0</v>
      </c>
      <c r="BI1161" s="165">
        <f>IF(N1161="nulová",J1161,0)</f>
        <v>0</v>
      </c>
      <c r="BJ1161" s="18" t="s">
        <v>152</v>
      </c>
      <c r="BK1161" s="165">
        <f>ROUND(I1161*H1161,2)</f>
        <v>0</v>
      </c>
      <c r="BL1161" s="18" t="s">
        <v>262</v>
      </c>
      <c r="BM1161" s="164" t="s">
        <v>2225</v>
      </c>
    </row>
    <row r="1162" spans="1:65" s="2" customFormat="1" ht="16.5" customHeight="1">
      <c r="A1162" s="33"/>
      <c r="B1162" s="151"/>
      <c r="C1162" s="152" t="s">
        <v>2226</v>
      </c>
      <c r="D1162" s="152" t="s">
        <v>154</v>
      </c>
      <c r="E1162" s="153" t="s">
        <v>2227</v>
      </c>
      <c r="F1162" s="154" t="s">
        <v>2228</v>
      </c>
      <c r="G1162" s="155" t="s">
        <v>632</v>
      </c>
      <c r="H1162" s="156">
        <v>2</v>
      </c>
      <c r="I1162" s="157"/>
      <c r="J1162" s="158">
        <f>ROUND(I1162*H1162,2)</f>
        <v>0</v>
      </c>
      <c r="K1162" s="159"/>
      <c r="L1162" s="34"/>
      <c r="M1162" s="160" t="s">
        <v>1</v>
      </c>
      <c r="N1162" s="161" t="s">
        <v>42</v>
      </c>
      <c r="O1162" s="62"/>
      <c r="P1162" s="162">
        <f>O1162*H1162</f>
        <v>0</v>
      </c>
      <c r="Q1162" s="162">
        <v>0</v>
      </c>
      <c r="R1162" s="162">
        <f>Q1162*H1162</f>
        <v>0</v>
      </c>
      <c r="S1162" s="162">
        <v>0</v>
      </c>
      <c r="T1162" s="163">
        <f>S1162*H1162</f>
        <v>0</v>
      </c>
      <c r="U1162" s="33"/>
      <c r="V1162" s="33"/>
      <c r="W1162" s="33"/>
      <c r="X1162" s="33"/>
      <c r="Y1162" s="33"/>
      <c r="Z1162" s="33"/>
      <c r="AA1162" s="33"/>
      <c r="AB1162" s="33"/>
      <c r="AC1162" s="33"/>
      <c r="AD1162" s="33"/>
      <c r="AE1162" s="33"/>
      <c r="AR1162" s="164" t="s">
        <v>262</v>
      </c>
      <c r="AT1162" s="164" t="s">
        <v>154</v>
      </c>
      <c r="AU1162" s="164" t="s">
        <v>152</v>
      </c>
      <c r="AY1162" s="18" t="s">
        <v>151</v>
      </c>
      <c r="BE1162" s="165">
        <f>IF(N1162="základná",J1162,0)</f>
        <v>0</v>
      </c>
      <c r="BF1162" s="165">
        <f>IF(N1162="znížená",J1162,0)</f>
        <v>0</v>
      </c>
      <c r="BG1162" s="165">
        <f>IF(N1162="zákl. prenesená",J1162,0)</f>
        <v>0</v>
      </c>
      <c r="BH1162" s="165">
        <f>IF(N1162="zníž. prenesená",J1162,0)</f>
        <v>0</v>
      </c>
      <c r="BI1162" s="165">
        <f>IF(N1162="nulová",J1162,0)</f>
        <v>0</v>
      </c>
      <c r="BJ1162" s="18" t="s">
        <v>152</v>
      </c>
      <c r="BK1162" s="165">
        <f>ROUND(I1162*H1162,2)</f>
        <v>0</v>
      </c>
      <c r="BL1162" s="18" t="s">
        <v>262</v>
      </c>
      <c r="BM1162" s="164" t="s">
        <v>2229</v>
      </c>
    </row>
    <row r="1163" spans="1:65" s="2" customFormat="1" ht="24.2" customHeight="1">
      <c r="A1163" s="33"/>
      <c r="B1163" s="151"/>
      <c r="C1163" s="152" t="s">
        <v>2230</v>
      </c>
      <c r="D1163" s="152" t="s">
        <v>154</v>
      </c>
      <c r="E1163" s="153" t="s">
        <v>2231</v>
      </c>
      <c r="F1163" s="154" t="s">
        <v>2232</v>
      </c>
      <c r="G1163" s="155" t="s">
        <v>157</v>
      </c>
      <c r="H1163" s="156">
        <v>568.24699999999996</v>
      </c>
      <c r="I1163" s="157"/>
      <c r="J1163" s="158">
        <f>ROUND(I1163*H1163,2)</f>
        <v>0</v>
      </c>
      <c r="K1163" s="159"/>
      <c r="L1163" s="34"/>
      <c r="M1163" s="160" t="s">
        <v>1</v>
      </c>
      <c r="N1163" s="161" t="s">
        <v>42</v>
      </c>
      <c r="O1163" s="62"/>
      <c r="P1163" s="162">
        <f>O1163*H1163</f>
        <v>0</v>
      </c>
      <c r="Q1163" s="162">
        <v>0</v>
      </c>
      <c r="R1163" s="162">
        <f>Q1163*H1163</f>
        <v>0</v>
      </c>
      <c r="S1163" s="162">
        <v>0</v>
      </c>
      <c r="T1163" s="163">
        <f>S1163*H1163</f>
        <v>0</v>
      </c>
      <c r="U1163" s="33"/>
      <c r="V1163" s="33"/>
      <c r="W1163" s="33"/>
      <c r="X1163" s="33"/>
      <c r="Y1163" s="33"/>
      <c r="Z1163" s="33"/>
      <c r="AA1163" s="33"/>
      <c r="AB1163" s="33"/>
      <c r="AC1163" s="33"/>
      <c r="AD1163" s="33"/>
      <c r="AE1163" s="33"/>
      <c r="AR1163" s="164" t="s">
        <v>262</v>
      </c>
      <c r="AT1163" s="164" t="s">
        <v>154</v>
      </c>
      <c r="AU1163" s="164" t="s">
        <v>152</v>
      </c>
      <c r="AY1163" s="18" t="s">
        <v>151</v>
      </c>
      <c r="BE1163" s="165">
        <f>IF(N1163="základná",J1163,0)</f>
        <v>0</v>
      </c>
      <c r="BF1163" s="165">
        <f>IF(N1163="znížená",J1163,0)</f>
        <v>0</v>
      </c>
      <c r="BG1163" s="165">
        <f>IF(N1163="zákl. prenesená",J1163,0)</f>
        <v>0</v>
      </c>
      <c r="BH1163" s="165">
        <f>IF(N1163="zníž. prenesená",J1163,0)</f>
        <v>0</v>
      </c>
      <c r="BI1163" s="165">
        <f>IF(N1163="nulová",J1163,0)</f>
        <v>0</v>
      </c>
      <c r="BJ1163" s="18" t="s">
        <v>152</v>
      </c>
      <c r="BK1163" s="165">
        <f>ROUND(I1163*H1163,2)</f>
        <v>0</v>
      </c>
      <c r="BL1163" s="18" t="s">
        <v>262</v>
      </c>
      <c r="BM1163" s="164" t="s">
        <v>2233</v>
      </c>
    </row>
    <row r="1164" spans="1:65" s="14" customFormat="1" ht="11.25">
      <c r="B1164" s="174"/>
      <c r="D1164" s="167" t="s">
        <v>160</v>
      </c>
      <c r="E1164" s="175" t="s">
        <v>1</v>
      </c>
      <c r="F1164" s="176" t="s">
        <v>2234</v>
      </c>
      <c r="H1164" s="177">
        <v>454.93599999999998</v>
      </c>
      <c r="I1164" s="178"/>
      <c r="L1164" s="174"/>
      <c r="M1164" s="179"/>
      <c r="N1164" s="180"/>
      <c r="O1164" s="180"/>
      <c r="P1164" s="180"/>
      <c r="Q1164" s="180"/>
      <c r="R1164" s="180"/>
      <c r="S1164" s="180"/>
      <c r="T1164" s="181"/>
      <c r="AT1164" s="175" t="s">
        <v>160</v>
      </c>
      <c r="AU1164" s="175" t="s">
        <v>152</v>
      </c>
      <c r="AV1164" s="14" t="s">
        <v>152</v>
      </c>
      <c r="AW1164" s="14" t="s">
        <v>31</v>
      </c>
      <c r="AX1164" s="14" t="s">
        <v>76</v>
      </c>
      <c r="AY1164" s="175" t="s">
        <v>151</v>
      </c>
    </row>
    <row r="1165" spans="1:65" s="14" customFormat="1" ht="11.25">
      <c r="B1165" s="174"/>
      <c r="D1165" s="167" t="s">
        <v>160</v>
      </c>
      <c r="E1165" s="175" t="s">
        <v>1</v>
      </c>
      <c r="F1165" s="176" t="s">
        <v>2235</v>
      </c>
      <c r="H1165" s="177">
        <v>113.31100000000001</v>
      </c>
      <c r="I1165" s="178"/>
      <c r="L1165" s="174"/>
      <c r="M1165" s="179"/>
      <c r="N1165" s="180"/>
      <c r="O1165" s="180"/>
      <c r="P1165" s="180"/>
      <c r="Q1165" s="180"/>
      <c r="R1165" s="180"/>
      <c r="S1165" s="180"/>
      <c r="T1165" s="181"/>
      <c r="AT1165" s="175" t="s">
        <v>160</v>
      </c>
      <c r="AU1165" s="175" t="s">
        <v>152</v>
      </c>
      <c r="AV1165" s="14" t="s">
        <v>152</v>
      </c>
      <c r="AW1165" s="14" t="s">
        <v>31</v>
      </c>
      <c r="AX1165" s="14" t="s">
        <v>76</v>
      </c>
      <c r="AY1165" s="175" t="s">
        <v>151</v>
      </c>
    </row>
    <row r="1166" spans="1:65" s="15" customFormat="1" ht="11.25">
      <c r="B1166" s="182"/>
      <c r="D1166" s="167" t="s">
        <v>160</v>
      </c>
      <c r="E1166" s="183" t="s">
        <v>1</v>
      </c>
      <c r="F1166" s="184" t="s">
        <v>164</v>
      </c>
      <c r="H1166" s="185">
        <v>568.24699999999996</v>
      </c>
      <c r="I1166" s="186"/>
      <c r="L1166" s="182"/>
      <c r="M1166" s="187"/>
      <c r="N1166" s="188"/>
      <c r="O1166" s="188"/>
      <c r="P1166" s="188"/>
      <c r="Q1166" s="188"/>
      <c r="R1166" s="188"/>
      <c r="S1166" s="188"/>
      <c r="T1166" s="189"/>
      <c r="AT1166" s="183" t="s">
        <v>160</v>
      </c>
      <c r="AU1166" s="183" t="s">
        <v>152</v>
      </c>
      <c r="AV1166" s="15" t="s">
        <v>158</v>
      </c>
      <c r="AW1166" s="15" t="s">
        <v>31</v>
      </c>
      <c r="AX1166" s="15" t="s">
        <v>84</v>
      </c>
      <c r="AY1166" s="183" t="s">
        <v>151</v>
      </c>
    </row>
    <row r="1167" spans="1:65" s="2" customFormat="1" ht="33" customHeight="1">
      <c r="A1167" s="33"/>
      <c r="B1167" s="151"/>
      <c r="C1167" s="152" t="s">
        <v>2236</v>
      </c>
      <c r="D1167" s="152" t="s">
        <v>154</v>
      </c>
      <c r="E1167" s="153" t="s">
        <v>2237</v>
      </c>
      <c r="F1167" s="154" t="s">
        <v>2238</v>
      </c>
      <c r="G1167" s="155" t="s">
        <v>462</v>
      </c>
      <c r="H1167" s="156">
        <v>108.547</v>
      </c>
      <c r="I1167" s="157"/>
      <c r="J1167" s="158">
        <f>ROUND(I1167*H1167,2)</f>
        <v>0</v>
      </c>
      <c r="K1167" s="159"/>
      <c r="L1167" s="34"/>
      <c r="M1167" s="160" t="s">
        <v>1</v>
      </c>
      <c r="N1167" s="161" t="s">
        <v>42</v>
      </c>
      <c r="O1167" s="62"/>
      <c r="P1167" s="162">
        <f>O1167*H1167</f>
        <v>0</v>
      </c>
      <c r="Q1167" s="162">
        <v>3.0000000000000001E-5</v>
      </c>
      <c r="R1167" s="162">
        <f>Q1167*H1167</f>
        <v>3.2564099999999999E-3</v>
      </c>
      <c r="S1167" s="162">
        <v>0</v>
      </c>
      <c r="T1167" s="163">
        <f>S1167*H1167</f>
        <v>0</v>
      </c>
      <c r="U1167" s="33"/>
      <c r="V1167" s="33"/>
      <c r="W1167" s="33"/>
      <c r="X1167" s="33"/>
      <c r="Y1167" s="33"/>
      <c r="Z1167" s="33"/>
      <c r="AA1167" s="33"/>
      <c r="AB1167" s="33"/>
      <c r="AC1167" s="33"/>
      <c r="AD1167" s="33"/>
      <c r="AE1167" s="33"/>
      <c r="AR1167" s="164" t="s">
        <v>262</v>
      </c>
      <c r="AT1167" s="164" t="s">
        <v>154</v>
      </c>
      <c r="AU1167" s="164" t="s">
        <v>152</v>
      </c>
      <c r="AY1167" s="18" t="s">
        <v>151</v>
      </c>
      <c r="BE1167" s="165">
        <f>IF(N1167="základná",J1167,0)</f>
        <v>0</v>
      </c>
      <c r="BF1167" s="165">
        <f>IF(N1167="znížená",J1167,0)</f>
        <v>0</v>
      </c>
      <c r="BG1167" s="165">
        <f>IF(N1167="zákl. prenesená",J1167,0)</f>
        <v>0</v>
      </c>
      <c r="BH1167" s="165">
        <f>IF(N1167="zníž. prenesená",J1167,0)</f>
        <v>0</v>
      </c>
      <c r="BI1167" s="165">
        <f>IF(N1167="nulová",J1167,0)</f>
        <v>0</v>
      </c>
      <c r="BJ1167" s="18" t="s">
        <v>152</v>
      </c>
      <c r="BK1167" s="165">
        <f>ROUND(I1167*H1167,2)</f>
        <v>0</v>
      </c>
      <c r="BL1167" s="18" t="s">
        <v>262</v>
      </c>
      <c r="BM1167" s="164" t="s">
        <v>2239</v>
      </c>
    </row>
    <row r="1168" spans="1:65" s="13" customFormat="1" ht="11.25">
      <c r="B1168" s="166"/>
      <c r="D1168" s="167" t="s">
        <v>160</v>
      </c>
      <c r="E1168" s="168" t="s">
        <v>1</v>
      </c>
      <c r="F1168" s="169" t="s">
        <v>2240</v>
      </c>
      <c r="H1168" s="168" t="s">
        <v>1</v>
      </c>
      <c r="I1168" s="170"/>
      <c r="L1168" s="166"/>
      <c r="M1168" s="171"/>
      <c r="N1168" s="172"/>
      <c r="O1168" s="172"/>
      <c r="P1168" s="172"/>
      <c r="Q1168" s="172"/>
      <c r="R1168" s="172"/>
      <c r="S1168" s="172"/>
      <c r="T1168" s="173"/>
      <c r="AT1168" s="168" t="s">
        <v>160</v>
      </c>
      <c r="AU1168" s="168" t="s">
        <v>152</v>
      </c>
      <c r="AV1168" s="13" t="s">
        <v>84</v>
      </c>
      <c r="AW1168" s="13" t="s">
        <v>31</v>
      </c>
      <c r="AX1168" s="13" t="s">
        <v>76</v>
      </c>
      <c r="AY1168" s="168" t="s">
        <v>151</v>
      </c>
    </row>
    <row r="1169" spans="1:65" s="14" customFormat="1" ht="11.25">
      <c r="B1169" s="174"/>
      <c r="D1169" s="167" t="s">
        <v>160</v>
      </c>
      <c r="E1169" s="175" t="s">
        <v>1</v>
      </c>
      <c r="F1169" s="176" t="s">
        <v>2241</v>
      </c>
      <c r="H1169" s="177">
        <v>7.8680000000000003</v>
      </c>
      <c r="I1169" s="178"/>
      <c r="L1169" s="174"/>
      <c r="M1169" s="179"/>
      <c r="N1169" s="180"/>
      <c r="O1169" s="180"/>
      <c r="P1169" s="180"/>
      <c r="Q1169" s="180"/>
      <c r="R1169" s="180"/>
      <c r="S1169" s="180"/>
      <c r="T1169" s="181"/>
      <c r="AT1169" s="175" t="s">
        <v>160</v>
      </c>
      <c r="AU1169" s="175" t="s">
        <v>152</v>
      </c>
      <c r="AV1169" s="14" t="s">
        <v>152</v>
      </c>
      <c r="AW1169" s="14" t="s">
        <v>31</v>
      </c>
      <c r="AX1169" s="14" t="s">
        <v>76</v>
      </c>
      <c r="AY1169" s="175" t="s">
        <v>151</v>
      </c>
    </row>
    <row r="1170" spans="1:65" s="16" customFormat="1" ht="11.25">
      <c r="B1170" s="201"/>
      <c r="D1170" s="167" t="s">
        <v>160</v>
      </c>
      <c r="E1170" s="202" t="s">
        <v>1</v>
      </c>
      <c r="F1170" s="203" t="s">
        <v>279</v>
      </c>
      <c r="H1170" s="204">
        <v>7.8680000000000003</v>
      </c>
      <c r="I1170" s="205"/>
      <c r="L1170" s="201"/>
      <c r="M1170" s="206"/>
      <c r="N1170" s="207"/>
      <c r="O1170" s="207"/>
      <c r="P1170" s="207"/>
      <c r="Q1170" s="207"/>
      <c r="R1170" s="207"/>
      <c r="S1170" s="207"/>
      <c r="T1170" s="208"/>
      <c r="AT1170" s="202" t="s">
        <v>160</v>
      </c>
      <c r="AU1170" s="202" t="s">
        <v>152</v>
      </c>
      <c r="AV1170" s="16" t="s">
        <v>165</v>
      </c>
      <c r="AW1170" s="16" t="s">
        <v>31</v>
      </c>
      <c r="AX1170" s="16" t="s">
        <v>76</v>
      </c>
      <c r="AY1170" s="202" t="s">
        <v>151</v>
      </c>
    </row>
    <row r="1171" spans="1:65" s="13" customFormat="1" ht="11.25">
      <c r="B1171" s="166"/>
      <c r="D1171" s="167" t="s">
        <v>160</v>
      </c>
      <c r="E1171" s="168" t="s">
        <v>1</v>
      </c>
      <c r="F1171" s="169" t="s">
        <v>2242</v>
      </c>
      <c r="H1171" s="168" t="s">
        <v>1</v>
      </c>
      <c r="I1171" s="170"/>
      <c r="L1171" s="166"/>
      <c r="M1171" s="171"/>
      <c r="N1171" s="172"/>
      <c r="O1171" s="172"/>
      <c r="P1171" s="172"/>
      <c r="Q1171" s="172"/>
      <c r="R1171" s="172"/>
      <c r="S1171" s="172"/>
      <c r="T1171" s="173"/>
      <c r="AT1171" s="168" t="s">
        <v>160</v>
      </c>
      <c r="AU1171" s="168" t="s">
        <v>152</v>
      </c>
      <c r="AV1171" s="13" t="s">
        <v>84</v>
      </c>
      <c r="AW1171" s="13" t="s">
        <v>31</v>
      </c>
      <c r="AX1171" s="13" t="s">
        <v>76</v>
      </c>
      <c r="AY1171" s="168" t="s">
        <v>151</v>
      </c>
    </row>
    <row r="1172" spans="1:65" s="14" customFormat="1" ht="22.5">
      <c r="B1172" s="174"/>
      <c r="D1172" s="167" t="s">
        <v>160</v>
      </c>
      <c r="E1172" s="175" t="s">
        <v>1</v>
      </c>
      <c r="F1172" s="176" t="s">
        <v>2243</v>
      </c>
      <c r="H1172" s="177">
        <v>36.981000000000002</v>
      </c>
      <c r="I1172" s="178"/>
      <c r="L1172" s="174"/>
      <c r="M1172" s="179"/>
      <c r="N1172" s="180"/>
      <c r="O1172" s="180"/>
      <c r="P1172" s="180"/>
      <c r="Q1172" s="180"/>
      <c r="R1172" s="180"/>
      <c r="S1172" s="180"/>
      <c r="T1172" s="181"/>
      <c r="AT1172" s="175" t="s">
        <v>160</v>
      </c>
      <c r="AU1172" s="175" t="s">
        <v>152</v>
      </c>
      <c r="AV1172" s="14" t="s">
        <v>152</v>
      </c>
      <c r="AW1172" s="14" t="s">
        <v>31</v>
      </c>
      <c r="AX1172" s="14" t="s">
        <v>76</v>
      </c>
      <c r="AY1172" s="175" t="s">
        <v>151</v>
      </c>
    </row>
    <row r="1173" spans="1:65" s="14" customFormat="1" ht="11.25">
      <c r="B1173" s="174"/>
      <c r="D1173" s="167" t="s">
        <v>160</v>
      </c>
      <c r="E1173" s="175" t="s">
        <v>1</v>
      </c>
      <c r="F1173" s="176" t="s">
        <v>2244</v>
      </c>
      <c r="H1173" s="177">
        <v>18.577999999999999</v>
      </c>
      <c r="I1173" s="178"/>
      <c r="L1173" s="174"/>
      <c r="M1173" s="179"/>
      <c r="N1173" s="180"/>
      <c r="O1173" s="180"/>
      <c r="P1173" s="180"/>
      <c r="Q1173" s="180"/>
      <c r="R1173" s="180"/>
      <c r="S1173" s="180"/>
      <c r="T1173" s="181"/>
      <c r="AT1173" s="175" t="s">
        <v>160</v>
      </c>
      <c r="AU1173" s="175" t="s">
        <v>152</v>
      </c>
      <c r="AV1173" s="14" t="s">
        <v>152</v>
      </c>
      <c r="AW1173" s="14" t="s">
        <v>31</v>
      </c>
      <c r="AX1173" s="14" t="s">
        <v>76</v>
      </c>
      <c r="AY1173" s="175" t="s">
        <v>151</v>
      </c>
    </row>
    <row r="1174" spans="1:65" s="14" customFormat="1" ht="11.25">
      <c r="B1174" s="174"/>
      <c r="D1174" s="167" t="s">
        <v>160</v>
      </c>
      <c r="E1174" s="175" t="s">
        <v>1</v>
      </c>
      <c r="F1174" s="176" t="s">
        <v>2245</v>
      </c>
      <c r="H1174" s="177">
        <v>45.12</v>
      </c>
      <c r="I1174" s="178"/>
      <c r="L1174" s="174"/>
      <c r="M1174" s="179"/>
      <c r="N1174" s="180"/>
      <c r="O1174" s="180"/>
      <c r="P1174" s="180"/>
      <c r="Q1174" s="180"/>
      <c r="R1174" s="180"/>
      <c r="S1174" s="180"/>
      <c r="T1174" s="181"/>
      <c r="AT1174" s="175" t="s">
        <v>160</v>
      </c>
      <c r="AU1174" s="175" t="s">
        <v>152</v>
      </c>
      <c r="AV1174" s="14" t="s">
        <v>152</v>
      </c>
      <c r="AW1174" s="14" t="s">
        <v>31</v>
      </c>
      <c r="AX1174" s="14" t="s">
        <v>76</v>
      </c>
      <c r="AY1174" s="175" t="s">
        <v>151</v>
      </c>
    </row>
    <row r="1175" spans="1:65" s="16" customFormat="1" ht="11.25">
      <c r="B1175" s="201"/>
      <c r="D1175" s="167" t="s">
        <v>160</v>
      </c>
      <c r="E1175" s="202" t="s">
        <v>1</v>
      </c>
      <c r="F1175" s="203" t="s">
        <v>279</v>
      </c>
      <c r="H1175" s="204">
        <v>100.679</v>
      </c>
      <c r="I1175" s="205"/>
      <c r="L1175" s="201"/>
      <c r="M1175" s="206"/>
      <c r="N1175" s="207"/>
      <c r="O1175" s="207"/>
      <c r="P1175" s="207"/>
      <c r="Q1175" s="207"/>
      <c r="R1175" s="207"/>
      <c r="S1175" s="207"/>
      <c r="T1175" s="208"/>
      <c r="AT1175" s="202" t="s">
        <v>160</v>
      </c>
      <c r="AU1175" s="202" t="s">
        <v>152</v>
      </c>
      <c r="AV1175" s="16" t="s">
        <v>165</v>
      </c>
      <c r="AW1175" s="16" t="s">
        <v>31</v>
      </c>
      <c r="AX1175" s="16" t="s">
        <v>76</v>
      </c>
      <c r="AY1175" s="202" t="s">
        <v>151</v>
      </c>
    </row>
    <row r="1176" spans="1:65" s="15" customFormat="1" ht="11.25">
      <c r="B1176" s="182"/>
      <c r="D1176" s="167" t="s">
        <v>160</v>
      </c>
      <c r="E1176" s="183" t="s">
        <v>1</v>
      </c>
      <c r="F1176" s="184" t="s">
        <v>164</v>
      </c>
      <c r="H1176" s="185">
        <v>108.547</v>
      </c>
      <c r="I1176" s="186"/>
      <c r="L1176" s="182"/>
      <c r="M1176" s="187"/>
      <c r="N1176" s="188"/>
      <c r="O1176" s="188"/>
      <c r="P1176" s="188"/>
      <c r="Q1176" s="188"/>
      <c r="R1176" s="188"/>
      <c r="S1176" s="188"/>
      <c r="T1176" s="189"/>
      <c r="AT1176" s="183" t="s">
        <v>160</v>
      </c>
      <c r="AU1176" s="183" t="s">
        <v>152</v>
      </c>
      <c r="AV1176" s="15" t="s">
        <v>158</v>
      </c>
      <c r="AW1176" s="15" t="s">
        <v>31</v>
      </c>
      <c r="AX1176" s="15" t="s">
        <v>84</v>
      </c>
      <c r="AY1176" s="183" t="s">
        <v>151</v>
      </c>
    </row>
    <row r="1177" spans="1:65" s="2" customFormat="1" ht="16.5" customHeight="1">
      <c r="A1177" s="33"/>
      <c r="B1177" s="151"/>
      <c r="C1177" s="190" t="s">
        <v>2246</v>
      </c>
      <c r="D1177" s="190" t="s">
        <v>186</v>
      </c>
      <c r="E1177" s="191" t="s">
        <v>2247</v>
      </c>
      <c r="F1177" s="192" t="s">
        <v>2248</v>
      </c>
      <c r="G1177" s="193" t="s">
        <v>157</v>
      </c>
      <c r="H1177" s="194">
        <v>51.654000000000003</v>
      </c>
      <c r="I1177" s="195"/>
      <c r="J1177" s="196">
        <f>ROUND(I1177*H1177,2)</f>
        <v>0</v>
      </c>
      <c r="K1177" s="197"/>
      <c r="L1177" s="198"/>
      <c r="M1177" s="199" t="s">
        <v>1</v>
      </c>
      <c r="N1177" s="200" t="s">
        <v>42</v>
      </c>
      <c r="O1177" s="62"/>
      <c r="P1177" s="162">
        <f>O1177*H1177</f>
        <v>0</v>
      </c>
      <c r="Q1177" s="162">
        <v>1.0999999999999999E-2</v>
      </c>
      <c r="R1177" s="162">
        <f>Q1177*H1177</f>
        <v>0.56819399999999998</v>
      </c>
      <c r="S1177" s="162">
        <v>0</v>
      </c>
      <c r="T1177" s="163">
        <f>S1177*H1177</f>
        <v>0</v>
      </c>
      <c r="U1177" s="33"/>
      <c r="V1177" s="33"/>
      <c r="W1177" s="33"/>
      <c r="X1177" s="33"/>
      <c r="Y1177" s="33"/>
      <c r="Z1177" s="33"/>
      <c r="AA1177" s="33"/>
      <c r="AB1177" s="33"/>
      <c r="AC1177" s="33"/>
      <c r="AD1177" s="33"/>
      <c r="AE1177" s="33"/>
      <c r="AR1177" s="164" t="s">
        <v>417</v>
      </c>
      <c r="AT1177" s="164" t="s">
        <v>186</v>
      </c>
      <c r="AU1177" s="164" t="s">
        <v>152</v>
      </c>
      <c r="AY1177" s="18" t="s">
        <v>151</v>
      </c>
      <c r="BE1177" s="165">
        <f>IF(N1177="základná",J1177,0)</f>
        <v>0</v>
      </c>
      <c r="BF1177" s="165">
        <f>IF(N1177="znížená",J1177,0)</f>
        <v>0</v>
      </c>
      <c r="BG1177" s="165">
        <f>IF(N1177="zákl. prenesená",J1177,0)</f>
        <v>0</v>
      </c>
      <c r="BH1177" s="165">
        <f>IF(N1177="zníž. prenesená",J1177,0)</f>
        <v>0</v>
      </c>
      <c r="BI1177" s="165">
        <f>IF(N1177="nulová",J1177,0)</f>
        <v>0</v>
      </c>
      <c r="BJ1177" s="18" t="s">
        <v>152</v>
      </c>
      <c r="BK1177" s="165">
        <f>ROUND(I1177*H1177,2)</f>
        <v>0</v>
      </c>
      <c r="BL1177" s="18" t="s">
        <v>262</v>
      </c>
      <c r="BM1177" s="164" t="s">
        <v>2249</v>
      </c>
    </row>
    <row r="1178" spans="1:65" s="14" customFormat="1" ht="11.25">
      <c r="B1178" s="174"/>
      <c r="D1178" s="167" t="s">
        <v>160</v>
      </c>
      <c r="E1178" s="175" t="s">
        <v>1</v>
      </c>
      <c r="F1178" s="176" t="s">
        <v>2250</v>
      </c>
      <c r="H1178" s="177">
        <v>4.5869999999999997</v>
      </c>
      <c r="I1178" s="178"/>
      <c r="L1178" s="174"/>
      <c r="M1178" s="179"/>
      <c r="N1178" s="180"/>
      <c r="O1178" s="180"/>
      <c r="P1178" s="180"/>
      <c r="Q1178" s="180"/>
      <c r="R1178" s="180"/>
      <c r="S1178" s="180"/>
      <c r="T1178" s="181"/>
      <c r="AT1178" s="175" t="s">
        <v>160</v>
      </c>
      <c r="AU1178" s="175" t="s">
        <v>152</v>
      </c>
      <c r="AV1178" s="14" t="s">
        <v>152</v>
      </c>
      <c r="AW1178" s="14" t="s">
        <v>31</v>
      </c>
      <c r="AX1178" s="14" t="s">
        <v>76</v>
      </c>
      <c r="AY1178" s="175" t="s">
        <v>151</v>
      </c>
    </row>
    <row r="1179" spans="1:65" s="14" customFormat="1" ht="11.25">
      <c r="B1179" s="174"/>
      <c r="D1179" s="167" t="s">
        <v>160</v>
      </c>
      <c r="E1179" s="175" t="s">
        <v>1</v>
      </c>
      <c r="F1179" s="176" t="s">
        <v>2251</v>
      </c>
      <c r="H1179" s="177">
        <v>47.067</v>
      </c>
      <c r="I1179" s="178"/>
      <c r="L1179" s="174"/>
      <c r="M1179" s="179"/>
      <c r="N1179" s="180"/>
      <c r="O1179" s="180"/>
      <c r="P1179" s="180"/>
      <c r="Q1179" s="180"/>
      <c r="R1179" s="180"/>
      <c r="S1179" s="180"/>
      <c r="T1179" s="181"/>
      <c r="AT1179" s="175" t="s">
        <v>160</v>
      </c>
      <c r="AU1179" s="175" t="s">
        <v>152</v>
      </c>
      <c r="AV1179" s="14" t="s">
        <v>152</v>
      </c>
      <c r="AW1179" s="14" t="s">
        <v>31</v>
      </c>
      <c r="AX1179" s="14" t="s">
        <v>76</v>
      </c>
      <c r="AY1179" s="175" t="s">
        <v>151</v>
      </c>
    </row>
    <row r="1180" spans="1:65" s="15" customFormat="1" ht="11.25">
      <c r="B1180" s="182"/>
      <c r="D1180" s="167" t="s">
        <v>160</v>
      </c>
      <c r="E1180" s="183" t="s">
        <v>1</v>
      </c>
      <c r="F1180" s="184" t="s">
        <v>164</v>
      </c>
      <c r="H1180" s="185">
        <v>51.654000000000003</v>
      </c>
      <c r="I1180" s="186"/>
      <c r="L1180" s="182"/>
      <c r="M1180" s="187"/>
      <c r="N1180" s="188"/>
      <c r="O1180" s="188"/>
      <c r="P1180" s="188"/>
      <c r="Q1180" s="188"/>
      <c r="R1180" s="188"/>
      <c r="S1180" s="188"/>
      <c r="T1180" s="189"/>
      <c r="AT1180" s="183" t="s">
        <v>160</v>
      </c>
      <c r="AU1180" s="183" t="s">
        <v>152</v>
      </c>
      <c r="AV1180" s="15" t="s">
        <v>158</v>
      </c>
      <c r="AW1180" s="15" t="s">
        <v>31</v>
      </c>
      <c r="AX1180" s="15" t="s">
        <v>84</v>
      </c>
      <c r="AY1180" s="183" t="s">
        <v>151</v>
      </c>
    </row>
    <row r="1181" spans="1:65" s="2" customFormat="1" ht="24.2" customHeight="1">
      <c r="A1181" s="33"/>
      <c r="B1181" s="151"/>
      <c r="C1181" s="152" t="s">
        <v>2252</v>
      </c>
      <c r="D1181" s="152" t="s">
        <v>154</v>
      </c>
      <c r="E1181" s="153" t="s">
        <v>623</v>
      </c>
      <c r="F1181" s="154" t="s">
        <v>624</v>
      </c>
      <c r="G1181" s="155" t="s">
        <v>625</v>
      </c>
      <c r="H1181" s="209"/>
      <c r="I1181" s="157"/>
      <c r="J1181" s="158">
        <f>ROUND(I1181*H1181,2)</f>
        <v>0</v>
      </c>
      <c r="K1181" s="159"/>
      <c r="L1181" s="34"/>
      <c r="M1181" s="160" t="s">
        <v>1</v>
      </c>
      <c r="N1181" s="161" t="s">
        <v>42</v>
      </c>
      <c r="O1181" s="62"/>
      <c r="P1181" s="162">
        <f>O1181*H1181</f>
        <v>0</v>
      </c>
      <c r="Q1181" s="162">
        <v>0</v>
      </c>
      <c r="R1181" s="162">
        <f>Q1181*H1181</f>
        <v>0</v>
      </c>
      <c r="S1181" s="162">
        <v>0</v>
      </c>
      <c r="T1181" s="163">
        <f>S1181*H1181</f>
        <v>0</v>
      </c>
      <c r="U1181" s="33"/>
      <c r="V1181" s="33"/>
      <c r="W1181" s="33"/>
      <c r="X1181" s="33"/>
      <c r="Y1181" s="33"/>
      <c r="Z1181" s="33"/>
      <c r="AA1181" s="33"/>
      <c r="AB1181" s="33"/>
      <c r="AC1181" s="33"/>
      <c r="AD1181" s="33"/>
      <c r="AE1181" s="33"/>
      <c r="AR1181" s="164" t="s">
        <v>262</v>
      </c>
      <c r="AT1181" s="164" t="s">
        <v>154</v>
      </c>
      <c r="AU1181" s="164" t="s">
        <v>152</v>
      </c>
      <c r="AY1181" s="18" t="s">
        <v>151</v>
      </c>
      <c r="BE1181" s="165">
        <f>IF(N1181="základná",J1181,0)</f>
        <v>0</v>
      </c>
      <c r="BF1181" s="165">
        <f>IF(N1181="znížená",J1181,0)</f>
        <v>0</v>
      </c>
      <c r="BG1181" s="165">
        <f>IF(N1181="zákl. prenesená",J1181,0)</f>
        <v>0</v>
      </c>
      <c r="BH1181" s="165">
        <f>IF(N1181="zníž. prenesená",J1181,0)</f>
        <v>0</v>
      </c>
      <c r="BI1181" s="165">
        <f>IF(N1181="nulová",J1181,0)</f>
        <v>0</v>
      </c>
      <c r="BJ1181" s="18" t="s">
        <v>152</v>
      </c>
      <c r="BK1181" s="165">
        <f>ROUND(I1181*H1181,2)</f>
        <v>0</v>
      </c>
      <c r="BL1181" s="18" t="s">
        <v>262</v>
      </c>
      <c r="BM1181" s="164" t="s">
        <v>2253</v>
      </c>
    </row>
    <row r="1182" spans="1:65" s="12" customFormat="1" ht="22.9" customHeight="1">
      <c r="B1182" s="138"/>
      <c r="D1182" s="139" t="s">
        <v>75</v>
      </c>
      <c r="E1182" s="149" t="s">
        <v>2254</v>
      </c>
      <c r="F1182" s="149" t="s">
        <v>2255</v>
      </c>
      <c r="I1182" s="141"/>
      <c r="J1182" s="150">
        <f>BK1182</f>
        <v>0</v>
      </c>
      <c r="L1182" s="138"/>
      <c r="M1182" s="143"/>
      <c r="N1182" s="144"/>
      <c r="O1182" s="144"/>
      <c r="P1182" s="145">
        <f>SUM(P1183:P1345)</f>
        <v>0</v>
      </c>
      <c r="Q1182" s="144"/>
      <c r="R1182" s="145">
        <f>SUM(R1183:R1345)</f>
        <v>8.5474134500000005</v>
      </c>
      <c r="S1182" s="144"/>
      <c r="T1182" s="146">
        <f>SUM(T1183:T1345)</f>
        <v>0</v>
      </c>
      <c r="AR1182" s="139" t="s">
        <v>152</v>
      </c>
      <c r="AT1182" s="147" t="s">
        <v>75</v>
      </c>
      <c r="AU1182" s="147" t="s">
        <v>84</v>
      </c>
      <c r="AY1182" s="139" t="s">
        <v>151</v>
      </c>
      <c r="BK1182" s="148">
        <f>SUM(BK1183:BK1345)</f>
        <v>0</v>
      </c>
    </row>
    <row r="1183" spans="1:65" s="2" customFormat="1" ht="24.2" customHeight="1">
      <c r="A1183" s="33"/>
      <c r="B1183" s="151"/>
      <c r="C1183" s="152" t="s">
        <v>2256</v>
      </c>
      <c r="D1183" s="152" t="s">
        <v>154</v>
      </c>
      <c r="E1183" s="153" t="s">
        <v>2257</v>
      </c>
      <c r="F1183" s="154" t="s">
        <v>2258</v>
      </c>
      <c r="G1183" s="155" t="s">
        <v>169</v>
      </c>
      <c r="H1183" s="156">
        <v>127.361</v>
      </c>
      <c r="I1183" s="157"/>
      <c r="J1183" s="158">
        <f>ROUND(I1183*H1183,2)</f>
        <v>0</v>
      </c>
      <c r="K1183" s="159"/>
      <c r="L1183" s="34"/>
      <c r="M1183" s="160" t="s">
        <v>1</v>
      </c>
      <c r="N1183" s="161" t="s">
        <v>42</v>
      </c>
      <c r="O1183" s="62"/>
      <c r="P1183" s="162">
        <f>O1183*H1183</f>
        <v>0</v>
      </c>
      <c r="Q1183" s="162">
        <v>0</v>
      </c>
      <c r="R1183" s="162">
        <f>Q1183*H1183</f>
        <v>0</v>
      </c>
      <c r="S1183" s="162">
        <v>0</v>
      </c>
      <c r="T1183" s="163">
        <f>S1183*H1183</f>
        <v>0</v>
      </c>
      <c r="U1183" s="33"/>
      <c r="V1183" s="33"/>
      <c r="W1183" s="33"/>
      <c r="X1183" s="33"/>
      <c r="Y1183" s="33"/>
      <c r="Z1183" s="33"/>
      <c r="AA1183" s="33"/>
      <c r="AB1183" s="33"/>
      <c r="AC1183" s="33"/>
      <c r="AD1183" s="33"/>
      <c r="AE1183" s="33"/>
      <c r="AR1183" s="164" t="s">
        <v>262</v>
      </c>
      <c r="AT1183" s="164" t="s">
        <v>154</v>
      </c>
      <c r="AU1183" s="164" t="s">
        <v>152</v>
      </c>
      <c r="AY1183" s="18" t="s">
        <v>151</v>
      </c>
      <c r="BE1183" s="165">
        <f>IF(N1183="základná",J1183,0)</f>
        <v>0</v>
      </c>
      <c r="BF1183" s="165">
        <f>IF(N1183="znížená",J1183,0)</f>
        <v>0</v>
      </c>
      <c r="BG1183" s="165">
        <f>IF(N1183="zákl. prenesená",J1183,0)</f>
        <v>0</v>
      </c>
      <c r="BH1183" s="165">
        <f>IF(N1183="zníž. prenesená",J1183,0)</f>
        <v>0</v>
      </c>
      <c r="BI1183" s="165">
        <f>IF(N1183="nulová",J1183,0)</f>
        <v>0</v>
      </c>
      <c r="BJ1183" s="18" t="s">
        <v>152</v>
      </c>
      <c r="BK1183" s="165">
        <f>ROUND(I1183*H1183,2)</f>
        <v>0</v>
      </c>
      <c r="BL1183" s="18" t="s">
        <v>262</v>
      </c>
      <c r="BM1183" s="164" t="s">
        <v>2259</v>
      </c>
    </row>
    <row r="1184" spans="1:65" s="14" customFormat="1" ht="11.25">
      <c r="B1184" s="174"/>
      <c r="D1184" s="167" t="s">
        <v>160</v>
      </c>
      <c r="E1184" s="175" t="s">
        <v>1</v>
      </c>
      <c r="F1184" s="176" t="s">
        <v>2260</v>
      </c>
      <c r="H1184" s="177">
        <v>7.2999999999999995E-2</v>
      </c>
      <c r="I1184" s="178"/>
      <c r="L1184" s="174"/>
      <c r="M1184" s="179"/>
      <c r="N1184" s="180"/>
      <c r="O1184" s="180"/>
      <c r="P1184" s="180"/>
      <c r="Q1184" s="180"/>
      <c r="R1184" s="180"/>
      <c r="S1184" s="180"/>
      <c r="T1184" s="181"/>
      <c r="AT1184" s="175" t="s">
        <v>160</v>
      </c>
      <c r="AU1184" s="175" t="s">
        <v>152</v>
      </c>
      <c r="AV1184" s="14" t="s">
        <v>152</v>
      </c>
      <c r="AW1184" s="14" t="s">
        <v>31</v>
      </c>
      <c r="AX1184" s="14" t="s">
        <v>76</v>
      </c>
      <c r="AY1184" s="175" t="s">
        <v>151</v>
      </c>
    </row>
    <row r="1185" spans="1:65" s="14" customFormat="1" ht="11.25">
      <c r="B1185" s="174"/>
      <c r="D1185" s="167" t="s">
        <v>160</v>
      </c>
      <c r="E1185" s="175" t="s">
        <v>1</v>
      </c>
      <c r="F1185" s="176" t="s">
        <v>2261</v>
      </c>
      <c r="H1185" s="177">
        <v>22.213999999999999</v>
      </c>
      <c r="I1185" s="178"/>
      <c r="L1185" s="174"/>
      <c r="M1185" s="179"/>
      <c r="N1185" s="180"/>
      <c r="O1185" s="180"/>
      <c r="P1185" s="180"/>
      <c r="Q1185" s="180"/>
      <c r="R1185" s="180"/>
      <c r="S1185" s="180"/>
      <c r="T1185" s="181"/>
      <c r="AT1185" s="175" t="s">
        <v>160</v>
      </c>
      <c r="AU1185" s="175" t="s">
        <v>152</v>
      </c>
      <c r="AV1185" s="14" t="s">
        <v>152</v>
      </c>
      <c r="AW1185" s="14" t="s">
        <v>31</v>
      </c>
      <c r="AX1185" s="14" t="s">
        <v>76</v>
      </c>
      <c r="AY1185" s="175" t="s">
        <v>151</v>
      </c>
    </row>
    <row r="1186" spans="1:65" s="14" customFormat="1" ht="11.25">
      <c r="B1186" s="174"/>
      <c r="D1186" s="167" t="s">
        <v>160</v>
      </c>
      <c r="E1186" s="175" t="s">
        <v>1</v>
      </c>
      <c r="F1186" s="176" t="s">
        <v>2262</v>
      </c>
      <c r="H1186" s="177">
        <v>42.991999999999997</v>
      </c>
      <c r="I1186" s="178"/>
      <c r="L1186" s="174"/>
      <c r="M1186" s="179"/>
      <c r="N1186" s="180"/>
      <c r="O1186" s="180"/>
      <c r="P1186" s="180"/>
      <c r="Q1186" s="180"/>
      <c r="R1186" s="180"/>
      <c r="S1186" s="180"/>
      <c r="T1186" s="181"/>
      <c r="AT1186" s="175" t="s">
        <v>160</v>
      </c>
      <c r="AU1186" s="175" t="s">
        <v>152</v>
      </c>
      <c r="AV1186" s="14" t="s">
        <v>152</v>
      </c>
      <c r="AW1186" s="14" t="s">
        <v>31</v>
      </c>
      <c r="AX1186" s="14" t="s">
        <v>76</v>
      </c>
      <c r="AY1186" s="175" t="s">
        <v>151</v>
      </c>
    </row>
    <row r="1187" spans="1:65" s="14" customFormat="1" ht="11.25">
      <c r="B1187" s="174"/>
      <c r="D1187" s="167" t="s">
        <v>160</v>
      </c>
      <c r="E1187" s="175" t="s">
        <v>1</v>
      </c>
      <c r="F1187" s="176" t="s">
        <v>2263</v>
      </c>
      <c r="H1187" s="177">
        <v>0.39700000000000002</v>
      </c>
      <c r="I1187" s="178"/>
      <c r="L1187" s="174"/>
      <c r="M1187" s="179"/>
      <c r="N1187" s="180"/>
      <c r="O1187" s="180"/>
      <c r="P1187" s="180"/>
      <c r="Q1187" s="180"/>
      <c r="R1187" s="180"/>
      <c r="S1187" s="180"/>
      <c r="T1187" s="181"/>
      <c r="AT1187" s="175" t="s">
        <v>160</v>
      </c>
      <c r="AU1187" s="175" t="s">
        <v>152</v>
      </c>
      <c r="AV1187" s="14" t="s">
        <v>152</v>
      </c>
      <c r="AW1187" s="14" t="s">
        <v>31</v>
      </c>
      <c r="AX1187" s="14" t="s">
        <v>76</v>
      </c>
      <c r="AY1187" s="175" t="s">
        <v>151</v>
      </c>
    </row>
    <row r="1188" spans="1:65" s="14" customFormat="1" ht="11.25">
      <c r="B1188" s="174"/>
      <c r="D1188" s="167" t="s">
        <v>160</v>
      </c>
      <c r="E1188" s="175" t="s">
        <v>1</v>
      </c>
      <c r="F1188" s="176" t="s">
        <v>2264</v>
      </c>
      <c r="H1188" s="177">
        <v>49.415999999999997</v>
      </c>
      <c r="I1188" s="178"/>
      <c r="L1188" s="174"/>
      <c r="M1188" s="179"/>
      <c r="N1188" s="180"/>
      <c r="O1188" s="180"/>
      <c r="P1188" s="180"/>
      <c r="Q1188" s="180"/>
      <c r="R1188" s="180"/>
      <c r="S1188" s="180"/>
      <c r="T1188" s="181"/>
      <c r="AT1188" s="175" t="s">
        <v>160</v>
      </c>
      <c r="AU1188" s="175" t="s">
        <v>152</v>
      </c>
      <c r="AV1188" s="14" t="s">
        <v>152</v>
      </c>
      <c r="AW1188" s="14" t="s">
        <v>31</v>
      </c>
      <c r="AX1188" s="14" t="s">
        <v>76</v>
      </c>
      <c r="AY1188" s="175" t="s">
        <v>151</v>
      </c>
    </row>
    <row r="1189" spans="1:65" s="14" customFormat="1" ht="11.25">
      <c r="B1189" s="174"/>
      <c r="D1189" s="167" t="s">
        <v>160</v>
      </c>
      <c r="E1189" s="175" t="s">
        <v>1</v>
      </c>
      <c r="F1189" s="176" t="s">
        <v>2265</v>
      </c>
      <c r="H1189" s="177">
        <v>12.269</v>
      </c>
      <c r="I1189" s="178"/>
      <c r="L1189" s="174"/>
      <c r="M1189" s="179"/>
      <c r="N1189" s="180"/>
      <c r="O1189" s="180"/>
      <c r="P1189" s="180"/>
      <c r="Q1189" s="180"/>
      <c r="R1189" s="180"/>
      <c r="S1189" s="180"/>
      <c r="T1189" s="181"/>
      <c r="AT1189" s="175" t="s">
        <v>160</v>
      </c>
      <c r="AU1189" s="175" t="s">
        <v>152</v>
      </c>
      <c r="AV1189" s="14" t="s">
        <v>152</v>
      </c>
      <c r="AW1189" s="14" t="s">
        <v>31</v>
      </c>
      <c r="AX1189" s="14" t="s">
        <v>76</v>
      </c>
      <c r="AY1189" s="175" t="s">
        <v>151</v>
      </c>
    </row>
    <row r="1190" spans="1:65" s="15" customFormat="1" ht="11.25">
      <c r="B1190" s="182"/>
      <c r="D1190" s="167" t="s">
        <v>160</v>
      </c>
      <c r="E1190" s="183" t="s">
        <v>1</v>
      </c>
      <c r="F1190" s="184" t="s">
        <v>164</v>
      </c>
      <c r="H1190" s="185">
        <v>127.361</v>
      </c>
      <c r="I1190" s="186"/>
      <c r="L1190" s="182"/>
      <c r="M1190" s="187"/>
      <c r="N1190" s="188"/>
      <c r="O1190" s="188"/>
      <c r="P1190" s="188"/>
      <c r="Q1190" s="188"/>
      <c r="R1190" s="188"/>
      <c r="S1190" s="188"/>
      <c r="T1190" s="189"/>
      <c r="AT1190" s="183" t="s">
        <v>160</v>
      </c>
      <c r="AU1190" s="183" t="s">
        <v>152</v>
      </c>
      <c r="AV1190" s="15" t="s">
        <v>158</v>
      </c>
      <c r="AW1190" s="15" t="s">
        <v>31</v>
      </c>
      <c r="AX1190" s="15" t="s">
        <v>84</v>
      </c>
      <c r="AY1190" s="183" t="s">
        <v>151</v>
      </c>
    </row>
    <row r="1191" spans="1:65" s="2" customFormat="1" ht="33" customHeight="1">
      <c r="A1191" s="33"/>
      <c r="B1191" s="151"/>
      <c r="C1191" s="190" t="s">
        <v>2266</v>
      </c>
      <c r="D1191" s="190" t="s">
        <v>186</v>
      </c>
      <c r="E1191" s="191" t="s">
        <v>2267</v>
      </c>
      <c r="F1191" s="192" t="s">
        <v>2268</v>
      </c>
      <c r="G1191" s="193" t="s">
        <v>169</v>
      </c>
      <c r="H1191" s="194">
        <v>133.72900000000001</v>
      </c>
      <c r="I1191" s="195"/>
      <c r="J1191" s="196">
        <f>ROUND(I1191*H1191,2)</f>
        <v>0</v>
      </c>
      <c r="K1191" s="197"/>
      <c r="L1191" s="198"/>
      <c r="M1191" s="199" t="s">
        <v>1</v>
      </c>
      <c r="N1191" s="200" t="s">
        <v>42</v>
      </c>
      <c r="O1191" s="62"/>
      <c r="P1191" s="162">
        <f>O1191*H1191</f>
        <v>0</v>
      </c>
      <c r="Q1191" s="162">
        <v>0.02</v>
      </c>
      <c r="R1191" s="162">
        <f>Q1191*H1191</f>
        <v>2.6745800000000002</v>
      </c>
      <c r="S1191" s="162">
        <v>0</v>
      </c>
      <c r="T1191" s="163">
        <f>S1191*H1191</f>
        <v>0</v>
      </c>
      <c r="U1191" s="33"/>
      <c r="V1191" s="33"/>
      <c r="W1191" s="33"/>
      <c r="X1191" s="33"/>
      <c r="Y1191" s="33"/>
      <c r="Z1191" s="33"/>
      <c r="AA1191" s="33"/>
      <c r="AB1191" s="33"/>
      <c r="AC1191" s="33"/>
      <c r="AD1191" s="33"/>
      <c r="AE1191" s="33"/>
      <c r="AR1191" s="164" t="s">
        <v>417</v>
      </c>
      <c r="AT1191" s="164" t="s">
        <v>186</v>
      </c>
      <c r="AU1191" s="164" t="s">
        <v>152</v>
      </c>
      <c r="AY1191" s="18" t="s">
        <v>151</v>
      </c>
      <c r="BE1191" s="165">
        <f>IF(N1191="základná",J1191,0)</f>
        <v>0</v>
      </c>
      <c r="BF1191" s="165">
        <f>IF(N1191="znížená",J1191,0)</f>
        <v>0</v>
      </c>
      <c r="BG1191" s="165">
        <f>IF(N1191="zákl. prenesená",J1191,0)</f>
        <v>0</v>
      </c>
      <c r="BH1191" s="165">
        <f>IF(N1191="zníž. prenesená",J1191,0)</f>
        <v>0</v>
      </c>
      <c r="BI1191" s="165">
        <f>IF(N1191="nulová",J1191,0)</f>
        <v>0</v>
      </c>
      <c r="BJ1191" s="18" t="s">
        <v>152</v>
      </c>
      <c r="BK1191" s="165">
        <f>ROUND(I1191*H1191,2)</f>
        <v>0</v>
      </c>
      <c r="BL1191" s="18" t="s">
        <v>262</v>
      </c>
      <c r="BM1191" s="164" t="s">
        <v>2269</v>
      </c>
    </row>
    <row r="1192" spans="1:65" s="14" customFormat="1" ht="11.25">
      <c r="B1192" s="174"/>
      <c r="D1192" s="167" t="s">
        <v>160</v>
      </c>
      <c r="E1192" s="175" t="s">
        <v>1</v>
      </c>
      <c r="F1192" s="176" t="s">
        <v>2270</v>
      </c>
      <c r="H1192" s="177">
        <v>133.72900000000001</v>
      </c>
      <c r="I1192" s="178"/>
      <c r="L1192" s="174"/>
      <c r="M1192" s="179"/>
      <c r="N1192" s="180"/>
      <c r="O1192" s="180"/>
      <c r="P1192" s="180"/>
      <c r="Q1192" s="180"/>
      <c r="R1192" s="180"/>
      <c r="S1192" s="180"/>
      <c r="T1192" s="181"/>
      <c r="AT1192" s="175" t="s">
        <v>160</v>
      </c>
      <c r="AU1192" s="175" t="s">
        <v>152</v>
      </c>
      <c r="AV1192" s="14" t="s">
        <v>152</v>
      </c>
      <c r="AW1192" s="14" t="s">
        <v>31</v>
      </c>
      <c r="AX1192" s="14" t="s">
        <v>84</v>
      </c>
      <c r="AY1192" s="175" t="s">
        <v>151</v>
      </c>
    </row>
    <row r="1193" spans="1:65" s="2" customFormat="1" ht="16.5" customHeight="1">
      <c r="A1193" s="33"/>
      <c r="B1193" s="151"/>
      <c r="C1193" s="152" t="s">
        <v>2271</v>
      </c>
      <c r="D1193" s="152" t="s">
        <v>154</v>
      </c>
      <c r="E1193" s="153" t="s">
        <v>2272</v>
      </c>
      <c r="F1193" s="154" t="s">
        <v>2273</v>
      </c>
      <c r="G1193" s="155" t="s">
        <v>157</v>
      </c>
      <c r="H1193" s="156">
        <v>606.83600000000001</v>
      </c>
      <c r="I1193" s="157"/>
      <c r="J1193" s="158">
        <f>ROUND(I1193*H1193,2)</f>
        <v>0</v>
      </c>
      <c r="K1193" s="159"/>
      <c r="L1193" s="34"/>
      <c r="M1193" s="160" t="s">
        <v>1</v>
      </c>
      <c r="N1193" s="161" t="s">
        <v>42</v>
      </c>
      <c r="O1193" s="62"/>
      <c r="P1193" s="162">
        <f>O1193*H1193</f>
        <v>0</v>
      </c>
      <c r="Q1193" s="162">
        <v>0</v>
      </c>
      <c r="R1193" s="162">
        <f>Q1193*H1193</f>
        <v>0</v>
      </c>
      <c r="S1193" s="162">
        <v>0</v>
      </c>
      <c r="T1193" s="163">
        <f>S1193*H1193</f>
        <v>0</v>
      </c>
      <c r="U1193" s="33"/>
      <c r="V1193" s="33"/>
      <c r="W1193" s="33"/>
      <c r="X1193" s="33"/>
      <c r="Y1193" s="33"/>
      <c r="Z1193" s="33"/>
      <c r="AA1193" s="33"/>
      <c r="AB1193" s="33"/>
      <c r="AC1193" s="33"/>
      <c r="AD1193" s="33"/>
      <c r="AE1193" s="33"/>
      <c r="AR1193" s="164" t="s">
        <v>262</v>
      </c>
      <c r="AT1193" s="164" t="s">
        <v>154</v>
      </c>
      <c r="AU1193" s="164" t="s">
        <v>152</v>
      </c>
      <c r="AY1193" s="18" t="s">
        <v>151</v>
      </c>
      <c r="BE1193" s="165">
        <f>IF(N1193="základná",J1193,0)</f>
        <v>0</v>
      </c>
      <c r="BF1193" s="165">
        <f>IF(N1193="znížená",J1193,0)</f>
        <v>0</v>
      </c>
      <c r="BG1193" s="165">
        <f>IF(N1193="zákl. prenesená",J1193,0)</f>
        <v>0</v>
      </c>
      <c r="BH1193" s="165">
        <f>IF(N1193="zníž. prenesená",J1193,0)</f>
        <v>0</v>
      </c>
      <c r="BI1193" s="165">
        <f>IF(N1193="nulová",J1193,0)</f>
        <v>0</v>
      </c>
      <c r="BJ1193" s="18" t="s">
        <v>152</v>
      </c>
      <c r="BK1193" s="165">
        <f>ROUND(I1193*H1193,2)</f>
        <v>0</v>
      </c>
      <c r="BL1193" s="18" t="s">
        <v>262</v>
      </c>
      <c r="BM1193" s="164" t="s">
        <v>2274</v>
      </c>
    </row>
    <row r="1194" spans="1:65" s="13" customFormat="1" ht="11.25">
      <c r="B1194" s="166"/>
      <c r="D1194" s="167" t="s">
        <v>160</v>
      </c>
      <c r="E1194" s="168" t="s">
        <v>1</v>
      </c>
      <c r="F1194" s="169" t="s">
        <v>2275</v>
      </c>
      <c r="H1194" s="168" t="s">
        <v>1</v>
      </c>
      <c r="I1194" s="170"/>
      <c r="L1194" s="166"/>
      <c r="M1194" s="171"/>
      <c r="N1194" s="172"/>
      <c r="O1194" s="172"/>
      <c r="P1194" s="172"/>
      <c r="Q1194" s="172"/>
      <c r="R1194" s="172"/>
      <c r="S1194" s="172"/>
      <c r="T1194" s="173"/>
      <c r="AT1194" s="168" t="s">
        <v>160</v>
      </c>
      <c r="AU1194" s="168" t="s">
        <v>152</v>
      </c>
      <c r="AV1194" s="13" t="s">
        <v>84</v>
      </c>
      <c r="AW1194" s="13" t="s">
        <v>31</v>
      </c>
      <c r="AX1194" s="13" t="s">
        <v>76</v>
      </c>
      <c r="AY1194" s="168" t="s">
        <v>151</v>
      </c>
    </row>
    <row r="1195" spans="1:65" s="14" customFormat="1" ht="11.25">
      <c r="B1195" s="174"/>
      <c r="D1195" s="167" t="s">
        <v>160</v>
      </c>
      <c r="E1195" s="175" t="s">
        <v>1</v>
      </c>
      <c r="F1195" s="176" t="s">
        <v>2276</v>
      </c>
      <c r="H1195" s="177">
        <v>606.83600000000001</v>
      </c>
      <c r="I1195" s="178"/>
      <c r="L1195" s="174"/>
      <c r="M1195" s="179"/>
      <c r="N1195" s="180"/>
      <c r="O1195" s="180"/>
      <c r="P1195" s="180"/>
      <c r="Q1195" s="180"/>
      <c r="R1195" s="180"/>
      <c r="S1195" s="180"/>
      <c r="T1195" s="181"/>
      <c r="AT1195" s="175" t="s">
        <v>160</v>
      </c>
      <c r="AU1195" s="175" t="s">
        <v>152</v>
      </c>
      <c r="AV1195" s="14" t="s">
        <v>152</v>
      </c>
      <c r="AW1195" s="14" t="s">
        <v>31</v>
      </c>
      <c r="AX1195" s="14" t="s">
        <v>84</v>
      </c>
      <c r="AY1195" s="175" t="s">
        <v>151</v>
      </c>
    </row>
    <row r="1196" spans="1:65" s="2" customFormat="1" ht="16.5" customHeight="1">
      <c r="A1196" s="33"/>
      <c r="B1196" s="151"/>
      <c r="C1196" s="190" t="s">
        <v>2277</v>
      </c>
      <c r="D1196" s="190" t="s">
        <v>186</v>
      </c>
      <c r="E1196" s="191" t="s">
        <v>2278</v>
      </c>
      <c r="F1196" s="192" t="s">
        <v>2279</v>
      </c>
      <c r="G1196" s="193" t="s">
        <v>157</v>
      </c>
      <c r="H1196" s="194">
        <v>697.86099999999999</v>
      </c>
      <c r="I1196" s="195"/>
      <c r="J1196" s="196">
        <f>ROUND(I1196*H1196,2)</f>
        <v>0</v>
      </c>
      <c r="K1196" s="197"/>
      <c r="L1196" s="198"/>
      <c r="M1196" s="199" t="s">
        <v>1</v>
      </c>
      <c r="N1196" s="200" t="s">
        <v>42</v>
      </c>
      <c r="O1196" s="62"/>
      <c r="P1196" s="162">
        <f>O1196*H1196</f>
        <v>0</v>
      </c>
      <c r="Q1196" s="162">
        <v>1E-4</v>
      </c>
      <c r="R1196" s="162">
        <f>Q1196*H1196</f>
        <v>6.9786100000000004E-2</v>
      </c>
      <c r="S1196" s="162">
        <v>0</v>
      </c>
      <c r="T1196" s="163">
        <f>S1196*H1196</f>
        <v>0</v>
      </c>
      <c r="U1196" s="33"/>
      <c r="V1196" s="33"/>
      <c r="W1196" s="33"/>
      <c r="X1196" s="33"/>
      <c r="Y1196" s="33"/>
      <c r="Z1196" s="33"/>
      <c r="AA1196" s="33"/>
      <c r="AB1196" s="33"/>
      <c r="AC1196" s="33"/>
      <c r="AD1196" s="33"/>
      <c r="AE1196" s="33"/>
      <c r="AR1196" s="164" t="s">
        <v>417</v>
      </c>
      <c r="AT1196" s="164" t="s">
        <v>186</v>
      </c>
      <c r="AU1196" s="164" t="s">
        <v>152</v>
      </c>
      <c r="AY1196" s="18" t="s">
        <v>151</v>
      </c>
      <c r="BE1196" s="165">
        <f>IF(N1196="základná",J1196,0)</f>
        <v>0</v>
      </c>
      <c r="BF1196" s="165">
        <f>IF(N1196="znížená",J1196,0)</f>
        <v>0</v>
      </c>
      <c r="BG1196" s="165">
        <f>IF(N1196="zákl. prenesená",J1196,0)</f>
        <v>0</v>
      </c>
      <c r="BH1196" s="165">
        <f>IF(N1196="zníž. prenesená",J1196,0)</f>
        <v>0</v>
      </c>
      <c r="BI1196" s="165">
        <f>IF(N1196="nulová",J1196,0)</f>
        <v>0</v>
      </c>
      <c r="BJ1196" s="18" t="s">
        <v>152</v>
      </c>
      <c r="BK1196" s="165">
        <f>ROUND(I1196*H1196,2)</f>
        <v>0</v>
      </c>
      <c r="BL1196" s="18" t="s">
        <v>262</v>
      </c>
      <c r="BM1196" s="164" t="s">
        <v>2280</v>
      </c>
    </row>
    <row r="1197" spans="1:65" s="14" customFormat="1" ht="11.25">
      <c r="B1197" s="174"/>
      <c r="D1197" s="167" t="s">
        <v>160</v>
      </c>
      <c r="E1197" s="175" t="s">
        <v>1</v>
      </c>
      <c r="F1197" s="176" t="s">
        <v>2281</v>
      </c>
      <c r="H1197" s="177">
        <v>697.86099999999999</v>
      </c>
      <c r="I1197" s="178"/>
      <c r="L1197" s="174"/>
      <c r="M1197" s="179"/>
      <c r="N1197" s="180"/>
      <c r="O1197" s="180"/>
      <c r="P1197" s="180"/>
      <c r="Q1197" s="180"/>
      <c r="R1197" s="180"/>
      <c r="S1197" s="180"/>
      <c r="T1197" s="181"/>
      <c r="AT1197" s="175" t="s">
        <v>160</v>
      </c>
      <c r="AU1197" s="175" t="s">
        <v>152</v>
      </c>
      <c r="AV1197" s="14" t="s">
        <v>152</v>
      </c>
      <c r="AW1197" s="14" t="s">
        <v>31</v>
      </c>
      <c r="AX1197" s="14" t="s">
        <v>84</v>
      </c>
      <c r="AY1197" s="175" t="s">
        <v>151</v>
      </c>
    </row>
    <row r="1198" spans="1:65" s="2" customFormat="1" ht="24.2" customHeight="1">
      <c r="A1198" s="33"/>
      <c r="B1198" s="151"/>
      <c r="C1198" s="152" t="s">
        <v>2282</v>
      </c>
      <c r="D1198" s="152" t="s">
        <v>154</v>
      </c>
      <c r="E1198" s="153" t="s">
        <v>2283</v>
      </c>
      <c r="F1198" s="154" t="s">
        <v>2284</v>
      </c>
      <c r="G1198" s="155" t="s">
        <v>157</v>
      </c>
      <c r="H1198" s="156">
        <v>606.83600000000001</v>
      </c>
      <c r="I1198" s="157"/>
      <c r="J1198" s="158">
        <f>ROUND(I1198*H1198,2)</f>
        <v>0</v>
      </c>
      <c r="K1198" s="159"/>
      <c r="L1198" s="34"/>
      <c r="M1198" s="160" t="s">
        <v>1</v>
      </c>
      <c r="N1198" s="161" t="s">
        <v>42</v>
      </c>
      <c r="O1198" s="62"/>
      <c r="P1198" s="162">
        <f>O1198*H1198</f>
        <v>0</v>
      </c>
      <c r="Q1198" s="162">
        <v>0</v>
      </c>
      <c r="R1198" s="162">
        <f>Q1198*H1198</f>
        <v>0</v>
      </c>
      <c r="S1198" s="162">
        <v>0</v>
      </c>
      <c r="T1198" s="163">
        <f>S1198*H1198</f>
        <v>0</v>
      </c>
      <c r="U1198" s="33"/>
      <c r="V1198" s="33"/>
      <c r="W1198" s="33"/>
      <c r="X1198" s="33"/>
      <c r="Y1198" s="33"/>
      <c r="Z1198" s="33"/>
      <c r="AA1198" s="33"/>
      <c r="AB1198" s="33"/>
      <c r="AC1198" s="33"/>
      <c r="AD1198" s="33"/>
      <c r="AE1198" s="33"/>
      <c r="AR1198" s="164" t="s">
        <v>262</v>
      </c>
      <c r="AT1198" s="164" t="s">
        <v>154</v>
      </c>
      <c r="AU1198" s="164" t="s">
        <v>152</v>
      </c>
      <c r="AY1198" s="18" t="s">
        <v>151</v>
      </c>
      <c r="BE1198" s="165">
        <f>IF(N1198="základná",J1198,0)</f>
        <v>0</v>
      </c>
      <c r="BF1198" s="165">
        <f>IF(N1198="znížená",J1198,0)</f>
        <v>0</v>
      </c>
      <c r="BG1198" s="165">
        <f>IF(N1198="zákl. prenesená",J1198,0)</f>
        <v>0</v>
      </c>
      <c r="BH1198" s="165">
        <f>IF(N1198="zníž. prenesená",J1198,0)</f>
        <v>0</v>
      </c>
      <c r="BI1198" s="165">
        <f>IF(N1198="nulová",J1198,0)</f>
        <v>0</v>
      </c>
      <c r="BJ1198" s="18" t="s">
        <v>152</v>
      </c>
      <c r="BK1198" s="165">
        <f>ROUND(I1198*H1198,2)</f>
        <v>0</v>
      </c>
      <c r="BL1198" s="18" t="s">
        <v>262</v>
      </c>
      <c r="BM1198" s="164" t="s">
        <v>2285</v>
      </c>
    </row>
    <row r="1199" spans="1:65" s="13" customFormat="1" ht="11.25">
      <c r="B1199" s="166"/>
      <c r="D1199" s="167" t="s">
        <v>160</v>
      </c>
      <c r="E1199" s="168" t="s">
        <v>1</v>
      </c>
      <c r="F1199" s="169" t="s">
        <v>2286</v>
      </c>
      <c r="H1199" s="168" t="s">
        <v>1</v>
      </c>
      <c r="I1199" s="170"/>
      <c r="L1199" s="166"/>
      <c r="M1199" s="171"/>
      <c r="N1199" s="172"/>
      <c r="O1199" s="172"/>
      <c r="P1199" s="172"/>
      <c r="Q1199" s="172"/>
      <c r="R1199" s="172"/>
      <c r="S1199" s="172"/>
      <c r="T1199" s="173"/>
      <c r="AT1199" s="168" t="s">
        <v>160</v>
      </c>
      <c r="AU1199" s="168" t="s">
        <v>152</v>
      </c>
      <c r="AV1199" s="13" t="s">
        <v>84</v>
      </c>
      <c r="AW1199" s="13" t="s">
        <v>31</v>
      </c>
      <c r="AX1199" s="13" t="s">
        <v>76</v>
      </c>
      <c r="AY1199" s="168" t="s">
        <v>151</v>
      </c>
    </row>
    <row r="1200" spans="1:65" s="14" customFormat="1" ht="11.25">
      <c r="B1200" s="174"/>
      <c r="D1200" s="167" t="s">
        <v>160</v>
      </c>
      <c r="E1200" s="175" t="s">
        <v>1</v>
      </c>
      <c r="F1200" s="176" t="s">
        <v>1796</v>
      </c>
      <c r="H1200" s="177">
        <v>46.32</v>
      </c>
      <c r="I1200" s="178"/>
      <c r="L1200" s="174"/>
      <c r="M1200" s="179"/>
      <c r="N1200" s="180"/>
      <c r="O1200" s="180"/>
      <c r="P1200" s="180"/>
      <c r="Q1200" s="180"/>
      <c r="R1200" s="180"/>
      <c r="S1200" s="180"/>
      <c r="T1200" s="181"/>
      <c r="AT1200" s="175" t="s">
        <v>160</v>
      </c>
      <c r="AU1200" s="175" t="s">
        <v>152</v>
      </c>
      <c r="AV1200" s="14" t="s">
        <v>152</v>
      </c>
      <c r="AW1200" s="14" t="s">
        <v>31</v>
      </c>
      <c r="AX1200" s="14" t="s">
        <v>76</v>
      </c>
      <c r="AY1200" s="175" t="s">
        <v>151</v>
      </c>
    </row>
    <row r="1201" spans="2:51" s="14" customFormat="1" ht="11.25">
      <c r="B1201" s="174"/>
      <c r="D1201" s="167" t="s">
        <v>160</v>
      </c>
      <c r="E1201" s="175" t="s">
        <v>1</v>
      </c>
      <c r="F1201" s="176" t="s">
        <v>1797</v>
      </c>
      <c r="H1201" s="177">
        <v>56.56</v>
      </c>
      <c r="I1201" s="178"/>
      <c r="L1201" s="174"/>
      <c r="M1201" s="179"/>
      <c r="N1201" s="180"/>
      <c r="O1201" s="180"/>
      <c r="P1201" s="180"/>
      <c r="Q1201" s="180"/>
      <c r="R1201" s="180"/>
      <c r="S1201" s="180"/>
      <c r="T1201" s="181"/>
      <c r="AT1201" s="175" t="s">
        <v>160</v>
      </c>
      <c r="AU1201" s="175" t="s">
        <v>152</v>
      </c>
      <c r="AV1201" s="14" t="s">
        <v>152</v>
      </c>
      <c r="AW1201" s="14" t="s">
        <v>31</v>
      </c>
      <c r="AX1201" s="14" t="s">
        <v>76</v>
      </c>
      <c r="AY1201" s="175" t="s">
        <v>151</v>
      </c>
    </row>
    <row r="1202" spans="2:51" s="16" customFormat="1" ht="11.25">
      <c r="B1202" s="201"/>
      <c r="D1202" s="167" t="s">
        <v>160</v>
      </c>
      <c r="E1202" s="202" t="s">
        <v>1</v>
      </c>
      <c r="F1202" s="203" t="s">
        <v>279</v>
      </c>
      <c r="H1202" s="204">
        <v>102.88</v>
      </c>
      <c r="I1202" s="205"/>
      <c r="L1202" s="201"/>
      <c r="M1202" s="206"/>
      <c r="N1202" s="207"/>
      <c r="O1202" s="207"/>
      <c r="P1202" s="207"/>
      <c r="Q1202" s="207"/>
      <c r="R1202" s="207"/>
      <c r="S1202" s="207"/>
      <c r="T1202" s="208"/>
      <c r="AT1202" s="202" t="s">
        <v>160</v>
      </c>
      <c r="AU1202" s="202" t="s">
        <v>152</v>
      </c>
      <c r="AV1202" s="16" t="s">
        <v>165</v>
      </c>
      <c r="AW1202" s="16" t="s">
        <v>31</v>
      </c>
      <c r="AX1202" s="16" t="s">
        <v>76</v>
      </c>
      <c r="AY1202" s="202" t="s">
        <v>151</v>
      </c>
    </row>
    <row r="1203" spans="2:51" s="13" customFormat="1" ht="11.25">
      <c r="B1203" s="166"/>
      <c r="D1203" s="167" t="s">
        <v>160</v>
      </c>
      <c r="E1203" s="168" t="s">
        <v>1</v>
      </c>
      <c r="F1203" s="169" t="s">
        <v>2287</v>
      </c>
      <c r="H1203" s="168" t="s">
        <v>1</v>
      </c>
      <c r="I1203" s="170"/>
      <c r="L1203" s="166"/>
      <c r="M1203" s="171"/>
      <c r="N1203" s="172"/>
      <c r="O1203" s="172"/>
      <c r="P1203" s="172"/>
      <c r="Q1203" s="172"/>
      <c r="R1203" s="172"/>
      <c r="S1203" s="172"/>
      <c r="T1203" s="173"/>
      <c r="AT1203" s="168" t="s">
        <v>160</v>
      </c>
      <c r="AU1203" s="168" t="s">
        <v>152</v>
      </c>
      <c r="AV1203" s="13" t="s">
        <v>84</v>
      </c>
      <c r="AW1203" s="13" t="s">
        <v>31</v>
      </c>
      <c r="AX1203" s="13" t="s">
        <v>76</v>
      </c>
      <c r="AY1203" s="168" t="s">
        <v>151</v>
      </c>
    </row>
    <row r="1204" spans="2:51" s="14" customFormat="1" ht="11.25">
      <c r="B1204" s="174"/>
      <c r="D1204" s="167" t="s">
        <v>160</v>
      </c>
      <c r="E1204" s="175" t="s">
        <v>1</v>
      </c>
      <c r="F1204" s="176" t="s">
        <v>1802</v>
      </c>
      <c r="H1204" s="177">
        <v>110.2</v>
      </c>
      <c r="I1204" s="178"/>
      <c r="L1204" s="174"/>
      <c r="M1204" s="179"/>
      <c r="N1204" s="180"/>
      <c r="O1204" s="180"/>
      <c r="P1204" s="180"/>
      <c r="Q1204" s="180"/>
      <c r="R1204" s="180"/>
      <c r="S1204" s="180"/>
      <c r="T1204" s="181"/>
      <c r="AT1204" s="175" t="s">
        <v>160</v>
      </c>
      <c r="AU1204" s="175" t="s">
        <v>152</v>
      </c>
      <c r="AV1204" s="14" t="s">
        <v>152</v>
      </c>
      <c r="AW1204" s="14" t="s">
        <v>31</v>
      </c>
      <c r="AX1204" s="14" t="s">
        <v>76</v>
      </c>
      <c r="AY1204" s="175" t="s">
        <v>151</v>
      </c>
    </row>
    <row r="1205" spans="2:51" s="16" customFormat="1" ht="11.25">
      <c r="B1205" s="201"/>
      <c r="D1205" s="167" t="s">
        <v>160</v>
      </c>
      <c r="E1205" s="202" t="s">
        <v>1</v>
      </c>
      <c r="F1205" s="203" t="s">
        <v>279</v>
      </c>
      <c r="H1205" s="204">
        <v>110.2</v>
      </c>
      <c r="I1205" s="205"/>
      <c r="L1205" s="201"/>
      <c r="M1205" s="206"/>
      <c r="N1205" s="207"/>
      <c r="O1205" s="207"/>
      <c r="P1205" s="207"/>
      <c r="Q1205" s="207"/>
      <c r="R1205" s="207"/>
      <c r="S1205" s="207"/>
      <c r="T1205" s="208"/>
      <c r="AT1205" s="202" t="s">
        <v>160</v>
      </c>
      <c r="AU1205" s="202" t="s">
        <v>152</v>
      </c>
      <c r="AV1205" s="16" t="s">
        <v>165</v>
      </c>
      <c r="AW1205" s="16" t="s">
        <v>31</v>
      </c>
      <c r="AX1205" s="16" t="s">
        <v>76</v>
      </c>
      <c r="AY1205" s="202" t="s">
        <v>151</v>
      </c>
    </row>
    <row r="1206" spans="2:51" s="13" customFormat="1" ht="11.25">
      <c r="B1206" s="166"/>
      <c r="D1206" s="167" t="s">
        <v>160</v>
      </c>
      <c r="E1206" s="168" t="s">
        <v>1</v>
      </c>
      <c r="F1206" s="169" t="s">
        <v>2288</v>
      </c>
      <c r="H1206" s="168" t="s">
        <v>1</v>
      </c>
      <c r="I1206" s="170"/>
      <c r="L1206" s="166"/>
      <c r="M1206" s="171"/>
      <c r="N1206" s="172"/>
      <c r="O1206" s="172"/>
      <c r="P1206" s="172"/>
      <c r="Q1206" s="172"/>
      <c r="R1206" s="172"/>
      <c r="S1206" s="172"/>
      <c r="T1206" s="173"/>
      <c r="AT1206" s="168" t="s">
        <v>160</v>
      </c>
      <c r="AU1206" s="168" t="s">
        <v>152</v>
      </c>
      <c r="AV1206" s="13" t="s">
        <v>84</v>
      </c>
      <c r="AW1206" s="13" t="s">
        <v>31</v>
      </c>
      <c r="AX1206" s="13" t="s">
        <v>76</v>
      </c>
      <c r="AY1206" s="168" t="s">
        <v>151</v>
      </c>
    </row>
    <row r="1207" spans="2:51" s="14" customFormat="1" ht="11.25">
      <c r="B1207" s="174"/>
      <c r="D1207" s="167" t="s">
        <v>160</v>
      </c>
      <c r="E1207" s="175" t="s">
        <v>1</v>
      </c>
      <c r="F1207" s="176" t="s">
        <v>1776</v>
      </c>
      <c r="H1207" s="177">
        <v>11.125</v>
      </c>
      <c r="I1207" s="178"/>
      <c r="L1207" s="174"/>
      <c r="M1207" s="179"/>
      <c r="N1207" s="180"/>
      <c r="O1207" s="180"/>
      <c r="P1207" s="180"/>
      <c r="Q1207" s="180"/>
      <c r="R1207" s="180"/>
      <c r="S1207" s="180"/>
      <c r="T1207" s="181"/>
      <c r="AT1207" s="175" t="s">
        <v>160</v>
      </c>
      <c r="AU1207" s="175" t="s">
        <v>152</v>
      </c>
      <c r="AV1207" s="14" t="s">
        <v>152</v>
      </c>
      <c r="AW1207" s="14" t="s">
        <v>31</v>
      </c>
      <c r="AX1207" s="14" t="s">
        <v>76</v>
      </c>
      <c r="AY1207" s="175" t="s">
        <v>151</v>
      </c>
    </row>
    <row r="1208" spans="2:51" s="14" customFormat="1" ht="11.25">
      <c r="B1208" s="174"/>
      <c r="D1208" s="167" t="s">
        <v>160</v>
      </c>
      <c r="E1208" s="175" t="s">
        <v>1</v>
      </c>
      <c r="F1208" s="176" t="s">
        <v>1821</v>
      </c>
      <c r="H1208" s="177">
        <v>32.381</v>
      </c>
      <c r="I1208" s="178"/>
      <c r="L1208" s="174"/>
      <c r="M1208" s="179"/>
      <c r="N1208" s="180"/>
      <c r="O1208" s="180"/>
      <c r="P1208" s="180"/>
      <c r="Q1208" s="180"/>
      <c r="R1208" s="180"/>
      <c r="S1208" s="180"/>
      <c r="T1208" s="181"/>
      <c r="AT1208" s="175" t="s">
        <v>160</v>
      </c>
      <c r="AU1208" s="175" t="s">
        <v>152</v>
      </c>
      <c r="AV1208" s="14" t="s">
        <v>152</v>
      </c>
      <c r="AW1208" s="14" t="s">
        <v>31</v>
      </c>
      <c r="AX1208" s="14" t="s">
        <v>76</v>
      </c>
      <c r="AY1208" s="175" t="s">
        <v>151</v>
      </c>
    </row>
    <row r="1209" spans="2:51" s="14" customFormat="1" ht="11.25">
      <c r="B1209" s="174"/>
      <c r="D1209" s="167" t="s">
        <v>160</v>
      </c>
      <c r="E1209" s="175" t="s">
        <v>1</v>
      </c>
      <c r="F1209" s="176" t="s">
        <v>1786</v>
      </c>
      <c r="H1209" s="177">
        <v>32.130000000000003</v>
      </c>
      <c r="I1209" s="178"/>
      <c r="L1209" s="174"/>
      <c r="M1209" s="179"/>
      <c r="N1209" s="180"/>
      <c r="O1209" s="180"/>
      <c r="P1209" s="180"/>
      <c r="Q1209" s="180"/>
      <c r="R1209" s="180"/>
      <c r="S1209" s="180"/>
      <c r="T1209" s="181"/>
      <c r="AT1209" s="175" t="s">
        <v>160</v>
      </c>
      <c r="AU1209" s="175" t="s">
        <v>152</v>
      </c>
      <c r="AV1209" s="14" t="s">
        <v>152</v>
      </c>
      <c r="AW1209" s="14" t="s">
        <v>31</v>
      </c>
      <c r="AX1209" s="14" t="s">
        <v>76</v>
      </c>
      <c r="AY1209" s="175" t="s">
        <v>151</v>
      </c>
    </row>
    <row r="1210" spans="2:51" s="14" customFormat="1" ht="11.25">
      <c r="B1210" s="174"/>
      <c r="D1210" s="167" t="s">
        <v>160</v>
      </c>
      <c r="E1210" s="175" t="s">
        <v>1</v>
      </c>
      <c r="F1210" s="176" t="s">
        <v>1787</v>
      </c>
      <c r="H1210" s="177">
        <v>49.96</v>
      </c>
      <c r="I1210" s="178"/>
      <c r="L1210" s="174"/>
      <c r="M1210" s="179"/>
      <c r="N1210" s="180"/>
      <c r="O1210" s="180"/>
      <c r="P1210" s="180"/>
      <c r="Q1210" s="180"/>
      <c r="R1210" s="180"/>
      <c r="S1210" s="180"/>
      <c r="T1210" s="181"/>
      <c r="AT1210" s="175" t="s">
        <v>160</v>
      </c>
      <c r="AU1210" s="175" t="s">
        <v>152</v>
      </c>
      <c r="AV1210" s="14" t="s">
        <v>152</v>
      </c>
      <c r="AW1210" s="14" t="s">
        <v>31</v>
      </c>
      <c r="AX1210" s="14" t="s">
        <v>76</v>
      </c>
      <c r="AY1210" s="175" t="s">
        <v>151</v>
      </c>
    </row>
    <row r="1211" spans="2:51" s="14" customFormat="1" ht="11.25">
      <c r="B1211" s="174"/>
      <c r="D1211" s="167" t="s">
        <v>160</v>
      </c>
      <c r="E1211" s="175" t="s">
        <v>1</v>
      </c>
      <c r="F1211" s="176" t="s">
        <v>1788</v>
      </c>
      <c r="H1211" s="177">
        <v>114.39</v>
      </c>
      <c r="I1211" s="178"/>
      <c r="L1211" s="174"/>
      <c r="M1211" s="179"/>
      <c r="N1211" s="180"/>
      <c r="O1211" s="180"/>
      <c r="P1211" s="180"/>
      <c r="Q1211" s="180"/>
      <c r="R1211" s="180"/>
      <c r="S1211" s="180"/>
      <c r="T1211" s="181"/>
      <c r="AT1211" s="175" t="s">
        <v>160</v>
      </c>
      <c r="AU1211" s="175" t="s">
        <v>152</v>
      </c>
      <c r="AV1211" s="14" t="s">
        <v>152</v>
      </c>
      <c r="AW1211" s="14" t="s">
        <v>31</v>
      </c>
      <c r="AX1211" s="14" t="s">
        <v>76</v>
      </c>
      <c r="AY1211" s="175" t="s">
        <v>151</v>
      </c>
    </row>
    <row r="1212" spans="2:51" s="16" customFormat="1" ht="11.25">
      <c r="B1212" s="201"/>
      <c r="D1212" s="167" t="s">
        <v>160</v>
      </c>
      <c r="E1212" s="202" t="s">
        <v>1</v>
      </c>
      <c r="F1212" s="203" t="s">
        <v>279</v>
      </c>
      <c r="H1212" s="204">
        <v>239.98599999999999</v>
      </c>
      <c r="I1212" s="205"/>
      <c r="L1212" s="201"/>
      <c r="M1212" s="206"/>
      <c r="N1212" s="207"/>
      <c r="O1212" s="207"/>
      <c r="P1212" s="207"/>
      <c r="Q1212" s="207"/>
      <c r="R1212" s="207"/>
      <c r="S1212" s="207"/>
      <c r="T1212" s="208"/>
      <c r="AT1212" s="202" t="s">
        <v>160</v>
      </c>
      <c r="AU1212" s="202" t="s">
        <v>152</v>
      </c>
      <c r="AV1212" s="16" t="s">
        <v>165</v>
      </c>
      <c r="AW1212" s="16" t="s">
        <v>31</v>
      </c>
      <c r="AX1212" s="16" t="s">
        <v>76</v>
      </c>
      <c r="AY1212" s="202" t="s">
        <v>151</v>
      </c>
    </row>
    <row r="1213" spans="2:51" s="13" customFormat="1" ht="11.25">
      <c r="B1213" s="166"/>
      <c r="D1213" s="167" t="s">
        <v>160</v>
      </c>
      <c r="E1213" s="168" t="s">
        <v>1</v>
      </c>
      <c r="F1213" s="169" t="s">
        <v>2289</v>
      </c>
      <c r="H1213" s="168" t="s">
        <v>1</v>
      </c>
      <c r="I1213" s="170"/>
      <c r="L1213" s="166"/>
      <c r="M1213" s="171"/>
      <c r="N1213" s="172"/>
      <c r="O1213" s="172"/>
      <c r="P1213" s="172"/>
      <c r="Q1213" s="172"/>
      <c r="R1213" s="172"/>
      <c r="S1213" s="172"/>
      <c r="T1213" s="173"/>
      <c r="AT1213" s="168" t="s">
        <v>160</v>
      </c>
      <c r="AU1213" s="168" t="s">
        <v>152</v>
      </c>
      <c r="AV1213" s="13" t="s">
        <v>84</v>
      </c>
      <c r="AW1213" s="13" t="s">
        <v>31</v>
      </c>
      <c r="AX1213" s="13" t="s">
        <v>76</v>
      </c>
      <c r="AY1213" s="168" t="s">
        <v>151</v>
      </c>
    </row>
    <row r="1214" spans="2:51" s="14" customFormat="1" ht="11.25">
      <c r="B1214" s="174"/>
      <c r="D1214" s="167" t="s">
        <v>160</v>
      </c>
      <c r="E1214" s="175" t="s">
        <v>1</v>
      </c>
      <c r="F1214" s="176" t="s">
        <v>1774</v>
      </c>
      <c r="H1214" s="177">
        <v>18.510000000000002</v>
      </c>
      <c r="I1214" s="178"/>
      <c r="L1214" s="174"/>
      <c r="M1214" s="179"/>
      <c r="N1214" s="180"/>
      <c r="O1214" s="180"/>
      <c r="P1214" s="180"/>
      <c r="Q1214" s="180"/>
      <c r="R1214" s="180"/>
      <c r="S1214" s="180"/>
      <c r="T1214" s="181"/>
      <c r="AT1214" s="175" t="s">
        <v>160</v>
      </c>
      <c r="AU1214" s="175" t="s">
        <v>152</v>
      </c>
      <c r="AV1214" s="14" t="s">
        <v>152</v>
      </c>
      <c r="AW1214" s="14" t="s">
        <v>31</v>
      </c>
      <c r="AX1214" s="14" t="s">
        <v>76</v>
      </c>
      <c r="AY1214" s="175" t="s">
        <v>151</v>
      </c>
    </row>
    <row r="1215" spans="2:51" s="14" customFormat="1" ht="11.25">
      <c r="B1215" s="174"/>
      <c r="D1215" s="167" t="s">
        <v>160</v>
      </c>
      <c r="E1215" s="175" t="s">
        <v>1</v>
      </c>
      <c r="F1215" s="176" t="s">
        <v>1775</v>
      </c>
      <c r="H1215" s="177">
        <v>39.130000000000003</v>
      </c>
      <c r="I1215" s="178"/>
      <c r="L1215" s="174"/>
      <c r="M1215" s="179"/>
      <c r="N1215" s="180"/>
      <c r="O1215" s="180"/>
      <c r="P1215" s="180"/>
      <c r="Q1215" s="180"/>
      <c r="R1215" s="180"/>
      <c r="S1215" s="180"/>
      <c r="T1215" s="181"/>
      <c r="AT1215" s="175" t="s">
        <v>160</v>
      </c>
      <c r="AU1215" s="175" t="s">
        <v>152</v>
      </c>
      <c r="AV1215" s="14" t="s">
        <v>152</v>
      </c>
      <c r="AW1215" s="14" t="s">
        <v>31</v>
      </c>
      <c r="AX1215" s="14" t="s">
        <v>76</v>
      </c>
      <c r="AY1215" s="175" t="s">
        <v>151</v>
      </c>
    </row>
    <row r="1216" spans="2:51" s="14" customFormat="1" ht="11.25">
      <c r="B1216" s="174"/>
      <c r="D1216" s="167" t="s">
        <v>160</v>
      </c>
      <c r="E1216" s="175" t="s">
        <v>1</v>
      </c>
      <c r="F1216" s="176" t="s">
        <v>1778</v>
      </c>
      <c r="H1216" s="177">
        <v>1.7</v>
      </c>
      <c r="I1216" s="178"/>
      <c r="L1216" s="174"/>
      <c r="M1216" s="179"/>
      <c r="N1216" s="180"/>
      <c r="O1216" s="180"/>
      <c r="P1216" s="180"/>
      <c r="Q1216" s="180"/>
      <c r="R1216" s="180"/>
      <c r="S1216" s="180"/>
      <c r="T1216" s="181"/>
      <c r="AT1216" s="175" t="s">
        <v>160</v>
      </c>
      <c r="AU1216" s="175" t="s">
        <v>152</v>
      </c>
      <c r="AV1216" s="14" t="s">
        <v>152</v>
      </c>
      <c r="AW1216" s="14" t="s">
        <v>31</v>
      </c>
      <c r="AX1216" s="14" t="s">
        <v>76</v>
      </c>
      <c r="AY1216" s="175" t="s">
        <v>151</v>
      </c>
    </row>
    <row r="1217" spans="1:65" s="14" customFormat="1" ht="11.25">
      <c r="B1217" s="174"/>
      <c r="D1217" s="167" t="s">
        <v>160</v>
      </c>
      <c r="E1217" s="175" t="s">
        <v>1</v>
      </c>
      <c r="F1217" s="176" t="s">
        <v>1779</v>
      </c>
      <c r="H1217" s="177">
        <v>3.95</v>
      </c>
      <c r="I1217" s="178"/>
      <c r="L1217" s="174"/>
      <c r="M1217" s="179"/>
      <c r="N1217" s="180"/>
      <c r="O1217" s="180"/>
      <c r="P1217" s="180"/>
      <c r="Q1217" s="180"/>
      <c r="R1217" s="180"/>
      <c r="S1217" s="180"/>
      <c r="T1217" s="181"/>
      <c r="AT1217" s="175" t="s">
        <v>160</v>
      </c>
      <c r="AU1217" s="175" t="s">
        <v>152</v>
      </c>
      <c r="AV1217" s="14" t="s">
        <v>152</v>
      </c>
      <c r="AW1217" s="14" t="s">
        <v>31</v>
      </c>
      <c r="AX1217" s="14" t="s">
        <v>76</v>
      </c>
      <c r="AY1217" s="175" t="s">
        <v>151</v>
      </c>
    </row>
    <row r="1218" spans="1:65" s="14" customFormat="1" ht="11.25">
      <c r="B1218" s="174"/>
      <c r="D1218" s="167" t="s">
        <v>160</v>
      </c>
      <c r="E1218" s="175" t="s">
        <v>1</v>
      </c>
      <c r="F1218" s="176" t="s">
        <v>1780</v>
      </c>
      <c r="H1218" s="177">
        <v>8.0299999999999994</v>
      </c>
      <c r="I1218" s="178"/>
      <c r="L1218" s="174"/>
      <c r="M1218" s="179"/>
      <c r="N1218" s="180"/>
      <c r="O1218" s="180"/>
      <c r="P1218" s="180"/>
      <c r="Q1218" s="180"/>
      <c r="R1218" s="180"/>
      <c r="S1218" s="180"/>
      <c r="T1218" s="181"/>
      <c r="AT1218" s="175" t="s">
        <v>160</v>
      </c>
      <c r="AU1218" s="175" t="s">
        <v>152</v>
      </c>
      <c r="AV1218" s="14" t="s">
        <v>152</v>
      </c>
      <c r="AW1218" s="14" t="s">
        <v>31</v>
      </c>
      <c r="AX1218" s="14" t="s">
        <v>76</v>
      </c>
      <c r="AY1218" s="175" t="s">
        <v>151</v>
      </c>
    </row>
    <row r="1219" spans="1:65" s="14" customFormat="1" ht="11.25">
      <c r="B1219" s="174"/>
      <c r="D1219" s="167" t="s">
        <v>160</v>
      </c>
      <c r="E1219" s="175" t="s">
        <v>1</v>
      </c>
      <c r="F1219" s="176" t="s">
        <v>1781</v>
      </c>
      <c r="H1219" s="177">
        <v>3.91</v>
      </c>
      <c r="I1219" s="178"/>
      <c r="L1219" s="174"/>
      <c r="M1219" s="179"/>
      <c r="N1219" s="180"/>
      <c r="O1219" s="180"/>
      <c r="P1219" s="180"/>
      <c r="Q1219" s="180"/>
      <c r="R1219" s="180"/>
      <c r="S1219" s="180"/>
      <c r="T1219" s="181"/>
      <c r="AT1219" s="175" t="s">
        <v>160</v>
      </c>
      <c r="AU1219" s="175" t="s">
        <v>152</v>
      </c>
      <c r="AV1219" s="14" t="s">
        <v>152</v>
      </c>
      <c r="AW1219" s="14" t="s">
        <v>31</v>
      </c>
      <c r="AX1219" s="14" t="s">
        <v>76</v>
      </c>
      <c r="AY1219" s="175" t="s">
        <v>151</v>
      </c>
    </row>
    <row r="1220" spans="1:65" s="14" customFormat="1" ht="11.25">
      <c r="B1220" s="174"/>
      <c r="D1220" s="167" t="s">
        <v>160</v>
      </c>
      <c r="E1220" s="175" t="s">
        <v>1</v>
      </c>
      <c r="F1220" s="176" t="s">
        <v>1782</v>
      </c>
      <c r="H1220" s="177">
        <v>5.5</v>
      </c>
      <c r="I1220" s="178"/>
      <c r="L1220" s="174"/>
      <c r="M1220" s="179"/>
      <c r="N1220" s="180"/>
      <c r="O1220" s="180"/>
      <c r="P1220" s="180"/>
      <c r="Q1220" s="180"/>
      <c r="R1220" s="180"/>
      <c r="S1220" s="180"/>
      <c r="T1220" s="181"/>
      <c r="AT1220" s="175" t="s">
        <v>160</v>
      </c>
      <c r="AU1220" s="175" t="s">
        <v>152</v>
      </c>
      <c r="AV1220" s="14" t="s">
        <v>152</v>
      </c>
      <c r="AW1220" s="14" t="s">
        <v>31</v>
      </c>
      <c r="AX1220" s="14" t="s">
        <v>76</v>
      </c>
      <c r="AY1220" s="175" t="s">
        <v>151</v>
      </c>
    </row>
    <row r="1221" spans="1:65" s="14" customFormat="1" ht="11.25">
      <c r="B1221" s="174"/>
      <c r="D1221" s="167" t="s">
        <v>160</v>
      </c>
      <c r="E1221" s="175" t="s">
        <v>1</v>
      </c>
      <c r="F1221" s="176" t="s">
        <v>1783</v>
      </c>
      <c r="H1221" s="177">
        <v>4</v>
      </c>
      <c r="I1221" s="178"/>
      <c r="L1221" s="174"/>
      <c r="M1221" s="179"/>
      <c r="N1221" s="180"/>
      <c r="O1221" s="180"/>
      <c r="P1221" s="180"/>
      <c r="Q1221" s="180"/>
      <c r="R1221" s="180"/>
      <c r="S1221" s="180"/>
      <c r="T1221" s="181"/>
      <c r="AT1221" s="175" t="s">
        <v>160</v>
      </c>
      <c r="AU1221" s="175" t="s">
        <v>152</v>
      </c>
      <c r="AV1221" s="14" t="s">
        <v>152</v>
      </c>
      <c r="AW1221" s="14" t="s">
        <v>31</v>
      </c>
      <c r="AX1221" s="14" t="s">
        <v>76</v>
      </c>
      <c r="AY1221" s="175" t="s">
        <v>151</v>
      </c>
    </row>
    <row r="1222" spans="1:65" s="14" customFormat="1" ht="11.25">
      <c r="B1222" s="174"/>
      <c r="D1222" s="167" t="s">
        <v>160</v>
      </c>
      <c r="E1222" s="175" t="s">
        <v>1</v>
      </c>
      <c r="F1222" s="176" t="s">
        <v>1784</v>
      </c>
      <c r="H1222" s="177">
        <v>1.49</v>
      </c>
      <c r="I1222" s="178"/>
      <c r="L1222" s="174"/>
      <c r="M1222" s="179"/>
      <c r="N1222" s="180"/>
      <c r="O1222" s="180"/>
      <c r="P1222" s="180"/>
      <c r="Q1222" s="180"/>
      <c r="R1222" s="180"/>
      <c r="S1222" s="180"/>
      <c r="T1222" s="181"/>
      <c r="AT1222" s="175" t="s">
        <v>160</v>
      </c>
      <c r="AU1222" s="175" t="s">
        <v>152</v>
      </c>
      <c r="AV1222" s="14" t="s">
        <v>152</v>
      </c>
      <c r="AW1222" s="14" t="s">
        <v>31</v>
      </c>
      <c r="AX1222" s="14" t="s">
        <v>76</v>
      </c>
      <c r="AY1222" s="175" t="s">
        <v>151</v>
      </c>
    </row>
    <row r="1223" spans="1:65" s="14" customFormat="1" ht="11.25">
      <c r="B1223" s="174"/>
      <c r="D1223" s="167" t="s">
        <v>160</v>
      </c>
      <c r="E1223" s="175" t="s">
        <v>1</v>
      </c>
      <c r="F1223" s="176" t="s">
        <v>1785</v>
      </c>
      <c r="H1223" s="177">
        <v>1.35</v>
      </c>
      <c r="I1223" s="178"/>
      <c r="L1223" s="174"/>
      <c r="M1223" s="179"/>
      <c r="N1223" s="180"/>
      <c r="O1223" s="180"/>
      <c r="P1223" s="180"/>
      <c r="Q1223" s="180"/>
      <c r="R1223" s="180"/>
      <c r="S1223" s="180"/>
      <c r="T1223" s="181"/>
      <c r="AT1223" s="175" t="s">
        <v>160</v>
      </c>
      <c r="AU1223" s="175" t="s">
        <v>152</v>
      </c>
      <c r="AV1223" s="14" t="s">
        <v>152</v>
      </c>
      <c r="AW1223" s="14" t="s">
        <v>31</v>
      </c>
      <c r="AX1223" s="14" t="s">
        <v>76</v>
      </c>
      <c r="AY1223" s="175" t="s">
        <v>151</v>
      </c>
    </row>
    <row r="1224" spans="1:65" s="14" customFormat="1" ht="11.25">
      <c r="B1224" s="174"/>
      <c r="D1224" s="167" t="s">
        <v>160</v>
      </c>
      <c r="E1224" s="175" t="s">
        <v>1</v>
      </c>
      <c r="F1224" s="176" t="s">
        <v>1789</v>
      </c>
      <c r="H1224" s="177">
        <v>34.49</v>
      </c>
      <c r="I1224" s="178"/>
      <c r="L1224" s="174"/>
      <c r="M1224" s="179"/>
      <c r="N1224" s="180"/>
      <c r="O1224" s="180"/>
      <c r="P1224" s="180"/>
      <c r="Q1224" s="180"/>
      <c r="R1224" s="180"/>
      <c r="S1224" s="180"/>
      <c r="T1224" s="181"/>
      <c r="AT1224" s="175" t="s">
        <v>160</v>
      </c>
      <c r="AU1224" s="175" t="s">
        <v>152</v>
      </c>
      <c r="AV1224" s="14" t="s">
        <v>152</v>
      </c>
      <c r="AW1224" s="14" t="s">
        <v>31</v>
      </c>
      <c r="AX1224" s="14" t="s">
        <v>76</v>
      </c>
      <c r="AY1224" s="175" t="s">
        <v>151</v>
      </c>
    </row>
    <row r="1225" spans="1:65" s="16" customFormat="1" ht="11.25">
      <c r="B1225" s="201"/>
      <c r="D1225" s="167" t="s">
        <v>160</v>
      </c>
      <c r="E1225" s="202" t="s">
        <v>1</v>
      </c>
      <c r="F1225" s="203" t="s">
        <v>279</v>
      </c>
      <c r="H1225" s="204">
        <v>122.06</v>
      </c>
      <c r="I1225" s="205"/>
      <c r="L1225" s="201"/>
      <c r="M1225" s="206"/>
      <c r="N1225" s="207"/>
      <c r="O1225" s="207"/>
      <c r="P1225" s="207"/>
      <c r="Q1225" s="207"/>
      <c r="R1225" s="207"/>
      <c r="S1225" s="207"/>
      <c r="T1225" s="208"/>
      <c r="AT1225" s="202" t="s">
        <v>160</v>
      </c>
      <c r="AU1225" s="202" t="s">
        <v>152</v>
      </c>
      <c r="AV1225" s="16" t="s">
        <v>165</v>
      </c>
      <c r="AW1225" s="16" t="s">
        <v>31</v>
      </c>
      <c r="AX1225" s="16" t="s">
        <v>76</v>
      </c>
      <c r="AY1225" s="202" t="s">
        <v>151</v>
      </c>
    </row>
    <row r="1226" spans="1:65" s="13" customFormat="1" ht="11.25">
      <c r="B1226" s="166"/>
      <c r="D1226" s="167" t="s">
        <v>160</v>
      </c>
      <c r="E1226" s="168" t="s">
        <v>1</v>
      </c>
      <c r="F1226" s="169" t="s">
        <v>2290</v>
      </c>
      <c r="H1226" s="168" t="s">
        <v>1</v>
      </c>
      <c r="I1226" s="170"/>
      <c r="L1226" s="166"/>
      <c r="M1226" s="171"/>
      <c r="N1226" s="172"/>
      <c r="O1226" s="172"/>
      <c r="P1226" s="172"/>
      <c r="Q1226" s="172"/>
      <c r="R1226" s="172"/>
      <c r="S1226" s="172"/>
      <c r="T1226" s="173"/>
      <c r="AT1226" s="168" t="s">
        <v>160</v>
      </c>
      <c r="AU1226" s="168" t="s">
        <v>152</v>
      </c>
      <c r="AV1226" s="13" t="s">
        <v>84</v>
      </c>
      <c r="AW1226" s="13" t="s">
        <v>31</v>
      </c>
      <c r="AX1226" s="13" t="s">
        <v>76</v>
      </c>
      <c r="AY1226" s="168" t="s">
        <v>151</v>
      </c>
    </row>
    <row r="1227" spans="1:65" s="14" customFormat="1" ht="11.25">
      <c r="B1227" s="174"/>
      <c r="D1227" s="167" t="s">
        <v>160</v>
      </c>
      <c r="E1227" s="175" t="s">
        <v>1</v>
      </c>
      <c r="F1227" s="176" t="s">
        <v>1794</v>
      </c>
      <c r="H1227" s="177">
        <v>6.67</v>
      </c>
      <c r="I1227" s="178"/>
      <c r="L1227" s="174"/>
      <c r="M1227" s="179"/>
      <c r="N1227" s="180"/>
      <c r="O1227" s="180"/>
      <c r="P1227" s="180"/>
      <c r="Q1227" s="180"/>
      <c r="R1227" s="180"/>
      <c r="S1227" s="180"/>
      <c r="T1227" s="181"/>
      <c r="AT1227" s="175" t="s">
        <v>160</v>
      </c>
      <c r="AU1227" s="175" t="s">
        <v>152</v>
      </c>
      <c r="AV1227" s="14" t="s">
        <v>152</v>
      </c>
      <c r="AW1227" s="14" t="s">
        <v>31</v>
      </c>
      <c r="AX1227" s="14" t="s">
        <v>76</v>
      </c>
      <c r="AY1227" s="175" t="s">
        <v>151</v>
      </c>
    </row>
    <row r="1228" spans="1:65" s="14" customFormat="1" ht="11.25">
      <c r="B1228" s="174"/>
      <c r="D1228" s="167" t="s">
        <v>160</v>
      </c>
      <c r="E1228" s="175" t="s">
        <v>1</v>
      </c>
      <c r="F1228" s="176" t="s">
        <v>1795</v>
      </c>
      <c r="H1228" s="177">
        <v>25.04</v>
      </c>
      <c r="I1228" s="178"/>
      <c r="L1228" s="174"/>
      <c r="M1228" s="179"/>
      <c r="N1228" s="180"/>
      <c r="O1228" s="180"/>
      <c r="P1228" s="180"/>
      <c r="Q1228" s="180"/>
      <c r="R1228" s="180"/>
      <c r="S1228" s="180"/>
      <c r="T1228" s="181"/>
      <c r="AT1228" s="175" t="s">
        <v>160</v>
      </c>
      <c r="AU1228" s="175" t="s">
        <v>152</v>
      </c>
      <c r="AV1228" s="14" t="s">
        <v>152</v>
      </c>
      <c r="AW1228" s="14" t="s">
        <v>31</v>
      </c>
      <c r="AX1228" s="14" t="s">
        <v>76</v>
      </c>
      <c r="AY1228" s="175" t="s">
        <v>151</v>
      </c>
    </row>
    <row r="1229" spans="1:65" s="16" customFormat="1" ht="11.25">
      <c r="B1229" s="201"/>
      <c r="D1229" s="167" t="s">
        <v>160</v>
      </c>
      <c r="E1229" s="202" t="s">
        <v>1</v>
      </c>
      <c r="F1229" s="203" t="s">
        <v>279</v>
      </c>
      <c r="H1229" s="204">
        <v>31.71</v>
      </c>
      <c r="I1229" s="205"/>
      <c r="L1229" s="201"/>
      <c r="M1229" s="206"/>
      <c r="N1229" s="207"/>
      <c r="O1229" s="207"/>
      <c r="P1229" s="207"/>
      <c r="Q1229" s="207"/>
      <c r="R1229" s="207"/>
      <c r="S1229" s="207"/>
      <c r="T1229" s="208"/>
      <c r="AT1229" s="202" t="s">
        <v>160</v>
      </c>
      <c r="AU1229" s="202" t="s">
        <v>152</v>
      </c>
      <c r="AV1229" s="16" t="s">
        <v>165</v>
      </c>
      <c r="AW1229" s="16" t="s">
        <v>31</v>
      </c>
      <c r="AX1229" s="16" t="s">
        <v>76</v>
      </c>
      <c r="AY1229" s="202" t="s">
        <v>151</v>
      </c>
    </row>
    <row r="1230" spans="1:65" s="15" customFormat="1" ht="11.25">
      <c r="B1230" s="182"/>
      <c r="D1230" s="167" t="s">
        <v>160</v>
      </c>
      <c r="E1230" s="183" t="s">
        <v>1</v>
      </c>
      <c r="F1230" s="184" t="s">
        <v>164</v>
      </c>
      <c r="H1230" s="185">
        <v>606.83600000000001</v>
      </c>
      <c r="I1230" s="186"/>
      <c r="L1230" s="182"/>
      <c r="M1230" s="187"/>
      <c r="N1230" s="188"/>
      <c r="O1230" s="188"/>
      <c r="P1230" s="188"/>
      <c r="Q1230" s="188"/>
      <c r="R1230" s="188"/>
      <c r="S1230" s="188"/>
      <c r="T1230" s="189"/>
      <c r="AT1230" s="183" t="s">
        <v>160</v>
      </c>
      <c r="AU1230" s="183" t="s">
        <v>152</v>
      </c>
      <c r="AV1230" s="15" t="s">
        <v>158</v>
      </c>
      <c r="AW1230" s="15" t="s">
        <v>31</v>
      </c>
      <c r="AX1230" s="15" t="s">
        <v>84</v>
      </c>
      <c r="AY1230" s="183" t="s">
        <v>151</v>
      </c>
    </row>
    <row r="1231" spans="1:65" s="2" customFormat="1" ht="24.2" customHeight="1">
      <c r="A1231" s="33"/>
      <c r="B1231" s="151"/>
      <c r="C1231" s="190" t="s">
        <v>2291</v>
      </c>
      <c r="D1231" s="190" t="s">
        <v>186</v>
      </c>
      <c r="E1231" s="191" t="s">
        <v>2292</v>
      </c>
      <c r="F1231" s="192" t="s">
        <v>2293</v>
      </c>
      <c r="G1231" s="193" t="s">
        <v>157</v>
      </c>
      <c r="H1231" s="194">
        <v>128.16300000000001</v>
      </c>
      <c r="I1231" s="195"/>
      <c r="J1231" s="196">
        <f>ROUND(I1231*H1231,2)</f>
        <v>0</v>
      </c>
      <c r="K1231" s="197"/>
      <c r="L1231" s="198"/>
      <c r="M1231" s="199" t="s">
        <v>1</v>
      </c>
      <c r="N1231" s="200" t="s">
        <v>42</v>
      </c>
      <c r="O1231" s="62"/>
      <c r="P1231" s="162">
        <f>O1231*H1231</f>
        <v>0</v>
      </c>
      <c r="Q1231" s="162">
        <v>3.8999999999999999E-4</v>
      </c>
      <c r="R1231" s="162">
        <f>Q1231*H1231</f>
        <v>4.9983570000000005E-2</v>
      </c>
      <c r="S1231" s="162">
        <v>0</v>
      </c>
      <c r="T1231" s="163">
        <f>S1231*H1231</f>
        <v>0</v>
      </c>
      <c r="U1231" s="33"/>
      <c r="V1231" s="33"/>
      <c r="W1231" s="33"/>
      <c r="X1231" s="33"/>
      <c r="Y1231" s="33"/>
      <c r="Z1231" s="33"/>
      <c r="AA1231" s="33"/>
      <c r="AB1231" s="33"/>
      <c r="AC1231" s="33"/>
      <c r="AD1231" s="33"/>
      <c r="AE1231" s="33"/>
      <c r="AR1231" s="164" t="s">
        <v>417</v>
      </c>
      <c r="AT1231" s="164" t="s">
        <v>186</v>
      </c>
      <c r="AU1231" s="164" t="s">
        <v>152</v>
      </c>
      <c r="AY1231" s="18" t="s">
        <v>151</v>
      </c>
      <c r="BE1231" s="165">
        <f>IF(N1231="základná",J1231,0)</f>
        <v>0</v>
      </c>
      <c r="BF1231" s="165">
        <f>IF(N1231="znížená",J1231,0)</f>
        <v>0</v>
      </c>
      <c r="BG1231" s="165">
        <f>IF(N1231="zákl. prenesená",J1231,0)</f>
        <v>0</v>
      </c>
      <c r="BH1231" s="165">
        <f>IF(N1231="zníž. prenesená",J1231,0)</f>
        <v>0</v>
      </c>
      <c r="BI1231" s="165">
        <f>IF(N1231="nulová",J1231,0)</f>
        <v>0</v>
      </c>
      <c r="BJ1231" s="18" t="s">
        <v>152</v>
      </c>
      <c r="BK1231" s="165">
        <f>ROUND(I1231*H1231,2)</f>
        <v>0</v>
      </c>
      <c r="BL1231" s="18" t="s">
        <v>262</v>
      </c>
      <c r="BM1231" s="164" t="s">
        <v>2294</v>
      </c>
    </row>
    <row r="1232" spans="1:65" s="14" customFormat="1" ht="11.25">
      <c r="B1232" s="174"/>
      <c r="D1232" s="167" t="s">
        <v>160</v>
      </c>
      <c r="E1232" s="175" t="s">
        <v>1</v>
      </c>
      <c r="F1232" s="176" t="s">
        <v>2295</v>
      </c>
      <c r="H1232" s="177">
        <v>128.16300000000001</v>
      </c>
      <c r="I1232" s="178"/>
      <c r="L1232" s="174"/>
      <c r="M1232" s="179"/>
      <c r="N1232" s="180"/>
      <c r="O1232" s="180"/>
      <c r="P1232" s="180"/>
      <c r="Q1232" s="180"/>
      <c r="R1232" s="180"/>
      <c r="S1232" s="180"/>
      <c r="T1232" s="181"/>
      <c r="AT1232" s="175" t="s">
        <v>160</v>
      </c>
      <c r="AU1232" s="175" t="s">
        <v>152</v>
      </c>
      <c r="AV1232" s="14" t="s">
        <v>152</v>
      </c>
      <c r="AW1232" s="14" t="s">
        <v>31</v>
      </c>
      <c r="AX1232" s="14" t="s">
        <v>84</v>
      </c>
      <c r="AY1232" s="175" t="s">
        <v>151</v>
      </c>
    </row>
    <row r="1233" spans="1:65" s="2" customFormat="1" ht="24.2" customHeight="1">
      <c r="A1233" s="33"/>
      <c r="B1233" s="151"/>
      <c r="C1233" s="190" t="s">
        <v>2296</v>
      </c>
      <c r="D1233" s="190" t="s">
        <v>186</v>
      </c>
      <c r="E1233" s="191" t="s">
        <v>2297</v>
      </c>
      <c r="F1233" s="192" t="s">
        <v>2298</v>
      </c>
      <c r="G1233" s="193" t="s">
        <v>157</v>
      </c>
      <c r="H1233" s="194">
        <v>251.98500000000001</v>
      </c>
      <c r="I1233" s="195"/>
      <c r="J1233" s="196">
        <f>ROUND(I1233*H1233,2)</f>
        <v>0</v>
      </c>
      <c r="K1233" s="197"/>
      <c r="L1233" s="198"/>
      <c r="M1233" s="199" t="s">
        <v>1</v>
      </c>
      <c r="N1233" s="200" t="s">
        <v>42</v>
      </c>
      <c r="O1233" s="62"/>
      <c r="P1233" s="162">
        <f>O1233*H1233</f>
        <v>0</v>
      </c>
      <c r="Q1233" s="162">
        <v>5.8E-4</v>
      </c>
      <c r="R1233" s="162">
        <f>Q1233*H1233</f>
        <v>0.14615130000000001</v>
      </c>
      <c r="S1233" s="162">
        <v>0</v>
      </c>
      <c r="T1233" s="163">
        <f>S1233*H1233</f>
        <v>0</v>
      </c>
      <c r="U1233" s="33"/>
      <c r="V1233" s="33"/>
      <c r="W1233" s="33"/>
      <c r="X1233" s="33"/>
      <c r="Y1233" s="33"/>
      <c r="Z1233" s="33"/>
      <c r="AA1233" s="33"/>
      <c r="AB1233" s="33"/>
      <c r="AC1233" s="33"/>
      <c r="AD1233" s="33"/>
      <c r="AE1233" s="33"/>
      <c r="AR1233" s="164" t="s">
        <v>417</v>
      </c>
      <c r="AT1233" s="164" t="s">
        <v>186</v>
      </c>
      <c r="AU1233" s="164" t="s">
        <v>152</v>
      </c>
      <c r="AY1233" s="18" t="s">
        <v>151</v>
      </c>
      <c r="BE1233" s="165">
        <f>IF(N1233="základná",J1233,0)</f>
        <v>0</v>
      </c>
      <c r="BF1233" s="165">
        <f>IF(N1233="znížená",J1233,0)</f>
        <v>0</v>
      </c>
      <c r="BG1233" s="165">
        <f>IF(N1233="zákl. prenesená",J1233,0)</f>
        <v>0</v>
      </c>
      <c r="BH1233" s="165">
        <f>IF(N1233="zníž. prenesená",J1233,0)</f>
        <v>0</v>
      </c>
      <c r="BI1233" s="165">
        <f>IF(N1233="nulová",J1233,0)</f>
        <v>0</v>
      </c>
      <c r="BJ1233" s="18" t="s">
        <v>152</v>
      </c>
      <c r="BK1233" s="165">
        <f>ROUND(I1233*H1233,2)</f>
        <v>0</v>
      </c>
      <c r="BL1233" s="18" t="s">
        <v>262</v>
      </c>
      <c r="BM1233" s="164" t="s">
        <v>2299</v>
      </c>
    </row>
    <row r="1234" spans="1:65" s="14" customFormat="1" ht="11.25">
      <c r="B1234" s="174"/>
      <c r="D1234" s="167" t="s">
        <v>160</v>
      </c>
      <c r="E1234" s="175" t="s">
        <v>1</v>
      </c>
      <c r="F1234" s="176" t="s">
        <v>2300</v>
      </c>
      <c r="H1234" s="177">
        <v>251.98500000000001</v>
      </c>
      <c r="I1234" s="178"/>
      <c r="L1234" s="174"/>
      <c r="M1234" s="179"/>
      <c r="N1234" s="180"/>
      <c r="O1234" s="180"/>
      <c r="P1234" s="180"/>
      <c r="Q1234" s="180"/>
      <c r="R1234" s="180"/>
      <c r="S1234" s="180"/>
      <c r="T1234" s="181"/>
      <c r="AT1234" s="175" t="s">
        <v>160</v>
      </c>
      <c r="AU1234" s="175" t="s">
        <v>152</v>
      </c>
      <c r="AV1234" s="14" t="s">
        <v>152</v>
      </c>
      <c r="AW1234" s="14" t="s">
        <v>31</v>
      </c>
      <c r="AX1234" s="14" t="s">
        <v>84</v>
      </c>
      <c r="AY1234" s="175" t="s">
        <v>151</v>
      </c>
    </row>
    <row r="1235" spans="1:65" s="2" customFormat="1" ht="24.2" customHeight="1">
      <c r="A1235" s="33"/>
      <c r="B1235" s="151"/>
      <c r="C1235" s="190" t="s">
        <v>2301</v>
      </c>
      <c r="D1235" s="190" t="s">
        <v>186</v>
      </c>
      <c r="E1235" s="191" t="s">
        <v>2302</v>
      </c>
      <c r="F1235" s="192" t="s">
        <v>2303</v>
      </c>
      <c r="G1235" s="193" t="s">
        <v>157</v>
      </c>
      <c r="H1235" s="194">
        <v>33.295999999999999</v>
      </c>
      <c r="I1235" s="195"/>
      <c r="J1235" s="196">
        <f>ROUND(I1235*H1235,2)</f>
        <v>0</v>
      </c>
      <c r="K1235" s="197"/>
      <c r="L1235" s="198"/>
      <c r="M1235" s="199" t="s">
        <v>1</v>
      </c>
      <c r="N1235" s="200" t="s">
        <v>42</v>
      </c>
      <c r="O1235" s="62"/>
      <c r="P1235" s="162">
        <f>O1235*H1235</f>
        <v>0</v>
      </c>
      <c r="Q1235" s="162">
        <v>1.5100000000000001E-3</v>
      </c>
      <c r="R1235" s="162">
        <f>Q1235*H1235</f>
        <v>5.0276960000000002E-2</v>
      </c>
      <c r="S1235" s="162">
        <v>0</v>
      </c>
      <c r="T1235" s="163">
        <f>S1235*H1235</f>
        <v>0</v>
      </c>
      <c r="U1235" s="33"/>
      <c r="V1235" s="33"/>
      <c r="W1235" s="33"/>
      <c r="X1235" s="33"/>
      <c r="Y1235" s="33"/>
      <c r="Z1235" s="33"/>
      <c r="AA1235" s="33"/>
      <c r="AB1235" s="33"/>
      <c r="AC1235" s="33"/>
      <c r="AD1235" s="33"/>
      <c r="AE1235" s="33"/>
      <c r="AR1235" s="164" t="s">
        <v>417</v>
      </c>
      <c r="AT1235" s="164" t="s">
        <v>186</v>
      </c>
      <c r="AU1235" s="164" t="s">
        <v>152</v>
      </c>
      <c r="AY1235" s="18" t="s">
        <v>151</v>
      </c>
      <c r="BE1235" s="165">
        <f>IF(N1235="základná",J1235,0)</f>
        <v>0</v>
      </c>
      <c r="BF1235" s="165">
        <f>IF(N1235="znížená",J1235,0)</f>
        <v>0</v>
      </c>
      <c r="BG1235" s="165">
        <f>IF(N1235="zákl. prenesená",J1235,0)</f>
        <v>0</v>
      </c>
      <c r="BH1235" s="165">
        <f>IF(N1235="zníž. prenesená",J1235,0)</f>
        <v>0</v>
      </c>
      <c r="BI1235" s="165">
        <f>IF(N1235="nulová",J1235,0)</f>
        <v>0</v>
      </c>
      <c r="BJ1235" s="18" t="s">
        <v>152</v>
      </c>
      <c r="BK1235" s="165">
        <f>ROUND(I1235*H1235,2)</f>
        <v>0</v>
      </c>
      <c r="BL1235" s="18" t="s">
        <v>262</v>
      </c>
      <c r="BM1235" s="164" t="s">
        <v>2304</v>
      </c>
    </row>
    <row r="1236" spans="1:65" s="14" customFormat="1" ht="11.25">
      <c r="B1236" s="174"/>
      <c r="D1236" s="167" t="s">
        <v>160</v>
      </c>
      <c r="E1236" s="175" t="s">
        <v>1</v>
      </c>
      <c r="F1236" s="176" t="s">
        <v>2305</v>
      </c>
      <c r="H1236" s="177">
        <v>33.295999999999999</v>
      </c>
      <c r="I1236" s="178"/>
      <c r="L1236" s="174"/>
      <c r="M1236" s="179"/>
      <c r="N1236" s="180"/>
      <c r="O1236" s="180"/>
      <c r="P1236" s="180"/>
      <c r="Q1236" s="180"/>
      <c r="R1236" s="180"/>
      <c r="S1236" s="180"/>
      <c r="T1236" s="181"/>
      <c r="AT1236" s="175" t="s">
        <v>160</v>
      </c>
      <c r="AU1236" s="175" t="s">
        <v>152</v>
      </c>
      <c r="AV1236" s="14" t="s">
        <v>152</v>
      </c>
      <c r="AW1236" s="14" t="s">
        <v>31</v>
      </c>
      <c r="AX1236" s="14" t="s">
        <v>84</v>
      </c>
      <c r="AY1236" s="175" t="s">
        <v>151</v>
      </c>
    </row>
    <row r="1237" spans="1:65" s="2" customFormat="1" ht="24.2" customHeight="1">
      <c r="A1237" s="33"/>
      <c r="B1237" s="151"/>
      <c r="C1237" s="190" t="s">
        <v>2306</v>
      </c>
      <c r="D1237" s="190" t="s">
        <v>186</v>
      </c>
      <c r="E1237" s="191" t="s">
        <v>2307</v>
      </c>
      <c r="F1237" s="192" t="s">
        <v>2308</v>
      </c>
      <c r="G1237" s="193" t="s">
        <v>157</v>
      </c>
      <c r="H1237" s="194">
        <v>108.024</v>
      </c>
      <c r="I1237" s="195"/>
      <c r="J1237" s="196">
        <f>ROUND(I1237*H1237,2)</f>
        <v>0</v>
      </c>
      <c r="K1237" s="197"/>
      <c r="L1237" s="198"/>
      <c r="M1237" s="199" t="s">
        <v>1</v>
      </c>
      <c r="N1237" s="200" t="s">
        <v>42</v>
      </c>
      <c r="O1237" s="62"/>
      <c r="P1237" s="162">
        <f>O1237*H1237</f>
        <v>0</v>
      </c>
      <c r="Q1237" s="162">
        <v>1.56E-3</v>
      </c>
      <c r="R1237" s="162">
        <f>Q1237*H1237</f>
        <v>0.16851743999999999</v>
      </c>
      <c r="S1237" s="162">
        <v>0</v>
      </c>
      <c r="T1237" s="163">
        <f>S1237*H1237</f>
        <v>0</v>
      </c>
      <c r="U1237" s="33"/>
      <c r="V1237" s="33"/>
      <c r="W1237" s="33"/>
      <c r="X1237" s="33"/>
      <c r="Y1237" s="33"/>
      <c r="Z1237" s="33"/>
      <c r="AA1237" s="33"/>
      <c r="AB1237" s="33"/>
      <c r="AC1237" s="33"/>
      <c r="AD1237" s="33"/>
      <c r="AE1237" s="33"/>
      <c r="AR1237" s="164" t="s">
        <v>417</v>
      </c>
      <c r="AT1237" s="164" t="s">
        <v>186</v>
      </c>
      <c r="AU1237" s="164" t="s">
        <v>152</v>
      </c>
      <c r="AY1237" s="18" t="s">
        <v>151</v>
      </c>
      <c r="BE1237" s="165">
        <f>IF(N1237="základná",J1237,0)</f>
        <v>0</v>
      </c>
      <c r="BF1237" s="165">
        <f>IF(N1237="znížená",J1237,0)</f>
        <v>0</v>
      </c>
      <c r="BG1237" s="165">
        <f>IF(N1237="zákl. prenesená",J1237,0)</f>
        <v>0</v>
      </c>
      <c r="BH1237" s="165">
        <f>IF(N1237="zníž. prenesená",J1237,0)</f>
        <v>0</v>
      </c>
      <c r="BI1237" s="165">
        <f>IF(N1237="nulová",J1237,0)</f>
        <v>0</v>
      </c>
      <c r="BJ1237" s="18" t="s">
        <v>152</v>
      </c>
      <c r="BK1237" s="165">
        <f>ROUND(I1237*H1237,2)</f>
        <v>0</v>
      </c>
      <c r="BL1237" s="18" t="s">
        <v>262</v>
      </c>
      <c r="BM1237" s="164" t="s">
        <v>2309</v>
      </c>
    </row>
    <row r="1238" spans="1:65" s="14" customFormat="1" ht="11.25">
      <c r="B1238" s="174"/>
      <c r="D1238" s="167" t="s">
        <v>160</v>
      </c>
      <c r="E1238" s="175" t="s">
        <v>1</v>
      </c>
      <c r="F1238" s="176" t="s">
        <v>2310</v>
      </c>
      <c r="H1238" s="177">
        <v>108.024</v>
      </c>
      <c r="I1238" s="178"/>
      <c r="L1238" s="174"/>
      <c r="M1238" s="179"/>
      <c r="N1238" s="180"/>
      <c r="O1238" s="180"/>
      <c r="P1238" s="180"/>
      <c r="Q1238" s="180"/>
      <c r="R1238" s="180"/>
      <c r="S1238" s="180"/>
      <c r="T1238" s="181"/>
      <c r="AT1238" s="175" t="s">
        <v>160</v>
      </c>
      <c r="AU1238" s="175" t="s">
        <v>152</v>
      </c>
      <c r="AV1238" s="14" t="s">
        <v>152</v>
      </c>
      <c r="AW1238" s="14" t="s">
        <v>31</v>
      </c>
      <c r="AX1238" s="14" t="s">
        <v>84</v>
      </c>
      <c r="AY1238" s="175" t="s">
        <v>151</v>
      </c>
    </row>
    <row r="1239" spans="1:65" s="2" customFormat="1" ht="24.2" customHeight="1">
      <c r="A1239" s="33"/>
      <c r="B1239" s="151"/>
      <c r="C1239" s="190" t="s">
        <v>2311</v>
      </c>
      <c r="D1239" s="190" t="s">
        <v>186</v>
      </c>
      <c r="E1239" s="191" t="s">
        <v>2312</v>
      </c>
      <c r="F1239" s="192" t="s">
        <v>2313</v>
      </c>
      <c r="G1239" s="193" t="s">
        <v>157</v>
      </c>
      <c r="H1239" s="194">
        <v>115.71</v>
      </c>
      <c r="I1239" s="195"/>
      <c r="J1239" s="196">
        <f>ROUND(I1239*H1239,2)</f>
        <v>0</v>
      </c>
      <c r="K1239" s="197"/>
      <c r="L1239" s="198"/>
      <c r="M1239" s="199" t="s">
        <v>1</v>
      </c>
      <c r="N1239" s="200" t="s">
        <v>42</v>
      </c>
      <c r="O1239" s="62"/>
      <c r="P1239" s="162">
        <f>O1239*H1239</f>
        <v>0</v>
      </c>
      <c r="Q1239" s="162">
        <v>1.8E-3</v>
      </c>
      <c r="R1239" s="162">
        <f>Q1239*H1239</f>
        <v>0.20827799999999999</v>
      </c>
      <c r="S1239" s="162">
        <v>0</v>
      </c>
      <c r="T1239" s="163">
        <f>S1239*H1239</f>
        <v>0</v>
      </c>
      <c r="U1239" s="33"/>
      <c r="V1239" s="33"/>
      <c r="W1239" s="33"/>
      <c r="X1239" s="33"/>
      <c r="Y1239" s="33"/>
      <c r="Z1239" s="33"/>
      <c r="AA1239" s="33"/>
      <c r="AB1239" s="33"/>
      <c r="AC1239" s="33"/>
      <c r="AD1239" s="33"/>
      <c r="AE1239" s="33"/>
      <c r="AR1239" s="164" t="s">
        <v>417</v>
      </c>
      <c r="AT1239" s="164" t="s">
        <v>186</v>
      </c>
      <c r="AU1239" s="164" t="s">
        <v>152</v>
      </c>
      <c r="AY1239" s="18" t="s">
        <v>151</v>
      </c>
      <c r="BE1239" s="165">
        <f>IF(N1239="základná",J1239,0)</f>
        <v>0</v>
      </c>
      <c r="BF1239" s="165">
        <f>IF(N1239="znížená",J1239,0)</f>
        <v>0</v>
      </c>
      <c r="BG1239" s="165">
        <f>IF(N1239="zákl. prenesená",J1239,0)</f>
        <v>0</v>
      </c>
      <c r="BH1239" s="165">
        <f>IF(N1239="zníž. prenesená",J1239,0)</f>
        <v>0</v>
      </c>
      <c r="BI1239" s="165">
        <f>IF(N1239="nulová",J1239,0)</f>
        <v>0</v>
      </c>
      <c r="BJ1239" s="18" t="s">
        <v>152</v>
      </c>
      <c r="BK1239" s="165">
        <f>ROUND(I1239*H1239,2)</f>
        <v>0</v>
      </c>
      <c r="BL1239" s="18" t="s">
        <v>262</v>
      </c>
      <c r="BM1239" s="164" t="s">
        <v>2314</v>
      </c>
    </row>
    <row r="1240" spans="1:65" s="14" customFormat="1" ht="11.25">
      <c r="B1240" s="174"/>
      <c r="D1240" s="167" t="s">
        <v>160</v>
      </c>
      <c r="E1240" s="175" t="s">
        <v>1</v>
      </c>
      <c r="F1240" s="176" t="s">
        <v>2315</v>
      </c>
      <c r="H1240" s="177">
        <v>115.71</v>
      </c>
      <c r="I1240" s="178"/>
      <c r="L1240" s="174"/>
      <c r="M1240" s="179"/>
      <c r="N1240" s="180"/>
      <c r="O1240" s="180"/>
      <c r="P1240" s="180"/>
      <c r="Q1240" s="180"/>
      <c r="R1240" s="180"/>
      <c r="S1240" s="180"/>
      <c r="T1240" s="181"/>
      <c r="AT1240" s="175" t="s">
        <v>160</v>
      </c>
      <c r="AU1240" s="175" t="s">
        <v>152</v>
      </c>
      <c r="AV1240" s="14" t="s">
        <v>152</v>
      </c>
      <c r="AW1240" s="14" t="s">
        <v>31</v>
      </c>
      <c r="AX1240" s="14" t="s">
        <v>84</v>
      </c>
      <c r="AY1240" s="175" t="s">
        <v>151</v>
      </c>
    </row>
    <row r="1241" spans="1:65" s="2" customFormat="1" ht="24.2" customHeight="1">
      <c r="A1241" s="33"/>
      <c r="B1241" s="151"/>
      <c r="C1241" s="152" t="s">
        <v>2316</v>
      </c>
      <c r="D1241" s="152" t="s">
        <v>154</v>
      </c>
      <c r="E1241" s="153" t="s">
        <v>2317</v>
      </c>
      <c r="F1241" s="154" t="s">
        <v>2318</v>
      </c>
      <c r="G1241" s="155" t="s">
        <v>157</v>
      </c>
      <c r="H1241" s="156">
        <v>184.8</v>
      </c>
      <c r="I1241" s="157"/>
      <c r="J1241" s="158">
        <f>ROUND(I1241*H1241,2)</f>
        <v>0</v>
      </c>
      <c r="K1241" s="159"/>
      <c r="L1241" s="34"/>
      <c r="M1241" s="160" t="s">
        <v>1</v>
      </c>
      <c r="N1241" s="161" t="s">
        <v>42</v>
      </c>
      <c r="O1241" s="62"/>
      <c r="P1241" s="162">
        <f>O1241*H1241</f>
        <v>0</v>
      </c>
      <c r="Q1241" s="162">
        <v>2.9999999999999997E-4</v>
      </c>
      <c r="R1241" s="162">
        <f>Q1241*H1241</f>
        <v>5.5439999999999996E-2</v>
      </c>
      <c r="S1241" s="162">
        <v>0</v>
      </c>
      <c r="T1241" s="163">
        <f>S1241*H1241</f>
        <v>0</v>
      </c>
      <c r="U1241" s="33"/>
      <c r="V1241" s="33"/>
      <c r="W1241" s="33"/>
      <c r="X1241" s="33"/>
      <c r="Y1241" s="33"/>
      <c r="Z1241" s="33"/>
      <c r="AA1241" s="33"/>
      <c r="AB1241" s="33"/>
      <c r="AC1241" s="33"/>
      <c r="AD1241" s="33"/>
      <c r="AE1241" s="33"/>
      <c r="AR1241" s="164" t="s">
        <v>262</v>
      </c>
      <c r="AT1241" s="164" t="s">
        <v>154</v>
      </c>
      <c r="AU1241" s="164" t="s">
        <v>152</v>
      </c>
      <c r="AY1241" s="18" t="s">
        <v>151</v>
      </c>
      <c r="BE1241" s="165">
        <f>IF(N1241="základná",J1241,0)</f>
        <v>0</v>
      </c>
      <c r="BF1241" s="165">
        <f>IF(N1241="znížená",J1241,0)</f>
        <v>0</v>
      </c>
      <c r="BG1241" s="165">
        <f>IF(N1241="zákl. prenesená",J1241,0)</f>
        <v>0</v>
      </c>
      <c r="BH1241" s="165">
        <f>IF(N1241="zníž. prenesená",J1241,0)</f>
        <v>0</v>
      </c>
      <c r="BI1241" s="165">
        <f>IF(N1241="nulová",J1241,0)</f>
        <v>0</v>
      </c>
      <c r="BJ1241" s="18" t="s">
        <v>152</v>
      </c>
      <c r="BK1241" s="165">
        <f>ROUND(I1241*H1241,2)</f>
        <v>0</v>
      </c>
      <c r="BL1241" s="18" t="s">
        <v>262</v>
      </c>
      <c r="BM1241" s="164" t="s">
        <v>2319</v>
      </c>
    </row>
    <row r="1242" spans="1:65" s="13" customFormat="1" ht="11.25">
      <c r="B1242" s="166"/>
      <c r="D1242" s="167" t="s">
        <v>160</v>
      </c>
      <c r="E1242" s="168" t="s">
        <v>1</v>
      </c>
      <c r="F1242" s="169" t="s">
        <v>2320</v>
      </c>
      <c r="H1242" s="168" t="s">
        <v>1</v>
      </c>
      <c r="I1242" s="170"/>
      <c r="L1242" s="166"/>
      <c r="M1242" s="171"/>
      <c r="N1242" s="172"/>
      <c r="O1242" s="172"/>
      <c r="P1242" s="172"/>
      <c r="Q1242" s="172"/>
      <c r="R1242" s="172"/>
      <c r="S1242" s="172"/>
      <c r="T1242" s="173"/>
      <c r="AT1242" s="168" t="s">
        <v>160</v>
      </c>
      <c r="AU1242" s="168" t="s">
        <v>152</v>
      </c>
      <c r="AV1242" s="13" t="s">
        <v>84</v>
      </c>
      <c r="AW1242" s="13" t="s">
        <v>31</v>
      </c>
      <c r="AX1242" s="13" t="s">
        <v>76</v>
      </c>
      <c r="AY1242" s="168" t="s">
        <v>151</v>
      </c>
    </row>
    <row r="1243" spans="1:65" s="14" customFormat="1" ht="11.25">
      <c r="B1243" s="174"/>
      <c r="D1243" s="167" t="s">
        <v>160</v>
      </c>
      <c r="E1243" s="175" t="s">
        <v>1</v>
      </c>
      <c r="F1243" s="176" t="s">
        <v>2321</v>
      </c>
      <c r="H1243" s="177">
        <v>66.715999999999994</v>
      </c>
      <c r="I1243" s="178"/>
      <c r="L1243" s="174"/>
      <c r="M1243" s="179"/>
      <c r="N1243" s="180"/>
      <c r="O1243" s="180"/>
      <c r="P1243" s="180"/>
      <c r="Q1243" s="180"/>
      <c r="R1243" s="180"/>
      <c r="S1243" s="180"/>
      <c r="T1243" s="181"/>
      <c r="AT1243" s="175" t="s">
        <v>160</v>
      </c>
      <c r="AU1243" s="175" t="s">
        <v>152</v>
      </c>
      <c r="AV1243" s="14" t="s">
        <v>152</v>
      </c>
      <c r="AW1243" s="14" t="s">
        <v>31</v>
      </c>
      <c r="AX1243" s="14" t="s">
        <v>76</v>
      </c>
      <c r="AY1243" s="175" t="s">
        <v>151</v>
      </c>
    </row>
    <row r="1244" spans="1:65" s="14" customFormat="1" ht="11.25">
      <c r="B1244" s="174"/>
      <c r="D1244" s="167" t="s">
        <v>160</v>
      </c>
      <c r="E1244" s="175" t="s">
        <v>1</v>
      </c>
      <c r="F1244" s="176" t="s">
        <v>1612</v>
      </c>
      <c r="H1244" s="177">
        <v>-2.5150000000000001</v>
      </c>
      <c r="I1244" s="178"/>
      <c r="L1244" s="174"/>
      <c r="M1244" s="179"/>
      <c r="N1244" s="180"/>
      <c r="O1244" s="180"/>
      <c r="P1244" s="180"/>
      <c r="Q1244" s="180"/>
      <c r="R1244" s="180"/>
      <c r="S1244" s="180"/>
      <c r="T1244" s="181"/>
      <c r="AT1244" s="175" t="s">
        <v>160</v>
      </c>
      <c r="AU1244" s="175" t="s">
        <v>152</v>
      </c>
      <c r="AV1244" s="14" t="s">
        <v>152</v>
      </c>
      <c r="AW1244" s="14" t="s">
        <v>31</v>
      </c>
      <c r="AX1244" s="14" t="s">
        <v>76</v>
      </c>
      <c r="AY1244" s="175" t="s">
        <v>151</v>
      </c>
    </row>
    <row r="1245" spans="1:65" s="14" customFormat="1" ht="11.25">
      <c r="B1245" s="174"/>
      <c r="D1245" s="167" t="s">
        <v>160</v>
      </c>
      <c r="E1245" s="175" t="s">
        <v>1</v>
      </c>
      <c r="F1245" s="176" t="s">
        <v>1613</v>
      </c>
      <c r="H1245" s="177">
        <v>-7.8319999999999999</v>
      </c>
      <c r="I1245" s="178"/>
      <c r="L1245" s="174"/>
      <c r="M1245" s="179"/>
      <c r="N1245" s="180"/>
      <c r="O1245" s="180"/>
      <c r="P1245" s="180"/>
      <c r="Q1245" s="180"/>
      <c r="R1245" s="180"/>
      <c r="S1245" s="180"/>
      <c r="T1245" s="181"/>
      <c r="AT1245" s="175" t="s">
        <v>160</v>
      </c>
      <c r="AU1245" s="175" t="s">
        <v>152</v>
      </c>
      <c r="AV1245" s="14" t="s">
        <v>152</v>
      </c>
      <c r="AW1245" s="14" t="s">
        <v>31</v>
      </c>
      <c r="AX1245" s="14" t="s">
        <v>76</v>
      </c>
      <c r="AY1245" s="175" t="s">
        <v>151</v>
      </c>
    </row>
    <row r="1246" spans="1:65" s="14" customFormat="1" ht="11.25">
      <c r="B1246" s="174"/>
      <c r="D1246" s="167" t="s">
        <v>160</v>
      </c>
      <c r="E1246" s="175" t="s">
        <v>1</v>
      </c>
      <c r="F1246" s="176" t="s">
        <v>1614</v>
      </c>
      <c r="H1246" s="177">
        <v>-8.73</v>
      </c>
      <c r="I1246" s="178"/>
      <c r="L1246" s="174"/>
      <c r="M1246" s="179"/>
      <c r="N1246" s="180"/>
      <c r="O1246" s="180"/>
      <c r="P1246" s="180"/>
      <c r="Q1246" s="180"/>
      <c r="R1246" s="180"/>
      <c r="S1246" s="180"/>
      <c r="T1246" s="181"/>
      <c r="AT1246" s="175" t="s">
        <v>160</v>
      </c>
      <c r="AU1246" s="175" t="s">
        <v>152</v>
      </c>
      <c r="AV1246" s="14" t="s">
        <v>152</v>
      </c>
      <c r="AW1246" s="14" t="s">
        <v>31</v>
      </c>
      <c r="AX1246" s="14" t="s">
        <v>76</v>
      </c>
      <c r="AY1246" s="175" t="s">
        <v>151</v>
      </c>
    </row>
    <row r="1247" spans="1:65" s="14" customFormat="1" ht="11.25">
      <c r="B1247" s="174"/>
      <c r="D1247" s="167" t="s">
        <v>160</v>
      </c>
      <c r="E1247" s="175" t="s">
        <v>1</v>
      </c>
      <c r="F1247" s="176" t="s">
        <v>1615</v>
      </c>
      <c r="H1247" s="177">
        <v>-10.67</v>
      </c>
      <c r="I1247" s="178"/>
      <c r="L1247" s="174"/>
      <c r="M1247" s="179"/>
      <c r="N1247" s="180"/>
      <c r="O1247" s="180"/>
      <c r="P1247" s="180"/>
      <c r="Q1247" s="180"/>
      <c r="R1247" s="180"/>
      <c r="S1247" s="180"/>
      <c r="T1247" s="181"/>
      <c r="AT1247" s="175" t="s">
        <v>160</v>
      </c>
      <c r="AU1247" s="175" t="s">
        <v>152</v>
      </c>
      <c r="AV1247" s="14" t="s">
        <v>152</v>
      </c>
      <c r="AW1247" s="14" t="s">
        <v>31</v>
      </c>
      <c r="AX1247" s="14" t="s">
        <v>76</v>
      </c>
      <c r="AY1247" s="175" t="s">
        <v>151</v>
      </c>
    </row>
    <row r="1248" spans="1:65" s="13" customFormat="1" ht="11.25">
      <c r="B1248" s="166"/>
      <c r="D1248" s="167" t="s">
        <v>160</v>
      </c>
      <c r="E1248" s="168" t="s">
        <v>1</v>
      </c>
      <c r="F1248" s="169" t="s">
        <v>2322</v>
      </c>
      <c r="H1248" s="168" t="s">
        <v>1</v>
      </c>
      <c r="I1248" s="170"/>
      <c r="L1248" s="166"/>
      <c r="M1248" s="171"/>
      <c r="N1248" s="172"/>
      <c r="O1248" s="172"/>
      <c r="P1248" s="172"/>
      <c r="Q1248" s="172"/>
      <c r="R1248" s="172"/>
      <c r="S1248" s="172"/>
      <c r="T1248" s="173"/>
      <c r="AT1248" s="168" t="s">
        <v>160</v>
      </c>
      <c r="AU1248" s="168" t="s">
        <v>152</v>
      </c>
      <c r="AV1248" s="13" t="s">
        <v>84</v>
      </c>
      <c r="AW1248" s="13" t="s">
        <v>31</v>
      </c>
      <c r="AX1248" s="13" t="s">
        <v>76</v>
      </c>
      <c r="AY1248" s="168" t="s">
        <v>151</v>
      </c>
    </row>
    <row r="1249" spans="1:65" s="14" customFormat="1" ht="11.25">
      <c r="B1249" s="174"/>
      <c r="D1249" s="167" t="s">
        <v>160</v>
      </c>
      <c r="E1249" s="175" t="s">
        <v>1</v>
      </c>
      <c r="F1249" s="176" t="s">
        <v>2323</v>
      </c>
      <c r="H1249" s="177">
        <v>4.9939999999999998</v>
      </c>
      <c r="I1249" s="178"/>
      <c r="L1249" s="174"/>
      <c r="M1249" s="179"/>
      <c r="N1249" s="180"/>
      <c r="O1249" s="180"/>
      <c r="P1249" s="180"/>
      <c r="Q1249" s="180"/>
      <c r="R1249" s="180"/>
      <c r="S1249" s="180"/>
      <c r="T1249" s="181"/>
      <c r="AT1249" s="175" t="s">
        <v>160</v>
      </c>
      <c r="AU1249" s="175" t="s">
        <v>152</v>
      </c>
      <c r="AV1249" s="14" t="s">
        <v>152</v>
      </c>
      <c r="AW1249" s="14" t="s">
        <v>31</v>
      </c>
      <c r="AX1249" s="14" t="s">
        <v>76</v>
      </c>
      <c r="AY1249" s="175" t="s">
        <v>151</v>
      </c>
    </row>
    <row r="1250" spans="1:65" s="16" customFormat="1" ht="11.25">
      <c r="B1250" s="201"/>
      <c r="D1250" s="167" t="s">
        <v>160</v>
      </c>
      <c r="E1250" s="202" t="s">
        <v>1</v>
      </c>
      <c r="F1250" s="203" t="s">
        <v>279</v>
      </c>
      <c r="H1250" s="204">
        <v>41.963000000000001</v>
      </c>
      <c r="I1250" s="205"/>
      <c r="L1250" s="201"/>
      <c r="M1250" s="206"/>
      <c r="N1250" s="207"/>
      <c r="O1250" s="207"/>
      <c r="P1250" s="207"/>
      <c r="Q1250" s="207"/>
      <c r="R1250" s="207"/>
      <c r="S1250" s="207"/>
      <c r="T1250" s="208"/>
      <c r="AT1250" s="202" t="s">
        <v>160</v>
      </c>
      <c r="AU1250" s="202" t="s">
        <v>152</v>
      </c>
      <c r="AV1250" s="16" t="s">
        <v>165</v>
      </c>
      <c r="AW1250" s="16" t="s">
        <v>31</v>
      </c>
      <c r="AX1250" s="16" t="s">
        <v>76</v>
      </c>
      <c r="AY1250" s="202" t="s">
        <v>151</v>
      </c>
    </row>
    <row r="1251" spans="1:65" s="13" customFormat="1" ht="11.25">
      <c r="B1251" s="166"/>
      <c r="D1251" s="167" t="s">
        <v>160</v>
      </c>
      <c r="E1251" s="168" t="s">
        <v>1</v>
      </c>
      <c r="F1251" s="169" t="s">
        <v>2324</v>
      </c>
      <c r="H1251" s="168" t="s">
        <v>1</v>
      </c>
      <c r="I1251" s="170"/>
      <c r="L1251" s="166"/>
      <c r="M1251" s="171"/>
      <c r="N1251" s="172"/>
      <c r="O1251" s="172"/>
      <c r="P1251" s="172"/>
      <c r="Q1251" s="172"/>
      <c r="R1251" s="172"/>
      <c r="S1251" s="172"/>
      <c r="T1251" s="173"/>
      <c r="AT1251" s="168" t="s">
        <v>160</v>
      </c>
      <c r="AU1251" s="168" t="s">
        <v>152</v>
      </c>
      <c r="AV1251" s="13" t="s">
        <v>84</v>
      </c>
      <c r="AW1251" s="13" t="s">
        <v>31</v>
      </c>
      <c r="AX1251" s="13" t="s">
        <v>76</v>
      </c>
      <c r="AY1251" s="168" t="s">
        <v>151</v>
      </c>
    </row>
    <row r="1252" spans="1:65" s="14" customFormat="1" ht="22.5">
      <c r="B1252" s="174"/>
      <c r="D1252" s="167" t="s">
        <v>160</v>
      </c>
      <c r="E1252" s="175" t="s">
        <v>1</v>
      </c>
      <c r="F1252" s="176" t="s">
        <v>1605</v>
      </c>
      <c r="H1252" s="177">
        <v>60.098999999999997</v>
      </c>
      <c r="I1252" s="178"/>
      <c r="L1252" s="174"/>
      <c r="M1252" s="179"/>
      <c r="N1252" s="180"/>
      <c r="O1252" s="180"/>
      <c r="P1252" s="180"/>
      <c r="Q1252" s="180"/>
      <c r="R1252" s="180"/>
      <c r="S1252" s="180"/>
      <c r="T1252" s="181"/>
      <c r="AT1252" s="175" t="s">
        <v>160</v>
      </c>
      <c r="AU1252" s="175" t="s">
        <v>152</v>
      </c>
      <c r="AV1252" s="14" t="s">
        <v>152</v>
      </c>
      <c r="AW1252" s="14" t="s">
        <v>31</v>
      </c>
      <c r="AX1252" s="14" t="s">
        <v>76</v>
      </c>
      <c r="AY1252" s="175" t="s">
        <v>151</v>
      </c>
    </row>
    <row r="1253" spans="1:65" s="14" customFormat="1" ht="11.25">
      <c r="B1253" s="174"/>
      <c r="D1253" s="167" t="s">
        <v>160</v>
      </c>
      <c r="E1253" s="175" t="s">
        <v>1</v>
      </c>
      <c r="F1253" s="176" t="s">
        <v>1606</v>
      </c>
      <c r="H1253" s="177">
        <v>19.41</v>
      </c>
      <c r="I1253" s="178"/>
      <c r="L1253" s="174"/>
      <c r="M1253" s="179"/>
      <c r="N1253" s="180"/>
      <c r="O1253" s="180"/>
      <c r="P1253" s="180"/>
      <c r="Q1253" s="180"/>
      <c r="R1253" s="180"/>
      <c r="S1253" s="180"/>
      <c r="T1253" s="181"/>
      <c r="AT1253" s="175" t="s">
        <v>160</v>
      </c>
      <c r="AU1253" s="175" t="s">
        <v>152</v>
      </c>
      <c r="AV1253" s="14" t="s">
        <v>152</v>
      </c>
      <c r="AW1253" s="14" t="s">
        <v>31</v>
      </c>
      <c r="AX1253" s="14" t="s">
        <v>76</v>
      </c>
      <c r="AY1253" s="175" t="s">
        <v>151</v>
      </c>
    </row>
    <row r="1254" spans="1:65" s="14" customFormat="1" ht="33.75">
      <c r="B1254" s="174"/>
      <c r="D1254" s="167" t="s">
        <v>160</v>
      </c>
      <c r="E1254" s="175" t="s">
        <v>1</v>
      </c>
      <c r="F1254" s="176" t="s">
        <v>1607</v>
      </c>
      <c r="H1254" s="177">
        <v>63.328000000000003</v>
      </c>
      <c r="I1254" s="178"/>
      <c r="L1254" s="174"/>
      <c r="M1254" s="179"/>
      <c r="N1254" s="180"/>
      <c r="O1254" s="180"/>
      <c r="P1254" s="180"/>
      <c r="Q1254" s="180"/>
      <c r="R1254" s="180"/>
      <c r="S1254" s="180"/>
      <c r="T1254" s="181"/>
      <c r="AT1254" s="175" t="s">
        <v>160</v>
      </c>
      <c r="AU1254" s="175" t="s">
        <v>152</v>
      </c>
      <c r="AV1254" s="14" t="s">
        <v>152</v>
      </c>
      <c r="AW1254" s="14" t="s">
        <v>31</v>
      </c>
      <c r="AX1254" s="14" t="s">
        <v>76</v>
      </c>
      <c r="AY1254" s="175" t="s">
        <v>151</v>
      </c>
    </row>
    <row r="1255" spans="1:65" s="16" customFormat="1" ht="11.25">
      <c r="B1255" s="201"/>
      <c r="D1255" s="167" t="s">
        <v>160</v>
      </c>
      <c r="E1255" s="202" t="s">
        <v>1</v>
      </c>
      <c r="F1255" s="203" t="s">
        <v>279</v>
      </c>
      <c r="H1255" s="204">
        <v>142.83699999999999</v>
      </c>
      <c r="I1255" s="205"/>
      <c r="L1255" s="201"/>
      <c r="M1255" s="206"/>
      <c r="N1255" s="207"/>
      <c r="O1255" s="207"/>
      <c r="P1255" s="207"/>
      <c r="Q1255" s="207"/>
      <c r="R1255" s="207"/>
      <c r="S1255" s="207"/>
      <c r="T1255" s="208"/>
      <c r="AT1255" s="202" t="s">
        <v>160</v>
      </c>
      <c r="AU1255" s="202" t="s">
        <v>152</v>
      </c>
      <c r="AV1255" s="16" t="s">
        <v>165</v>
      </c>
      <c r="AW1255" s="16" t="s">
        <v>31</v>
      </c>
      <c r="AX1255" s="16" t="s">
        <v>76</v>
      </c>
      <c r="AY1255" s="202" t="s">
        <v>151</v>
      </c>
    </row>
    <row r="1256" spans="1:65" s="15" customFormat="1" ht="11.25">
      <c r="B1256" s="182"/>
      <c r="D1256" s="167" t="s">
        <v>160</v>
      </c>
      <c r="E1256" s="183" t="s">
        <v>1</v>
      </c>
      <c r="F1256" s="184" t="s">
        <v>164</v>
      </c>
      <c r="H1256" s="185">
        <v>184.8</v>
      </c>
      <c r="I1256" s="186"/>
      <c r="L1256" s="182"/>
      <c r="M1256" s="187"/>
      <c r="N1256" s="188"/>
      <c r="O1256" s="188"/>
      <c r="P1256" s="188"/>
      <c r="Q1256" s="188"/>
      <c r="R1256" s="188"/>
      <c r="S1256" s="188"/>
      <c r="T1256" s="189"/>
      <c r="AT1256" s="183" t="s">
        <v>160</v>
      </c>
      <c r="AU1256" s="183" t="s">
        <v>152</v>
      </c>
      <c r="AV1256" s="15" t="s">
        <v>158</v>
      </c>
      <c r="AW1256" s="15" t="s">
        <v>31</v>
      </c>
      <c r="AX1256" s="15" t="s">
        <v>84</v>
      </c>
      <c r="AY1256" s="183" t="s">
        <v>151</v>
      </c>
    </row>
    <row r="1257" spans="1:65" s="2" customFormat="1" ht="24.2" customHeight="1">
      <c r="A1257" s="33"/>
      <c r="B1257" s="151"/>
      <c r="C1257" s="190" t="s">
        <v>2325</v>
      </c>
      <c r="D1257" s="190" t="s">
        <v>186</v>
      </c>
      <c r="E1257" s="191" t="s">
        <v>2326</v>
      </c>
      <c r="F1257" s="192" t="s">
        <v>2327</v>
      </c>
      <c r="G1257" s="193" t="s">
        <v>157</v>
      </c>
      <c r="H1257" s="194">
        <v>149.97900000000001</v>
      </c>
      <c r="I1257" s="195"/>
      <c r="J1257" s="196">
        <f>ROUND(I1257*H1257,2)</f>
        <v>0</v>
      </c>
      <c r="K1257" s="197"/>
      <c r="L1257" s="198"/>
      <c r="M1257" s="199" t="s">
        <v>1</v>
      </c>
      <c r="N1257" s="200" t="s">
        <v>42</v>
      </c>
      <c r="O1257" s="62"/>
      <c r="P1257" s="162">
        <f>O1257*H1257</f>
        <v>0</v>
      </c>
      <c r="Q1257" s="162">
        <v>1.44E-2</v>
      </c>
      <c r="R1257" s="162">
        <f>Q1257*H1257</f>
        <v>2.1596976000000003</v>
      </c>
      <c r="S1257" s="162">
        <v>0</v>
      </c>
      <c r="T1257" s="163">
        <f>S1257*H1257</f>
        <v>0</v>
      </c>
      <c r="U1257" s="33"/>
      <c r="V1257" s="33"/>
      <c r="W1257" s="33"/>
      <c r="X1257" s="33"/>
      <c r="Y1257" s="33"/>
      <c r="Z1257" s="33"/>
      <c r="AA1257" s="33"/>
      <c r="AB1257" s="33"/>
      <c r="AC1257" s="33"/>
      <c r="AD1257" s="33"/>
      <c r="AE1257" s="33"/>
      <c r="AR1257" s="164" t="s">
        <v>417</v>
      </c>
      <c r="AT1257" s="164" t="s">
        <v>186</v>
      </c>
      <c r="AU1257" s="164" t="s">
        <v>152</v>
      </c>
      <c r="AY1257" s="18" t="s">
        <v>151</v>
      </c>
      <c r="BE1257" s="165">
        <f>IF(N1257="základná",J1257,0)</f>
        <v>0</v>
      </c>
      <c r="BF1257" s="165">
        <f>IF(N1257="znížená",J1257,0)</f>
        <v>0</v>
      </c>
      <c r="BG1257" s="165">
        <f>IF(N1257="zákl. prenesená",J1257,0)</f>
        <v>0</v>
      </c>
      <c r="BH1257" s="165">
        <f>IF(N1257="zníž. prenesená",J1257,0)</f>
        <v>0</v>
      </c>
      <c r="BI1257" s="165">
        <f>IF(N1257="nulová",J1257,0)</f>
        <v>0</v>
      </c>
      <c r="BJ1257" s="18" t="s">
        <v>152</v>
      </c>
      <c r="BK1257" s="165">
        <f>ROUND(I1257*H1257,2)</f>
        <v>0</v>
      </c>
      <c r="BL1257" s="18" t="s">
        <v>262</v>
      </c>
      <c r="BM1257" s="164" t="s">
        <v>2328</v>
      </c>
    </row>
    <row r="1258" spans="1:65" s="14" customFormat="1" ht="11.25">
      <c r="B1258" s="174"/>
      <c r="D1258" s="167" t="s">
        <v>160</v>
      </c>
      <c r="E1258" s="175" t="s">
        <v>1</v>
      </c>
      <c r="F1258" s="176" t="s">
        <v>2329</v>
      </c>
      <c r="H1258" s="177">
        <v>149.97900000000001</v>
      </c>
      <c r="I1258" s="178"/>
      <c r="L1258" s="174"/>
      <c r="M1258" s="179"/>
      <c r="N1258" s="180"/>
      <c r="O1258" s="180"/>
      <c r="P1258" s="180"/>
      <c r="Q1258" s="180"/>
      <c r="R1258" s="180"/>
      <c r="S1258" s="180"/>
      <c r="T1258" s="181"/>
      <c r="AT1258" s="175" t="s">
        <v>160</v>
      </c>
      <c r="AU1258" s="175" t="s">
        <v>152</v>
      </c>
      <c r="AV1258" s="14" t="s">
        <v>152</v>
      </c>
      <c r="AW1258" s="14" t="s">
        <v>31</v>
      </c>
      <c r="AX1258" s="14" t="s">
        <v>84</v>
      </c>
      <c r="AY1258" s="175" t="s">
        <v>151</v>
      </c>
    </row>
    <row r="1259" spans="1:65" s="2" customFormat="1" ht="24.2" customHeight="1">
      <c r="A1259" s="33"/>
      <c r="B1259" s="151"/>
      <c r="C1259" s="190" t="s">
        <v>2330</v>
      </c>
      <c r="D1259" s="190" t="s">
        <v>186</v>
      </c>
      <c r="E1259" s="191" t="s">
        <v>2331</v>
      </c>
      <c r="F1259" s="192" t="s">
        <v>2332</v>
      </c>
      <c r="G1259" s="193" t="s">
        <v>157</v>
      </c>
      <c r="H1259" s="194">
        <v>44.061</v>
      </c>
      <c r="I1259" s="195"/>
      <c r="J1259" s="196">
        <f>ROUND(I1259*H1259,2)</f>
        <v>0</v>
      </c>
      <c r="K1259" s="197"/>
      <c r="L1259" s="198"/>
      <c r="M1259" s="199" t="s">
        <v>1</v>
      </c>
      <c r="N1259" s="200" t="s">
        <v>42</v>
      </c>
      <c r="O1259" s="62"/>
      <c r="P1259" s="162">
        <f>O1259*H1259</f>
        <v>0</v>
      </c>
      <c r="Q1259" s="162">
        <v>1.26E-2</v>
      </c>
      <c r="R1259" s="162">
        <f>Q1259*H1259</f>
        <v>0.55516860000000001</v>
      </c>
      <c r="S1259" s="162">
        <v>0</v>
      </c>
      <c r="T1259" s="163">
        <f>S1259*H1259</f>
        <v>0</v>
      </c>
      <c r="U1259" s="33"/>
      <c r="V1259" s="33"/>
      <c r="W1259" s="33"/>
      <c r="X1259" s="33"/>
      <c r="Y1259" s="33"/>
      <c r="Z1259" s="33"/>
      <c r="AA1259" s="33"/>
      <c r="AB1259" s="33"/>
      <c r="AC1259" s="33"/>
      <c r="AD1259" s="33"/>
      <c r="AE1259" s="33"/>
      <c r="AR1259" s="164" t="s">
        <v>417</v>
      </c>
      <c r="AT1259" s="164" t="s">
        <v>186</v>
      </c>
      <c r="AU1259" s="164" t="s">
        <v>152</v>
      </c>
      <c r="AY1259" s="18" t="s">
        <v>151</v>
      </c>
      <c r="BE1259" s="165">
        <f>IF(N1259="základná",J1259,0)</f>
        <v>0</v>
      </c>
      <c r="BF1259" s="165">
        <f>IF(N1259="znížená",J1259,0)</f>
        <v>0</v>
      </c>
      <c r="BG1259" s="165">
        <f>IF(N1259="zákl. prenesená",J1259,0)</f>
        <v>0</v>
      </c>
      <c r="BH1259" s="165">
        <f>IF(N1259="zníž. prenesená",J1259,0)</f>
        <v>0</v>
      </c>
      <c r="BI1259" s="165">
        <f>IF(N1259="nulová",J1259,0)</f>
        <v>0</v>
      </c>
      <c r="BJ1259" s="18" t="s">
        <v>152</v>
      </c>
      <c r="BK1259" s="165">
        <f>ROUND(I1259*H1259,2)</f>
        <v>0</v>
      </c>
      <c r="BL1259" s="18" t="s">
        <v>262</v>
      </c>
      <c r="BM1259" s="164" t="s">
        <v>2333</v>
      </c>
    </row>
    <row r="1260" spans="1:65" s="14" customFormat="1" ht="11.25">
      <c r="B1260" s="174"/>
      <c r="D1260" s="167" t="s">
        <v>160</v>
      </c>
      <c r="E1260" s="175" t="s">
        <v>1</v>
      </c>
      <c r="F1260" s="176" t="s">
        <v>2334</v>
      </c>
      <c r="H1260" s="177">
        <v>44.061</v>
      </c>
      <c r="I1260" s="178"/>
      <c r="L1260" s="174"/>
      <c r="M1260" s="179"/>
      <c r="N1260" s="180"/>
      <c r="O1260" s="180"/>
      <c r="P1260" s="180"/>
      <c r="Q1260" s="180"/>
      <c r="R1260" s="180"/>
      <c r="S1260" s="180"/>
      <c r="T1260" s="181"/>
      <c r="AT1260" s="175" t="s">
        <v>160</v>
      </c>
      <c r="AU1260" s="175" t="s">
        <v>152</v>
      </c>
      <c r="AV1260" s="14" t="s">
        <v>152</v>
      </c>
      <c r="AW1260" s="14" t="s">
        <v>31</v>
      </c>
      <c r="AX1260" s="14" t="s">
        <v>84</v>
      </c>
      <c r="AY1260" s="175" t="s">
        <v>151</v>
      </c>
    </row>
    <row r="1261" spans="1:65" s="2" customFormat="1" ht="16.5" customHeight="1">
      <c r="A1261" s="33"/>
      <c r="B1261" s="151"/>
      <c r="C1261" s="152" t="s">
        <v>2335</v>
      </c>
      <c r="D1261" s="152" t="s">
        <v>154</v>
      </c>
      <c r="E1261" s="153" t="s">
        <v>2336</v>
      </c>
      <c r="F1261" s="154" t="s">
        <v>2337</v>
      </c>
      <c r="G1261" s="155" t="s">
        <v>157</v>
      </c>
      <c r="H1261" s="156">
        <v>71.709999999999994</v>
      </c>
      <c r="I1261" s="157"/>
      <c r="J1261" s="158">
        <f>ROUND(I1261*H1261,2)</f>
        <v>0</v>
      </c>
      <c r="K1261" s="159"/>
      <c r="L1261" s="34"/>
      <c r="M1261" s="160" t="s">
        <v>1</v>
      </c>
      <c r="N1261" s="161" t="s">
        <v>42</v>
      </c>
      <c r="O1261" s="62"/>
      <c r="P1261" s="162">
        <f>O1261*H1261</f>
        <v>0</v>
      </c>
      <c r="Q1261" s="162">
        <v>3.0000000000000001E-5</v>
      </c>
      <c r="R1261" s="162">
        <f>Q1261*H1261</f>
        <v>2.1512999999999997E-3</v>
      </c>
      <c r="S1261" s="162">
        <v>0</v>
      </c>
      <c r="T1261" s="163">
        <f>S1261*H1261</f>
        <v>0</v>
      </c>
      <c r="U1261" s="33"/>
      <c r="V1261" s="33"/>
      <c r="W1261" s="33"/>
      <c r="X1261" s="33"/>
      <c r="Y1261" s="33"/>
      <c r="Z1261" s="33"/>
      <c r="AA1261" s="33"/>
      <c r="AB1261" s="33"/>
      <c r="AC1261" s="33"/>
      <c r="AD1261" s="33"/>
      <c r="AE1261" s="33"/>
      <c r="AR1261" s="164" t="s">
        <v>262</v>
      </c>
      <c r="AT1261" s="164" t="s">
        <v>154</v>
      </c>
      <c r="AU1261" s="164" t="s">
        <v>152</v>
      </c>
      <c r="AY1261" s="18" t="s">
        <v>151</v>
      </c>
      <c r="BE1261" s="165">
        <f>IF(N1261="základná",J1261,0)</f>
        <v>0</v>
      </c>
      <c r="BF1261" s="165">
        <f>IF(N1261="znížená",J1261,0)</f>
        <v>0</v>
      </c>
      <c r="BG1261" s="165">
        <f>IF(N1261="zákl. prenesená",J1261,0)</f>
        <v>0</v>
      </c>
      <c r="BH1261" s="165">
        <f>IF(N1261="zníž. prenesená",J1261,0)</f>
        <v>0</v>
      </c>
      <c r="BI1261" s="165">
        <f>IF(N1261="nulová",J1261,0)</f>
        <v>0</v>
      </c>
      <c r="BJ1261" s="18" t="s">
        <v>152</v>
      </c>
      <c r="BK1261" s="165">
        <f>ROUND(I1261*H1261,2)</f>
        <v>0</v>
      </c>
      <c r="BL1261" s="18" t="s">
        <v>262</v>
      </c>
      <c r="BM1261" s="164" t="s">
        <v>2338</v>
      </c>
    </row>
    <row r="1262" spans="1:65" s="13" customFormat="1" ht="11.25">
      <c r="B1262" s="166"/>
      <c r="D1262" s="167" t="s">
        <v>160</v>
      </c>
      <c r="E1262" s="168" t="s">
        <v>1</v>
      </c>
      <c r="F1262" s="169" t="s">
        <v>2320</v>
      </c>
      <c r="H1262" s="168" t="s">
        <v>1</v>
      </c>
      <c r="I1262" s="170"/>
      <c r="L1262" s="166"/>
      <c r="M1262" s="171"/>
      <c r="N1262" s="172"/>
      <c r="O1262" s="172"/>
      <c r="P1262" s="172"/>
      <c r="Q1262" s="172"/>
      <c r="R1262" s="172"/>
      <c r="S1262" s="172"/>
      <c r="T1262" s="173"/>
      <c r="AT1262" s="168" t="s">
        <v>160</v>
      </c>
      <c r="AU1262" s="168" t="s">
        <v>152</v>
      </c>
      <c r="AV1262" s="13" t="s">
        <v>84</v>
      </c>
      <c r="AW1262" s="13" t="s">
        <v>31</v>
      </c>
      <c r="AX1262" s="13" t="s">
        <v>76</v>
      </c>
      <c r="AY1262" s="168" t="s">
        <v>151</v>
      </c>
    </row>
    <row r="1263" spans="1:65" s="14" customFormat="1" ht="11.25">
      <c r="B1263" s="174"/>
      <c r="D1263" s="167" t="s">
        <v>160</v>
      </c>
      <c r="E1263" s="175" t="s">
        <v>1</v>
      </c>
      <c r="F1263" s="176" t="s">
        <v>2321</v>
      </c>
      <c r="H1263" s="177">
        <v>66.715999999999994</v>
      </c>
      <c r="I1263" s="178"/>
      <c r="L1263" s="174"/>
      <c r="M1263" s="179"/>
      <c r="N1263" s="180"/>
      <c r="O1263" s="180"/>
      <c r="P1263" s="180"/>
      <c r="Q1263" s="180"/>
      <c r="R1263" s="180"/>
      <c r="S1263" s="180"/>
      <c r="T1263" s="181"/>
      <c r="AT1263" s="175" t="s">
        <v>160</v>
      </c>
      <c r="AU1263" s="175" t="s">
        <v>152</v>
      </c>
      <c r="AV1263" s="14" t="s">
        <v>152</v>
      </c>
      <c r="AW1263" s="14" t="s">
        <v>31</v>
      </c>
      <c r="AX1263" s="14" t="s">
        <v>76</v>
      </c>
      <c r="AY1263" s="175" t="s">
        <v>151</v>
      </c>
    </row>
    <row r="1264" spans="1:65" s="13" customFormat="1" ht="11.25">
      <c r="B1264" s="166"/>
      <c r="D1264" s="167" t="s">
        <v>160</v>
      </c>
      <c r="E1264" s="168" t="s">
        <v>1</v>
      </c>
      <c r="F1264" s="169" t="s">
        <v>2339</v>
      </c>
      <c r="H1264" s="168" t="s">
        <v>1</v>
      </c>
      <c r="I1264" s="170"/>
      <c r="L1264" s="166"/>
      <c r="M1264" s="171"/>
      <c r="N1264" s="172"/>
      <c r="O1264" s="172"/>
      <c r="P1264" s="172"/>
      <c r="Q1264" s="172"/>
      <c r="R1264" s="172"/>
      <c r="S1264" s="172"/>
      <c r="T1264" s="173"/>
      <c r="AT1264" s="168" t="s">
        <v>160</v>
      </c>
      <c r="AU1264" s="168" t="s">
        <v>152</v>
      </c>
      <c r="AV1264" s="13" t="s">
        <v>84</v>
      </c>
      <c r="AW1264" s="13" t="s">
        <v>31</v>
      </c>
      <c r="AX1264" s="13" t="s">
        <v>76</v>
      </c>
      <c r="AY1264" s="168" t="s">
        <v>151</v>
      </c>
    </row>
    <row r="1265" spans="1:65" s="14" customFormat="1" ht="11.25">
      <c r="B1265" s="174"/>
      <c r="D1265" s="167" t="s">
        <v>160</v>
      </c>
      <c r="E1265" s="175" t="s">
        <v>1</v>
      </c>
      <c r="F1265" s="176" t="s">
        <v>2323</v>
      </c>
      <c r="H1265" s="177">
        <v>4.9939999999999998</v>
      </c>
      <c r="I1265" s="178"/>
      <c r="L1265" s="174"/>
      <c r="M1265" s="179"/>
      <c r="N1265" s="180"/>
      <c r="O1265" s="180"/>
      <c r="P1265" s="180"/>
      <c r="Q1265" s="180"/>
      <c r="R1265" s="180"/>
      <c r="S1265" s="180"/>
      <c r="T1265" s="181"/>
      <c r="AT1265" s="175" t="s">
        <v>160</v>
      </c>
      <c r="AU1265" s="175" t="s">
        <v>152</v>
      </c>
      <c r="AV1265" s="14" t="s">
        <v>152</v>
      </c>
      <c r="AW1265" s="14" t="s">
        <v>31</v>
      </c>
      <c r="AX1265" s="14" t="s">
        <v>76</v>
      </c>
      <c r="AY1265" s="175" t="s">
        <v>151</v>
      </c>
    </row>
    <row r="1266" spans="1:65" s="15" customFormat="1" ht="11.25">
      <c r="B1266" s="182"/>
      <c r="D1266" s="167" t="s">
        <v>160</v>
      </c>
      <c r="E1266" s="183" t="s">
        <v>1</v>
      </c>
      <c r="F1266" s="184" t="s">
        <v>164</v>
      </c>
      <c r="H1266" s="185">
        <v>71.709999999999994</v>
      </c>
      <c r="I1266" s="186"/>
      <c r="L1266" s="182"/>
      <c r="M1266" s="187"/>
      <c r="N1266" s="188"/>
      <c r="O1266" s="188"/>
      <c r="P1266" s="188"/>
      <c r="Q1266" s="188"/>
      <c r="R1266" s="188"/>
      <c r="S1266" s="188"/>
      <c r="T1266" s="189"/>
      <c r="AT1266" s="183" t="s">
        <v>160</v>
      </c>
      <c r="AU1266" s="183" t="s">
        <v>152</v>
      </c>
      <c r="AV1266" s="15" t="s">
        <v>158</v>
      </c>
      <c r="AW1266" s="15" t="s">
        <v>31</v>
      </c>
      <c r="AX1266" s="15" t="s">
        <v>84</v>
      </c>
      <c r="AY1266" s="183" t="s">
        <v>151</v>
      </c>
    </row>
    <row r="1267" spans="1:65" s="2" customFormat="1" ht="37.9" customHeight="1">
      <c r="A1267" s="33"/>
      <c r="B1267" s="151"/>
      <c r="C1267" s="190" t="s">
        <v>2340</v>
      </c>
      <c r="D1267" s="190" t="s">
        <v>186</v>
      </c>
      <c r="E1267" s="191" t="s">
        <v>2341</v>
      </c>
      <c r="F1267" s="192" t="s">
        <v>2342</v>
      </c>
      <c r="G1267" s="193" t="s">
        <v>157</v>
      </c>
      <c r="H1267" s="194">
        <v>82.466999999999999</v>
      </c>
      <c r="I1267" s="195"/>
      <c r="J1267" s="196">
        <f>ROUND(I1267*H1267,2)</f>
        <v>0</v>
      </c>
      <c r="K1267" s="197"/>
      <c r="L1267" s="198"/>
      <c r="M1267" s="199" t="s">
        <v>1</v>
      </c>
      <c r="N1267" s="200" t="s">
        <v>42</v>
      </c>
      <c r="O1267" s="62"/>
      <c r="P1267" s="162">
        <f>O1267*H1267</f>
        <v>0</v>
      </c>
      <c r="Q1267" s="162">
        <v>1.8000000000000001E-4</v>
      </c>
      <c r="R1267" s="162">
        <f>Q1267*H1267</f>
        <v>1.4844060000000001E-2</v>
      </c>
      <c r="S1267" s="162">
        <v>0</v>
      </c>
      <c r="T1267" s="163">
        <f>S1267*H1267</f>
        <v>0</v>
      </c>
      <c r="U1267" s="33"/>
      <c r="V1267" s="33"/>
      <c r="W1267" s="33"/>
      <c r="X1267" s="33"/>
      <c r="Y1267" s="33"/>
      <c r="Z1267" s="33"/>
      <c r="AA1267" s="33"/>
      <c r="AB1267" s="33"/>
      <c r="AC1267" s="33"/>
      <c r="AD1267" s="33"/>
      <c r="AE1267" s="33"/>
      <c r="AR1267" s="164" t="s">
        <v>417</v>
      </c>
      <c r="AT1267" s="164" t="s">
        <v>186</v>
      </c>
      <c r="AU1267" s="164" t="s">
        <v>152</v>
      </c>
      <c r="AY1267" s="18" t="s">
        <v>151</v>
      </c>
      <c r="BE1267" s="165">
        <f>IF(N1267="základná",J1267,0)</f>
        <v>0</v>
      </c>
      <c r="BF1267" s="165">
        <f>IF(N1267="znížená",J1267,0)</f>
        <v>0</v>
      </c>
      <c r="BG1267" s="165">
        <f>IF(N1267="zákl. prenesená",J1267,0)</f>
        <v>0</v>
      </c>
      <c r="BH1267" s="165">
        <f>IF(N1267="zníž. prenesená",J1267,0)</f>
        <v>0</v>
      </c>
      <c r="BI1267" s="165">
        <f>IF(N1267="nulová",J1267,0)</f>
        <v>0</v>
      </c>
      <c r="BJ1267" s="18" t="s">
        <v>152</v>
      </c>
      <c r="BK1267" s="165">
        <f>ROUND(I1267*H1267,2)</f>
        <v>0</v>
      </c>
      <c r="BL1267" s="18" t="s">
        <v>262</v>
      </c>
      <c r="BM1267" s="164" t="s">
        <v>2343</v>
      </c>
    </row>
    <row r="1268" spans="1:65" s="14" customFormat="1" ht="11.25">
      <c r="B1268" s="174"/>
      <c r="D1268" s="167" t="s">
        <v>160</v>
      </c>
      <c r="E1268" s="175" t="s">
        <v>1</v>
      </c>
      <c r="F1268" s="176" t="s">
        <v>2344</v>
      </c>
      <c r="H1268" s="177">
        <v>82.466999999999999</v>
      </c>
      <c r="I1268" s="178"/>
      <c r="L1268" s="174"/>
      <c r="M1268" s="179"/>
      <c r="N1268" s="180"/>
      <c r="O1268" s="180"/>
      <c r="P1268" s="180"/>
      <c r="Q1268" s="180"/>
      <c r="R1268" s="180"/>
      <c r="S1268" s="180"/>
      <c r="T1268" s="181"/>
      <c r="AT1268" s="175" t="s">
        <v>160</v>
      </c>
      <c r="AU1268" s="175" t="s">
        <v>152</v>
      </c>
      <c r="AV1268" s="14" t="s">
        <v>152</v>
      </c>
      <c r="AW1268" s="14" t="s">
        <v>31</v>
      </c>
      <c r="AX1268" s="14" t="s">
        <v>84</v>
      </c>
      <c r="AY1268" s="175" t="s">
        <v>151</v>
      </c>
    </row>
    <row r="1269" spans="1:65" s="2" customFormat="1" ht="24.2" customHeight="1">
      <c r="A1269" s="33"/>
      <c r="B1269" s="151"/>
      <c r="C1269" s="152" t="s">
        <v>2345</v>
      </c>
      <c r="D1269" s="152" t="s">
        <v>154</v>
      </c>
      <c r="E1269" s="153" t="s">
        <v>2346</v>
      </c>
      <c r="F1269" s="154" t="s">
        <v>2347</v>
      </c>
      <c r="G1269" s="155" t="s">
        <v>157</v>
      </c>
      <c r="H1269" s="156">
        <v>34.728999999999999</v>
      </c>
      <c r="I1269" s="157"/>
      <c r="J1269" s="158">
        <f>ROUND(I1269*H1269,2)</f>
        <v>0</v>
      </c>
      <c r="K1269" s="159"/>
      <c r="L1269" s="34"/>
      <c r="M1269" s="160" t="s">
        <v>1</v>
      </c>
      <c r="N1269" s="161" t="s">
        <v>42</v>
      </c>
      <c r="O1269" s="62"/>
      <c r="P1269" s="162">
        <f>O1269*H1269</f>
        <v>0</v>
      </c>
      <c r="Q1269" s="162">
        <v>3.5000000000000001E-3</v>
      </c>
      <c r="R1269" s="162">
        <f>Q1269*H1269</f>
        <v>0.12155149999999999</v>
      </c>
      <c r="S1269" s="162">
        <v>0</v>
      </c>
      <c r="T1269" s="163">
        <f>S1269*H1269</f>
        <v>0</v>
      </c>
      <c r="U1269" s="33"/>
      <c r="V1269" s="33"/>
      <c r="W1269" s="33"/>
      <c r="X1269" s="33"/>
      <c r="Y1269" s="33"/>
      <c r="Z1269" s="33"/>
      <c r="AA1269" s="33"/>
      <c r="AB1269" s="33"/>
      <c r="AC1269" s="33"/>
      <c r="AD1269" s="33"/>
      <c r="AE1269" s="33"/>
      <c r="AR1269" s="164" t="s">
        <v>262</v>
      </c>
      <c r="AT1269" s="164" t="s">
        <v>154</v>
      </c>
      <c r="AU1269" s="164" t="s">
        <v>152</v>
      </c>
      <c r="AY1269" s="18" t="s">
        <v>151</v>
      </c>
      <c r="BE1269" s="165">
        <f>IF(N1269="základná",J1269,0)</f>
        <v>0</v>
      </c>
      <c r="BF1269" s="165">
        <f>IF(N1269="znížená",J1269,0)</f>
        <v>0</v>
      </c>
      <c r="BG1269" s="165">
        <f>IF(N1269="zákl. prenesená",J1269,0)</f>
        <v>0</v>
      </c>
      <c r="BH1269" s="165">
        <f>IF(N1269="zníž. prenesená",J1269,0)</f>
        <v>0</v>
      </c>
      <c r="BI1269" s="165">
        <f>IF(N1269="nulová",J1269,0)</f>
        <v>0</v>
      </c>
      <c r="BJ1269" s="18" t="s">
        <v>152</v>
      </c>
      <c r="BK1269" s="165">
        <f>ROUND(I1269*H1269,2)</f>
        <v>0</v>
      </c>
      <c r="BL1269" s="18" t="s">
        <v>262</v>
      </c>
      <c r="BM1269" s="164" t="s">
        <v>2348</v>
      </c>
    </row>
    <row r="1270" spans="1:65" s="13" customFormat="1" ht="11.25">
      <c r="B1270" s="166"/>
      <c r="D1270" s="167" t="s">
        <v>160</v>
      </c>
      <c r="E1270" s="168" t="s">
        <v>1</v>
      </c>
      <c r="F1270" s="169" t="s">
        <v>2038</v>
      </c>
      <c r="H1270" s="168" t="s">
        <v>1</v>
      </c>
      <c r="I1270" s="170"/>
      <c r="L1270" s="166"/>
      <c r="M1270" s="171"/>
      <c r="N1270" s="172"/>
      <c r="O1270" s="172"/>
      <c r="P1270" s="172"/>
      <c r="Q1270" s="172"/>
      <c r="R1270" s="172"/>
      <c r="S1270" s="172"/>
      <c r="T1270" s="173"/>
      <c r="AT1270" s="168" t="s">
        <v>160</v>
      </c>
      <c r="AU1270" s="168" t="s">
        <v>152</v>
      </c>
      <c r="AV1270" s="13" t="s">
        <v>84</v>
      </c>
      <c r="AW1270" s="13" t="s">
        <v>31</v>
      </c>
      <c r="AX1270" s="13" t="s">
        <v>76</v>
      </c>
      <c r="AY1270" s="168" t="s">
        <v>151</v>
      </c>
    </row>
    <row r="1271" spans="1:65" s="14" customFormat="1" ht="11.25">
      <c r="B1271" s="174"/>
      <c r="D1271" s="167" t="s">
        <v>160</v>
      </c>
      <c r="E1271" s="175" t="s">
        <v>1</v>
      </c>
      <c r="F1271" s="176" t="s">
        <v>2039</v>
      </c>
      <c r="H1271" s="177">
        <v>7.9560000000000004</v>
      </c>
      <c r="I1271" s="178"/>
      <c r="L1271" s="174"/>
      <c r="M1271" s="179"/>
      <c r="N1271" s="180"/>
      <c r="O1271" s="180"/>
      <c r="P1271" s="180"/>
      <c r="Q1271" s="180"/>
      <c r="R1271" s="180"/>
      <c r="S1271" s="180"/>
      <c r="T1271" s="181"/>
      <c r="AT1271" s="175" t="s">
        <v>160</v>
      </c>
      <c r="AU1271" s="175" t="s">
        <v>152</v>
      </c>
      <c r="AV1271" s="14" t="s">
        <v>152</v>
      </c>
      <c r="AW1271" s="14" t="s">
        <v>31</v>
      </c>
      <c r="AX1271" s="14" t="s">
        <v>76</v>
      </c>
      <c r="AY1271" s="175" t="s">
        <v>151</v>
      </c>
    </row>
    <row r="1272" spans="1:65" s="14" customFormat="1" ht="11.25">
      <c r="B1272" s="174"/>
      <c r="D1272" s="167" t="s">
        <v>160</v>
      </c>
      <c r="E1272" s="175" t="s">
        <v>1</v>
      </c>
      <c r="F1272" s="176" t="s">
        <v>2040</v>
      </c>
      <c r="H1272" s="177">
        <v>11.826000000000001</v>
      </c>
      <c r="I1272" s="178"/>
      <c r="L1272" s="174"/>
      <c r="M1272" s="179"/>
      <c r="N1272" s="180"/>
      <c r="O1272" s="180"/>
      <c r="P1272" s="180"/>
      <c r="Q1272" s="180"/>
      <c r="R1272" s="180"/>
      <c r="S1272" s="180"/>
      <c r="T1272" s="181"/>
      <c r="AT1272" s="175" t="s">
        <v>160</v>
      </c>
      <c r="AU1272" s="175" t="s">
        <v>152</v>
      </c>
      <c r="AV1272" s="14" t="s">
        <v>152</v>
      </c>
      <c r="AW1272" s="14" t="s">
        <v>31</v>
      </c>
      <c r="AX1272" s="14" t="s">
        <v>76</v>
      </c>
      <c r="AY1272" s="175" t="s">
        <v>151</v>
      </c>
    </row>
    <row r="1273" spans="1:65" s="14" customFormat="1" ht="11.25">
      <c r="B1273" s="174"/>
      <c r="D1273" s="167" t="s">
        <v>160</v>
      </c>
      <c r="E1273" s="175" t="s">
        <v>1</v>
      </c>
      <c r="F1273" s="176" t="s">
        <v>2041</v>
      </c>
      <c r="H1273" s="177">
        <v>1.69</v>
      </c>
      <c r="I1273" s="178"/>
      <c r="L1273" s="174"/>
      <c r="M1273" s="179"/>
      <c r="N1273" s="180"/>
      <c r="O1273" s="180"/>
      <c r="P1273" s="180"/>
      <c r="Q1273" s="180"/>
      <c r="R1273" s="180"/>
      <c r="S1273" s="180"/>
      <c r="T1273" s="181"/>
      <c r="AT1273" s="175" t="s">
        <v>160</v>
      </c>
      <c r="AU1273" s="175" t="s">
        <v>152</v>
      </c>
      <c r="AV1273" s="14" t="s">
        <v>152</v>
      </c>
      <c r="AW1273" s="14" t="s">
        <v>31</v>
      </c>
      <c r="AX1273" s="14" t="s">
        <v>76</v>
      </c>
      <c r="AY1273" s="175" t="s">
        <v>151</v>
      </c>
    </row>
    <row r="1274" spans="1:65" s="16" customFormat="1" ht="11.25">
      <c r="B1274" s="201"/>
      <c r="D1274" s="167" t="s">
        <v>160</v>
      </c>
      <c r="E1274" s="202" t="s">
        <v>1</v>
      </c>
      <c r="F1274" s="203" t="s">
        <v>279</v>
      </c>
      <c r="H1274" s="204">
        <v>21.472000000000001</v>
      </c>
      <c r="I1274" s="205"/>
      <c r="L1274" s="201"/>
      <c r="M1274" s="206"/>
      <c r="N1274" s="207"/>
      <c r="O1274" s="207"/>
      <c r="P1274" s="207"/>
      <c r="Q1274" s="207"/>
      <c r="R1274" s="207"/>
      <c r="S1274" s="207"/>
      <c r="T1274" s="208"/>
      <c r="AT1274" s="202" t="s">
        <v>160</v>
      </c>
      <c r="AU1274" s="202" t="s">
        <v>152</v>
      </c>
      <c r="AV1274" s="16" t="s">
        <v>165</v>
      </c>
      <c r="AW1274" s="16" t="s">
        <v>31</v>
      </c>
      <c r="AX1274" s="16" t="s">
        <v>76</v>
      </c>
      <c r="AY1274" s="202" t="s">
        <v>151</v>
      </c>
    </row>
    <row r="1275" spans="1:65" s="13" customFormat="1" ht="11.25">
      <c r="B1275" s="166"/>
      <c r="D1275" s="167" t="s">
        <v>160</v>
      </c>
      <c r="E1275" s="168" t="s">
        <v>1</v>
      </c>
      <c r="F1275" s="169" t="s">
        <v>2042</v>
      </c>
      <c r="H1275" s="168" t="s">
        <v>1</v>
      </c>
      <c r="I1275" s="170"/>
      <c r="L1275" s="166"/>
      <c r="M1275" s="171"/>
      <c r="N1275" s="172"/>
      <c r="O1275" s="172"/>
      <c r="P1275" s="172"/>
      <c r="Q1275" s="172"/>
      <c r="R1275" s="172"/>
      <c r="S1275" s="172"/>
      <c r="T1275" s="173"/>
      <c r="AT1275" s="168" t="s">
        <v>160</v>
      </c>
      <c r="AU1275" s="168" t="s">
        <v>152</v>
      </c>
      <c r="AV1275" s="13" t="s">
        <v>84</v>
      </c>
      <c r="AW1275" s="13" t="s">
        <v>31</v>
      </c>
      <c r="AX1275" s="13" t="s">
        <v>76</v>
      </c>
      <c r="AY1275" s="168" t="s">
        <v>151</v>
      </c>
    </row>
    <row r="1276" spans="1:65" s="14" customFormat="1" ht="11.25">
      <c r="B1276" s="174"/>
      <c r="D1276" s="167" t="s">
        <v>160</v>
      </c>
      <c r="E1276" s="175" t="s">
        <v>1</v>
      </c>
      <c r="F1276" s="176" t="s">
        <v>2043</v>
      </c>
      <c r="H1276" s="177">
        <v>13.257</v>
      </c>
      <c r="I1276" s="178"/>
      <c r="L1276" s="174"/>
      <c r="M1276" s="179"/>
      <c r="N1276" s="180"/>
      <c r="O1276" s="180"/>
      <c r="P1276" s="180"/>
      <c r="Q1276" s="180"/>
      <c r="R1276" s="180"/>
      <c r="S1276" s="180"/>
      <c r="T1276" s="181"/>
      <c r="AT1276" s="175" t="s">
        <v>160</v>
      </c>
      <c r="AU1276" s="175" t="s">
        <v>152</v>
      </c>
      <c r="AV1276" s="14" t="s">
        <v>152</v>
      </c>
      <c r="AW1276" s="14" t="s">
        <v>31</v>
      </c>
      <c r="AX1276" s="14" t="s">
        <v>76</v>
      </c>
      <c r="AY1276" s="175" t="s">
        <v>151</v>
      </c>
    </row>
    <row r="1277" spans="1:65" s="16" customFormat="1" ht="11.25">
      <c r="B1277" s="201"/>
      <c r="D1277" s="167" t="s">
        <v>160</v>
      </c>
      <c r="E1277" s="202" t="s">
        <v>1</v>
      </c>
      <c r="F1277" s="203" t="s">
        <v>279</v>
      </c>
      <c r="H1277" s="204">
        <v>13.257</v>
      </c>
      <c r="I1277" s="205"/>
      <c r="L1277" s="201"/>
      <c r="M1277" s="206"/>
      <c r="N1277" s="207"/>
      <c r="O1277" s="207"/>
      <c r="P1277" s="207"/>
      <c r="Q1277" s="207"/>
      <c r="R1277" s="207"/>
      <c r="S1277" s="207"/>
      <c r="T1277" s="208"/>
      <c r="AT1277" s="202" t="s">
        <v>160</v>
      </c>
      <c r="AU1277" s="202" t="s">
        <v>152</v>
      </c>
      <c r="AV1277" s="16" t="s">
        <v>165</v>
      </c>
      <c r="AW1277" s="16" t="s">
        <v>31</v>
      </c>
      <c r="AX1277" s="16" t="s">
        <v>76</v>
      </c>
      <c r="AY1277" s="202" t="s">
        <v>151</v>
      </c>
    </row>
    <row r="1278" spans="1:65" s="15" customFormat="1" ht="11.25">
      <c r="B1278" s="182"/>
      <c r="D1278" s="167" t="s">
        <v>160</v>
      </c>
      <c r="E1278" s="183" t="s">
        <v>1</v>
      </c>
      <c r="F1278" s="184" t="s">
        <v>164</v>
      </c>
      <c r="H1278" s="185">
        <v>34.728999999999999</v>
      </c>
      <c r="I1278" s="186"/>
      <c r="L1278" s="182"/>
      <c r="M1278" s="187"/>
      <c r="N1278" s="188"/>
      <c r="O1278" s="188"/>
      <c r="P1278" s="188"/>
      <c r="Q1278" s="188"/>
      <c r="R1278" s="188"/>
      <c r="S1278" s="188"/>
      <c r="T1278" s="189"/>
      <c r="AT1278" s="183" t="s">
        <v>160</v>
      </c>
      <c r="AU1278" s="183" t="s">
        <v>152</v>
      </c>
      <c r="AV1278" s="15" t="s">
        <v>158</v>
      </c>
      <c r="AW1278" s="15" t="s">
        <v>31</v>
      </c>
      <c r="AX1278" s="15" t="s">
        <v>84</v>
      </c>
      <c r="AY1278" s="183" t="s">
        <v>151</v>
      </c>
    </row>
    <row r="1279" spans="1:65" s="2" customFormat="1" ht="24.2" customHeight="1">
      <c r="A1279" s="33"/>
      <c r="B1279" s="151"/>
      <c r="C1279" s="190" t="s">
        <v>2349</v>
      </c>
      <c r="D1279" s="190" t="s">
        <v>186</v>
      </c>
      <c r="E1279" s="191" t="s">
        <v>2350</v>
      </c>
      <c r="F1279" s="192" t="s">
        <v>2351</v>
      </c>
      <c r="G1279" s="193" t="s">
        <v>157</v>
      </c>
      <c r="H1279" s="194">
        <v>13.92</v>
      </c>
      <c r="I1279" s="195"/>
      <c r="J1279" s="196">
        <f>ROUND(I1279*H1279,2)</f>
        <v>0</v>
      </c>
      <c r="K1279" s="197"/>
      <c r="L1279" s="198"/>
      <c r="M1279" s="199" t="s">
        <v>1</v>
      </c>
      <c r="N1279" s="200" t="s">
        <v>42</v>
      </c>
      <c r="O1279" s="62"/>
      <c r="P1279" s="162">
        <f>O1279*H1279</f>
        <v>0</v>
      </c>
      <c r="Q1279" s="162">
        <v>3.0000000000000001E-3</v>
      </c>
      <c r="R1279" s="162">
        <f>Q1279*H1279</f>
        <v>4.1759999999999999E-2</v>
      </c>
      <c r="S1279" s="162">
        <v>0</v>
      </c>
      <c r="T1279" s="163">
        <f>S1279*H1279</f>
        <v>0</v>
      </c>
      <c r="U1279" s="33"/>
      <c r="V1279" s="33"/>
      <c r="W1279" s="33"/>
      <c r="X1279" s="33"/>
      <c r="Y1279" s="33"/>
      <c r="Z1279" s="33"/>
      <c r="AA1279" s="33"/>
      <c r="AB1279" s="33"/>
      <c r="AC1279" s="33"/>
      <c r="AD1279" s="33"/>
      <c r="AE1279" s="33"/>
      <c r="AR1279" s="164" t="s">
        <v>417</v>
      </c>
      <c r="AT1279" s="164" t="s">
        <v>186</v>
      </c>
      <c r="AU1279" s="164" t="s">
        <v>152</v>
      </c>
      <c r="AY1279" s="18" t="s">
        <v>151</v>
      </c>
      <c r="BE1279" s="165">
        <f>IF(N1279="základná",J1279,0)</f>
        <v>0</v>
      </c>
      <c r="BF1279" s="165">
        <f>IF(N1279="znížená",J1279,0)</f>
        <v>0</v>
      </c>
      <c r="BG1279" s="165">
        <f>IF(N1279="zákl. prenesená",J1279,0)</f>
        <v>0</v>
      </c>
      <c r="BH1279" s="165">
        <f>IF(N1279="zníž. prenesená",J1279,0)</f>
        <v>0</v>
      </c>
      <c r="BI1279" s="165">
        <f>IF(N1279="nulová",J1279,0)</f>
        <v>0</v>
      </c>
      <c r="BJ1279" s="18" t="s">
        <v>152</v>
      </c>
      <c r="BK1279" s="165">
        <f>ROUND(I1279*H1279,2)</f>
        <v>0</v>
      </c>
      <c r="BL1279" s="18" t="s">
        <v>262</v>
      </c>
      <c r="BM1279" s="164" t="s">
        <v>2352</v>
      </c>
    </row>
    <row r="1280" spans="1:65" s="14" customFormat="1" ht="11.25">
      <c r="B1280" s="174"/>
      <c r="D1280" s="167" t="s">
        <v>160</v>
      </c>
      <c r="E1280" s="175" t="s">
        <v>1</v>
      </c>
      <c r="F1280" s="176" t="s">
        <v>2353</v>
      </c>
      <c r="H1280" s="177">
        <v>13.92</v>
      </c>
      <c r="I1280" s="178"/>
      <c r="L1280" s="174"/>
      <c r="M1280" s="179"/>
      <c r="N1280" s="180"/>
      <c r="O1280" s="180"/>
      <c r="P1280" s="180"/>
      <c r="Q1280" s="180"/>
      <c r="R1280" s="180"/>
      <c r="S1280" s="180"/>
      <c r="T1280" s="181"/>
      <c r="AT1280" s="175" t="s">
        <v>160</v>
      </c>
      <c r="AU1280" s="175" t="s">
        <v>152</v>
      </c>
      <c r="AV1280" s="14" t="s">
        <v>152</v>
      </c>
      <c r="AW1280" s="14" t="s">
        <v>31</v>
      </c>
      <c r="AX1280" s="14" t="s">
        <v>84</v>
      </c>
      <c r="AY1280" s="175" t="s">
        <v>151</v>
      </c>
    </row>
    <row r="1281" spans="1:65" s="2" customFormat="1" ht="24.2" customHeight="1">
      <c r="A1281" s="33"/>
      <c r="B1281" s="151"/>
      <c r="C1281" s="190" t="s">
        <v>2354</v>
      </c>
      <c r="D1281" s="190" t="s">
        <v>186</v>
      </c>
      <c r="E1281" s="191" t="s">
        <v>2355</v>
      </c>
      <c r="F1281" s="192" t="s">
        <v>2356</v>
      </c>
      <c r="G1281" s="193" t="s">
        <v>157</v>
      </c>
      <c r="H1281" s="194">
        <v>22.545999999999999</v>
      </c>
      <c r="I1281" s="195"/>
      <c r="J1281" s="196">
        <f>ROUND(I1281*H1281,2)</f>
        <v>0</v>
      </c>
      <c r="K1281" s="197"/>
      <c r="L1281" s="198"/>
      <c r="M1281" s="199" t="s">
        <v>1</v>
      </c>
      <c r="N1281" s="200" t="s">
        <v>42</v>
      </c>
      <c r="O1281" s="62"/>
      <c r="P1281" s="162">
        <f>O1281*H1281</f>
        <v>0</v>
      </c>
      <c r="Q1281" s="162">
        <v>6.6600000000000001E-3</v>
      </c>
      <c r="R1281" s="162">
        <f>Q1281*H1281</f>
        <v>0.15015635999999999</v>
      </c>
      <c r="S1281" s="162">
        <v>0</v>
      </c>
      <c r="T1281" s="163">
        <f>S1281*H1281</f>
        <v>0</v>
      </c>
      <c r="U1281" s="33"/>
      <c r="V1281" s="33"/>
      <c r="W1281" s="33"/>
      <c r="X1281" s="33"/>
      <c r="Y1281" s="33"/>
      <c r="Z1281" s="33"/>
      <c r="AA1281" s="33"/>
      <c r="AB1281" s="33"/>
      <c r="AC1281" s="33"/>
      <c r="AD1281" s="33"/>
      <c r="AE1281" s="33"/>
      <c r="AR1281" s="164" t="s">
        <v>417</v>
      </c>
      <c r="AT1281" s="164" t="s">
        <v>186</v>
      </c>
      <c r="AU1281" s="164" t="s">
        <v>152</v>
      </c>
      <c r="AY1281" s="18" t="s">
        <v>151</v>
      </c>
      <c r="BE1281" s="165">
        <f>IF(N1281="základná",J1281,0)</f>
        <v>0</v>
      </c>
      <c r="BF1281" s="165">
        <f>IF(N1281="znížená",J1281,0)</f>
        <v>0</v>
      </c>
      <c r="BG1281" s="165">
        <f>IF(N1281="zákl. prenesená",J1281,0)</f>
        <v>0</v>
      </c>
      <c r="BH1281" s="165">
        <f>IF(N1281="zníž. prenesená",J1281,0)</f>
        <v>0</v>
      </c>
      <c r="BI1281" s="165">
        <f>IF(N1281="nulová",J1281,0)</f>
        <v>0</v>
      </c>
      <c r="BJ1281" s="18" t="s">
        <v>152</v>
      </c>
      <c r="BK1281" s="165">
        <f>ROUND(I1281*H1281,2)</f>
        <v>0</v>
      </c>
      <c r="BL1281" s="18" t="s">
        <v>262</v>
      </c>
      <c r="BM1281" s="164" t="s">
        <v>2357</v>
      </c>
    </row>
    <row r="1282" spans="1:65" s="14" customFormat="1" ht="11.25">
      <c r="B1282" s="174"/>
      <c r="D1282" s="167" t="s">
        <v>160</v>
      </c>
      <c r="E1282" s="175" t="s">
        <v>1</v>
      </c>
      <c r="F1282" s="176" t="s">
        <v>2358</v>
      </c>
      <c r="H1282" s="177">
        <v>22.545999999999999</v>
      </c>
      <c r="I1282" s="178"/>
      <c r="L1282" s="174"/>
      <c r="M1282" s="179"/>
      <c r="N1282" s="180"/>
      <c r="O1282" s="180"/>
      <c r="P1282" s="180"/>
      <c r="Q1282" s="180"/>
      <c r="R1282" s="180"/>
      <c r="S1282" s="180"/>
      <c r="T1282" s="181"/>
      <c r="AT1282" s="175" t="s">
        <v>160</v>
      </c>
      <c r="AU1282" s="175" t="s">
        <v>152</v>
      </c>
      <c r="AV1282" s="14" t="s">
        <v>152</v>
      </c>
      <c r="AW1282" s="14" t="s">
        <v>31</v>
      </c>
      <c r="AX1282" s="14" t="s">
        <v>84</v>
      </c>
      <c r="AY1282" s="175" t="s">
        <v>151</v>
      </c>
    </row>
    <row r="1283" spans="1:65" s="2" customFormat="1" ht="33" customHeight="1">
      <c r="A1283" s="33"/>
      <c r="B1283" s="151"/>
      <c r="C1283" s="152" t="s">
        <v>2359</v>
      </c>
      <c r="D1283" s="152" t="s">
        <v>154</v>
      </c>
      <c r="E1283" s="153" t="s">
        <v>2360</v>
      </c>
      <c r="F1283" s="154" t="s">
        <v>2361</v>
      </c>
      <c r="G1283" s="155" t="s">
        <v>157</v>
      </c>
      <c r="H1283" s="156">
        <v>454.93599999999998</v>
      </c>
      <c r="I1283" s="157"/>
      <c r="J1283" s="158">
        <f>ROUND(I1283*H1283,2)</f>
        <v>0</v>
      </c>
      <c r="K1283" s="159"/>
      <c r="L1283" s="34"/>
      <c r="M1283" s="160" t="s">
        <v>1</v>
      </c>
      <c r="N1283" s="161" t="s">
        <v>42</v>
      </c>
      <c r="O1283" s="62"/>
      <c r="P1283" s="162">
        <f>O1283*H1283</f>
        <v>0</v>
      </c>
      <c r="Q1283" s="162">
        <v>0</v>
      </c>
      <c r="R1283" s="162">
        <f>Q1283*H1283</f>
        <v>0</v>
      </c>
      <c r="S1283" s="162">
        <v>0</v>
      </c>
      <c r="T1283" s="163">
        <f>S1283*H1283</f>
        <v>0</v>
      </c>
      <c r="U1283" s="33"/>
      <c r="V1283" s="33"/>
      <c r="W1283" s="33"/>
      <c r="X1283" s="33"/>
      <c r="Y1283" s="33"/>
      <c r="Z1283" s="33"/>
      <c r="AA1283" s="33"/>
      <c r="AB1283" s="33"/>
      <c r="AC1283" s="33"/>
      <c r="AD1283" s="33"/>
      <c r="AE1283" s="33"/>
      <c r="AR1283" s="164" t="s">
        <v>262</v>
      </c>
      <c r="AT1283" s="164" t="s">
        <v>154</v>
      </c>
      <c r="AU1283" s="164" t="s">
        <v>152</v>
      </c>
      <c r="AY1283" s="18" t="s">
        <v>151</v>
      </c>
      <c r="BE1283" s="165">
        <f>IF(N1283="základná",J1283,0)</f>
        <v>0</v>
      </c>
      <c r="BF1283" s="165">
        <f>IF(N1283="znížená",J1283,0)</f>
        <v>0</v>
      </c>
      <c r="BG1283" s="165">
        <f>IF(N1283="zákl. prenesená",J1283,0)</f>
        <v>0</v>
      </c>
      <c r="BH1283" s="165">
        <f>IF(N1283="zníž. prenesená",J1283,0)</f>
        <v>0</v>
      </c>
      <c r="BI1283" s="165">
        <f>IF(N1283="nulová",J1283,0)</f>
        <v>0</v>
      </c>
      <c r="BJ1283" s="18" t="s">
        <v>152</v>
      </c>
      <c r="BK1283" s="165">
        <f>ROUND(I1283*H1283,2)</f>
        <v>0</v>
      </c>
      <c r="BL1283" s="18" t="s">
        <v>262</v>
      </c>
      <c r="BM1283" s="164" t="s">
        <v>2362</v>
      </c>
    </row>
    <row r="1284" spans="1:65" s="13" customFormat="1" ht="11.25">
      <c r="B1284" s="166"/>
      <c r="D1284" s="167" t="s">
        <v>160</v>
      </c>
      <c r="E1284" s="168" t="s">
        <v>1</v>
      </c>
      <c r="F1284" s="169" t="s">
        <v>1747</v>
      </c>
      <c r="H1284" s="168" t="s">
        <v>1</v>
      </c>
      <c r="I1284" s="170"/>
      <c r="L1284" s="166"/>
      <c r="M1284" s="171"/>
      <c r="N1284" s="172"/>
      <c r="O1284" s="172"/>
      <c r="P1284" s="172"/>
      <c r="Q1284" s="172"/>
      <c r="R1284" s="172"/>
      <c r="S1284" s="172"/>
      <c r="T1284" s="173"/>
      <c r="AT1284" s="168" t="s">
        <v>160</v>
      </c>
      <c r="AU1284" s="168" t="s">
        <v>152</v>
      </c>
      <c r="AV1284" s="13" t="s">
        <v>84</v>
      </c>
      <c r="AW1284" s="13" t="s">
        <v>31</v>
      </c>
      <c r="AX1284" s="13" t="s">
        <v>76</v>
      </c>
      <c r="AY1284" s="168" t="s">
        <v>151</v>
      </c>
    </row>
    <row r="1285" spans="1:65" s="14" customFormat="1" ht="11.25">
      <c r="B1285" s="174"/>
      <c r="D1285" s="167" t="s">
        <v>160</v>
      </c>
      <c r="E1285" s="175" t="s">
        <v>1</v>
      </c>
      <c r="F1285" s="176" t="s">
        <v>1748</v>
      </c>
      <c r="H1285" s="177">
        <v>42.396999999999998</v>
      </c>
      <c r="I1285" s="178"/>
      <c r="L1285" s="174"/>
      <c r="M1285" s="179"/>
      <c r="N1285" s="180"/>
      <c r="O1285" s="180"/>
      <c r="P1285" s="180"/>
      <c r="Q1285" s="180"/>
      <c r="R1285" s="180"/>
      <c r="S1285" s="180"/>
      <c r="T1285" s="181"/>
      <c r="AT1285" s="175" t="s">
        <v>160</v>
      </c>
      <c r="AU1285" s="175" t="s">
        <v>152</v>
      </c>
      <c r="AV1285" s="14" t="s">
        <v>152</v>
      </c>
      <c r="AW1285" s="14" t="s">
        <v>31</v>
      </c>
      <c r="AX1285" s="14" t="s">
        <v>76</v>
      </c>
      <c r="AY1285" s="175" t="s">
        <v>151</v>
      </c>
    </row>
    <row r="1286" spans="1:65" s="13" customFormat="1" ht="11.25">
      <c r="B1286" s="166"/>
      <c r="D1286" s="167" t="s">
        <v>160</v>
      </c>
      <c r="E1286" s="168" t="s">
        <v>1</v>
      </c>
      <c r="F1286" s="169" t="s">
        <v>2084</v>
      </c>
      <c r="H1286" s="168" t="s">
        <v>1</v>
      </c>
      <c r="I1286" s="170"/>
      <c r="L1286" s="166"/>
      <c r="M1286" s="171"/>
      <c r="N1286" s="172"/>
      <c r="O1286" s="172"/>
      <c r="P1286" s="172"/>
      <c r="Q1286" s="172"/>
      <c r="R1286" s="172"/>
      <c r="S1286" s="172"/>
      <c r="T1286" s="173"/>
      <c r="AT1286" s="168" t="s">
        <v>160</v>
      </c>
      <c r="AU1286" s="168" t="s">
        <v>152</v>
      </c>
      <c r="AV1286" s="13" t="s">
        <v>84</v>
      </c>
      <c r="AW1286" s="13" t="s">
        <v>31</v>
      </c>
      <c r="AX1286" s="13" t="s">
        <v>76</v>
      </c>
      <c r="AY1286" s="168" t="s">
        <v>151</v>
      </c>
    </row>
    <row r="1287" spans="1:65" s="14" customFormat="1" ht="11.25">
      <c r="B1287" s="174"/>
      <c r="D1287" s="167" t="s">
        <v>160</v>
      </c>
      <c r="E1287" s="175" t="s">
        <v>1</v>
      </c>
      <c r="F1287" s="176" t="s">
        <v>2085</v>
      </c>
      <c r="H1287" s="177">
        <v>198.053</v>
      </c>
      <c r="I1287" s="178"/>
      <c r="L1287" s="174"/>
      <c r="M1287" s="179"/>
      <c r="N1287" s="180"/>
      <c r="O1287" s="180"/>
      <c r="P1287" s="180"/>
      <c r="Q1287" s="180"/>
      <c r="R1287" s="180"/>
      <c r="S1287" s="180"/>
      <c r="T1287" s="181"/>
      <c r="AT1287" s="175" t="s">
        <v>160</v>
      </c>
      <c r="AU1287" s="175" t="s">
        <v>152</v>
      </c>
      <c r="AV1287" s="14" t="s">
        <v>152</v>
      </c>
      <c r="AW1287" s="14" t="s">
        <v>31</v>
      </c>
      <c r="AX1287" s="14" t="s">
        <v>76</v>
      </c>
      <c r="AY1287" s="175" t="s">
        <v>151</v>
      </c>
    </row>
    <row r="1288" spans="1:65" s="14" customFormat="1" ht="11.25">
      <c r="B1288" s="174"/>
      <c r="D1288" s="167" t="s">
        <v>160</v>
      </c>
      <c r="E1288" s="175" t="s">
        <v>1</v>
      </c>
      <c r="F1288" s="176" t="s">
        <v>2086</v>
      </c>
      <c r="H1288" s="177">
        <v>164.429</v>
      </c>
      <c r="I1288" s="178"/>
      <c r="L1288" s="174"/>
      <c r="M1288" s="179"/>
      <c r="N1288" s="180"/>
      <c r="O1288" s="180"/>
      <c r="P1288" s="180"/>
      <c r="Q1288" s="180"/>
      <c r="R1288" s="180"/>
      <c r="S1288" s="180"/>
      <c r="T1288" s="181"/>
      <c r="AT1288" s="175" t="s">
        <v>160</v>
      </c>
      <c r="AU1288" s="175" t="s">
        <v>152</v>
      </c>
      <c r="AV1288" s="14" t="s">
        <v>152</v>
      </c>
      <c r="AW1288" s="14" t="s">
        <v>31</v>
      </c>
      <c r="AX1288" s="14" t="s">
        <v>76</v>
      </c>
      <c r="AY1288" s="175" t="s">
        <v>151</v>
      </c>
    </row>
    <row r="1289" spans="1:65" s="14" customFormat="1" ht="11.25">
      <c r="B1289" s="174"/>
      <c r="D1289" s="167" t="s">
        <v>160</v>
      </c>
      <c r="E1289" s="175" t="s">
        <v>1</v>
      </c>
      <c r="F1289" s="176" t="s">
        <v>2087</v>
      </c>
      <c r="H1289" s="177">
        <v>50.057000000000002</v>
      </c>
      <c r="I1289" s="178"/>
      <c r="L1289" s="174"/>
      <c r="M1289" s="179"/>
      <c r="N1289" s="180"/>
      <c r="O1289" s="180"/>
      <c r="P1289" s="180"/>
      <c r="Q1289" s="180"/>
      <c r="R1289" s="180"/>
      <c r="S1289" s="180"/>
      <c r="T1289" s="181"/>
      <c r="AT1289" s="175" t="s">
        <v>160</v>
      </c>
      <c r="AU1289" s="175" t="s">
        <v>152</v>
      </c>
      <c r="AV1289" s="14" t="s">
        <v>152</v>
      </c>
      <c r="AW1289" s="14" t="s">
        <v>31</v>
      </c>
      <c r="AX1289" s="14" t="s">
        <v>76</v>
      </c>
      <c r="AY1289" s="175" t="s">
        <v>151</v>
      </c>
    </row>
    <row r="1290" spans="1:65" s="15" customFormat="1" ht="11.25">
      <c r="B1290" s="182"/>
      <c r="D1290" s="167" t="s">
        <v>160</v>
      </c>
      <c r="E1290" s="183" t="s">
        <v>1</v>
      </c>
      <c r="F1290" s="184" t="s">
        <v>164</v>
      </c>
      <c r="H1290" s="185">
        <v>454.93600000000004</v>
      </c>
      <c r="I1290" s="186"/>
      <c r="L1290" s="182"/>
      <c r="M1290" s="187"/>
      <c r="N1290" s="188"/>
      <c r="O1290" s="188"/>
      <c r="P1290" s="188"/>
      <c r="Q1290" s="188"/>
      <c r="R1290" s="188"/>
      <c r="S1290" s="188"/>
      <c r="T1290" s="189"/>
      <c r="AT1290" s="183" t="s">
        <v>160</v>
      </c>
      <c r="AU1290" s="183" t="s">
        <v>152</v>
      </c>
      <c r="AV1290" s="15" t="s">
        <v>158</v>
      </c>
      <c r="AW1290" s="15" t="s">
        <v>31</v>
      </c>
      <c r="AX1290" s="15" t="s">
        <v>84</v>
      </c>
      <c r="AY1290" s="183" t="s">
        <v>151</v>
      </c>
    </row>
    <row r="1291" spans="1:65" s="2" customFormat="1" ht="37.9" customHeight="1">
      <c r="A1291" s="33"/>
      <c r="B1291" s="151"/>
      <c r="C1291" s="190" t="s">
        <v>2363</v>
      </c>
      <c r="D1291" s="190" t="s">
        <v>186</v>
      </c>
      <c r="E1291" s="191" t="s">
        <v>2364</v>
      </c>
      <c r="F1291" s="192" t="s">
        <v>2365</v>
      </c>
      <c r="G1291" s="193" t="s">
        <v>169</v>
      </c>
      <c r="H1291" s="194">
        <v>45.38</v>
      </c>
      <c r="I1291" s="195"/>
      <c r="J1291" s="196">
        <f>ROUND(I1291*H1291,2)</f>
        <v>0</v>
      </c>
      <c r="K1291" s="197"/>
      <c r="L1291" s="198"/>
      <c r="M1291" s="199" t="s">
        <v>1</v>
      </c>
      <c r="N1291" s="200" t="s">
        <v>42</v>
      </c>
      <c r="O1291" s="62"/>
      <c r="P1291" s="162">
        <f>O1291*H1291</f>
        <v>0</v>
      </c>
      <c r="Q1291" s="162">
        <v>2.5000000000000001E-2</v>
      </c>
      <c r="R1291" s="162">
        <f>Q1291*H1291</f>
        <v>1.1345000000000001</v>
      </c>
      <c r="S1291" s="162">
        <v>0</v>
      </c>
      <c r="T1291" s="163">
        <f>S1291*H1291</f>
        <v>0</v>
      </c>
      <c r="U1291" s="33"/>
      <c r="V1291" s="33"/>
      <c r="W1291" s="33"/>
      <c r="X1291" s="33"/>
      <c r="Y1291" s="33"/>
      <c r="Z1291" s="33"/>
      <c r="AA1291" s="33"/>
      <c r="AB1291" s="33"/>
      <c r="AC1291" s="33"/>
      <c r="AD1291" s="33"/>
      <c r="AE1291" s="33"/>
      <c r="AR1291" s="164" t="s">
        <v>417</v>
      </c>
      <c r="AT1291" s="164" t="s">
        <v>186</v>
      </c>
      <c r="AU1291" s="164" t="s">
        <v>152</v>
      </c>
      <c r="AY1291" s="18" t="s">
        <v>151</v>
      </c>
      <c r="BE1291" s="165">
        <f>IF(N1291="základná",J1291,0)</f>
        <v>0</v>
      </c>
      <c r="BF1291" s="165">
        <f>IF(N1291="znížená",J1291,0)</f>
        <v>0</v>
      </c>
      <c r="BG1291" s="165">
        <f>IF(N1291="zákl. prenesená",J1291,0)</f>
        <v>0</v>
      </c>
      <c r="BH1291" s="165">
        <f>IF(N1291="zníž. prenesená",J1291,0)</f>
        <v>0</v>
      </c>
      <c r="BI1291" s="165">
        <f>IF(N1291="nulová",J1291,0)</f>
        <v>0</v>
      </c>
      <c r="BJ1291" s="18" t="s">
        <v>152</v>
      </c>
      <c r="BK1291" s="165">
        <f>ROUND(I1291*H1291,2)</f>
        <v>0</v>
      </c>
      <c r="BL1291" s="18" t="s">
        <v>262</v>
      </c>
      <c r="BM1291" s="164" t="s">
        <v>2366</v>
      </c>
    </row>
    <row r="1292" spans="1:65" s="13" customFormat="1" ht="11.25">
      <c r="B1292" s="166"/>
      <c r="D1292" s="167" t="s">
        <v>160</v>
      </c>
      <c r="E1292" s="168" t="s">
        <v>1</v>
      </c>
      <c r="F1292" s="169" t="s">
        <v>1747</v>
      </c>
      <c r="H1292" s="168" t="s">
        <v>1</v>
      </c>
      <c r="I1292" s="170"/>
      <c r="L1292" s="166"/>
      <c r="M1292" s="171"/>
      <c r="N1292" s="172"/>
      <c r="O1292" s="172"/>
      <c r="P1292" s="172"/>
      <c r="Q1292" s="172"/>
      <c r="R1292" s="172"/>
      <c r="S1292" s="172"/>
      <c r="T1292" s="173"/>
      <c r="AT1292" s="168" t="s">
        <v>160</v>
      </c>
      <c r="AU1292" s="168" t="s">
        <v>152</v>
      </c>
      <c r="AV1292" s="13" t="s">
        <v>84</v>
      </c>
      <c r="AW1292" s="13" t="s">
        <v>31</v>
      </c>
      <c r="AX1292" s="13" t="s">
        <v>76</v>
      </c>
      <c r="AY1292" s="168" t="s">
        <v>151</v>
      </c>
    </row>
    <row r="1293" spans="1:65" s="14" customFormat="1" ht="11.25">
      <c r="B1293" s="174"/>
      <c r="D1293" s="167" t="s">
        <v>160</v>
      </c>
      <c r="E1293" s="175" t="s">
        <v>1</v>
      </c>
      <c r="F1293" s="176" t="s">
        <v>2367</v>
      </c>
      <c r="H1293" s="177">
        <v>4.2290000000000001</v>
      </c>
      <c r="I1293" s="178"/>
      <c r="L1293" s="174"/>
      <c r="M1293" s="179"/>
      <c r="N1293" s="180"/>
      <c r="O1293" s="180"/>
      <c r="P1293" s="180"/>
      <c r="Q1293" s="180"/>
      <c r="R1293" s="180"/>
      <c r="S1293" s="180"/>
      <c r="T1293" s="181"/>
      <c r="AT1293" s="175" t="s">
        <v>160</v>
      </c>
      <c r="AU1293" s="175" t="s">
        <v>152</v>
      </c>
      <c r="AV1293" s="14" t="s">
        <v>152</v>
      </c>
      <c r="AW1293" s="14" t="s">
        <v>31</v>
      </c>
      <c r="AX1293" s="14" t="s">
        <v>76</v>
      </c>
      <c r="AY1293" s="175" t="s">
        <v>151</v>
      </c>
    </row>
    <row r="1294" spans="1:65" s="13" customFormat="1" ht="11.25">
      <c r="B1294" s="166"/>
      <c r="D1294" s="167" t="s">
        <v>160</v>
      </c>
      <c r="E1294" s="168" t="s">
        <v>1</v>
      </c>
      <c r="F1294" s="169" t="s">
        <v>2084</v>
      </c>
      <c r="H1294" s="168" t="s">
        <v>1</v>
      </c>
      <c r="I1294" s="170"/>
      <c r="L1294" s="166"/>
      <c r="M1294" s="171"/>
      <c r="N1294" s="172"/>
      <c r="O1294" s="172"/>
      <c r="P1294" s="172"/>
      <c r="Q1294" s="172"/>
      <c r="R1294" s="172"/>
      <c r="S1294" s="172"/>
      <c r="T1294" s="173"/>
      <c r="AT1294" s="168" t="s">
        <v>160</v>
      </c>
      <c r="AU1294" s="168" t="s">
        <v>152</v>
      </c>
      <c r="AV1294" s="13" t="s">
        <v>84</v>
      </c>
      <c r="AW1294" s="13" t="s">
        <v>31</v>
      </c>
      <c r="AX1294" s="13" t="s">
        <v>76</v>
      </c>
      <c r="AY1294" s="168" t="s">
        <v>151</v>
      </c>
    </row>
    <row r="1295" spans="1:65" s="14" customFormat="1" ht="11.25">
      <c r="B1295" s="174"/>
      <c r="D1295" s="167" t="s">
        <v>160</v>
      </c>
      <c r="E1295" s="175" t="s">
        <v>1</v>
      </c>
      <c r="F1295" s="176" t="s">
        <v>2368</v>
      </c>
      <c r="H1295" s="177">
        <v>41.151000000000003</v>
      </c>
      <c r="I1295" s="178"/>
      <c r="L1295" s="174"/>
      <c r="M1295" s="179"/>
      <c r="N1295" s="180"/>
      <c r="O1295" s="180"/>
      <c r="P1295" s="180"/>
      <c r="Q1295" s="180"/>
      <c r="R1295" s="180"/>
      <c r="S1295" s="180"/>
      <c r="T1295" s="181"/>
      <c r="AT1295" s="175" t="s">
        <v>160</v>
      </c>
      <c r="AU1295" s="175" t="s">
        <v>152</v>
      </c>
      <c r="AV1295" s="14" t="s">
        <v>152</v>
      </c>
      <c r="AW1295" s="14" t="s">
        <v>31</v>
      </c>
      <c r="AX1295" s="14" t="s">
        <v>76</v>
      </c>
      <c r="AY1295" s="175" t="s">
        <v>151</v>
      </c>
    </row>
    <row r="1296" spans="1:65" s="15" customFormat="1" ht="11.25">
      <c r="B1296" s="182"/>
      <c r="D1296" s="167" t="s">
        <v>160</v>
      </c>
      <c r="E1296" s="183" t="s">
        <v>1</v>
      </c>
      <c r="F1296" s="184" t="s">
        <v>164</v>
      </c>
      <c r="H1296" s="185">
        <v>45.38</v>
      </c>
      <c r="I1296" s="186"/>
      <c r="L1296" s="182"/>
      <c r="M1296" s="187"/>
      <c r="N1296" s="188"/>
      <c r="O1296" s="188"/>
      <c r="P1296" s="188"/>
      <c r="Q1296" s="188"/>
      <c r="R1296" s="188"/>
      <c r="S1296" s="188"/>
      <c r="T1296" s="189"/>
      <c r="AT1296" s="183" t="s">
        <v>160</v>
      </c>
      <c r="AU1296" s="183" t="s">
        <v>152</v>
      </c>
      <c r="AV1296" s="15" t="s">
        <v>158</v>
      </c>
      <c r="AW1296" s="15" t="s">
        <v>31</v>
      </c>
      <c r="AX1296" s="15" t="s">
        <v>84</v>
      </c>
      <c r="AY1296" s="183" t="s">
        <v>151</v>
      </c>
    </row>
    <row r="1297" spans="1:65" s="2" customFormat="1" ht="24.2" customHeight="1">
      <c r="A1297" s="33"/>
      <c r="B1297" s="151"/>
      <c r="C1297" s="152" t="s">
        <v>2369</v>
      </c>
      <c r="D1297" s="152" t="s">
        <v>154</v>
      </c>
      <c r="E1297" s="153" t="s">
        <v>2370</v>
      </c>
      <c r="F1297" s="154" t="s">
        <v>2371</v>
      </c>
      <c r="G1297" s="155" t="s">
        <v>157</v>
      </c>
      <c r="H1297" s="156">
        <v>42.396999999999998</v>
      </c>
      <c r="I1297" s="157"/>
      <c r="J1297" s="158">
        <f>ROUND(I1297*H1297,2)</f>
        <v>0</v>
      </c>
      <c r="K1297" s="159"/>
      <c r="L1297" s="34"/>
      <c r="M1297" s="160" t="s">
        <v>1</v>
      </c>
      <c r="N1297" s="161" t="s">
        <v>42</v>
      </c>
      <c r="O1297" s="62"/>
      <c r="P1297" s="162">
        <f>O1297*H1297</f>
        <v>0</v>
      </c>
      <c r="Q1297" s="162">
        <v>0</v>
      </c>
      <c r="R1297" s="162">
        <f>Q1297*H1297</f>
        <v>0</v>
      </c>
      <c r="S1297" s="162">
        <v>0</v>
      </c>
      <c r="T1297" s="163">
        <f>S1297*H1297</f>
        <v>0</v>
      </c>
      <c r="U1297" s="33"/>
      <c r="V1297" s="33"/>
      <c r="W1297" s="33"/>
      <c r="X1297" s="33"/>
      <c r="Y1297" s="33"/>
      <c r="Z1297" s="33"/>
      <c r="AA1297" s="33"/>
      <c r="AB1297" s="33"/>
      <c r="AC1297" s="33"/>
      <c r="AD1297" s="33"/>
      <c r="AE1297" s="33"/>
      <c r="AR1297" s="164" t="s">
        <v>262</v>
      </c>
      <c r="AT1297" s="164" t="s">
        <v>154</v>
      </c>
      <c r="AU1297" s="164" t="s">
        <v>152</v>
      </c>
      <c r="AY1297" s="18" t="s">
        <v>151</v>
      </c>
      <c r="BE1297" s="165">
        <f>IF(N1297="základná",J1297,0)</f>
        <v>0</v>
      </c>
      <c r="BF1297" s="165">
        <f>IF(N1297="znížená",J1297,0)</f>
        <v>0</v>
      </c>
      <c r="BG1297" s="165">
        <f>IF(N1297="zákl. prenesená",J1297,0)</f>
        <v>0</v>
      </c>
      <c r="BH1297" s="165">
        <f>IF(N1297="zníž. prenesená",J1297,0)</f>
        <v>0</v>
      </c>
      <c r="BI1297" s="165">
        <f>IF(N1297="nulová",J1297,0)</f>
        <v>0</v>
      </c>
      <c r="BJ1297" s="18" t="s">
        <v>152</v>
      </c>
      <c r="BK1297" s="165">
        <f>ROUND(I1297*H1297,2)</f>
        <v>0</v>
      </c>
      <c r="BL1297" s="18" t="s">
        <v>262</v>
      </c>
      <c r="BM1297" s="164" t="s">
        <v>2372</v>
      </c>
    </row>
    <row r="1298" spans="1:65" s="13" customFormat="1" ht="11.25">
      <c r="B1298" s="166"/>
      <c r="D1298" s="167" t="s">
        <v>160</v>
      </c>
      <c r="E1298" s="168" t="s">
        <v>1</v>
      </c>
      <c r="F1298" s="169" t="s">
        <v>1747</v>
      </c>
      <c r="H1298" s="168" t="s">
        <v>1</v>
      </c>
      <c r="I1298" s="170"/>
      <c r="L1298" s="166"/>
      <c r="M1298" s="171"/>
      <c r="N1298" s="172"/>
      <c r="O1298" s="172"/>
      <c r="P1298" s="172"/>
      <c r="Q1298" s="172"/>
      <c r="R1298" s="172"/>
      <c r="S1298" s="172"/>
      <c r="T1298" s="173"/>
      <c r="AT1298" s="168" t="s">
        <v>160</v>
      </c>
      <c r="AU1298" s="168" t="s">
        <v>152</v>
      </c>
      <c r="AV1298" s="13" t="s">
        <v>84</v>
      </c>
      <c r="AW1298" s="13" t="s">
        <v>31</v>
      </c>
      <c r="AX1298" s="13" t="s">
        <v>76</v>
      </c>
      <c r="AY1298" s="168" t="s">
        <v>151</v>
      </c>
    </row>
    <row r="1299" spans="1:65" s="14" customFormat="1" ht="11.25">
      <c r="B1299" s="174"/>
      <c r="D1299" s="167" t="s">
        <v>160</v>
      </c>
      <c r="E1299" s="175" t="s">
        <v>1</v>
      </c>
      <c r="F1299" s="176" t="s">
        <v>1748</v>
      </c>
      <c r="H1299" s="177">
        <v>42.396999999999998</v>
      </c>
      <c r="I1299" s="178"/>
      <c r="L1299" s="174"/>
      <c r="M1299" s="179"/>
      <c r="N1299" s="180"/>
      <c r="O1299" s="180"/>
      <c r="P1299" s="180"/>
      <c r="Q1299" s="180"/>
      <c r="R1299" s="180"/>
      <c r="S1299" s="180"/>
      <c r="T1299" s="181"/>
      <c r="AT1299" s="175" t="s">
        <v>160</v>
      </c>
      <c r="AU1299" s="175" t="s">
        <v>152</v>
      </c>
      <c r="AV1299" s="14" t="s">
        <v>152</v>
      </c>
      <c r="AW1299" s="14" t="s">
        <v>31</v>
      </c>
      <c r="AX1299" s="14" t="s">
        <v>76</v>
      </c>
      <c r="AY1299" s="175" t="s">
        <v>151</v>
      </c>
    </row>
    <row r="1300" spans="1:65" s="15" customFormat="1" ht="11.25">
      <c r="B1300" s="182"/>
      <c r="D1300" s="167" t="s">
        <v>160</v>
      </c>
      <c r="E1300" s="183" t="s">
        <v>1</v>
      </c>
      <c r="F1300" s="184" t="s">
        <v>164</v>
      </c>
      <c r="H1300" s="185">
        <v>42.396999999999998</v>
      </c>
      <c r="I1300" s="186"/>
      <c r="L1300" s="182"/>
      <c r="M1300" s="187"/>
      <c r="N1300" s="188"/>
      <c r="O1300" s="188"/>
      <c r="P1300" s="188"/>
      <c r="Q1300" s="188"/>
      <c r="R1300" s="188"/>
      <c r="S1300" s="188"/>
      <c r="T1300" s="189"/>
      <c r="AT1300" s="183" t="s">
        <v>160</v>
      </c>
      <c r="AU1300" s="183" t="s">
        <v>152</v>
      </c>
      <c r="AV1300" s="15" t="s">
        <v>158</v>
      </c>
      <c r="AW1300" s="15" t="s">
        <v>31</v>
      </c>
      <c r="AX1300" s="15" t="s">
        <v>84</v>
      </c>
      <c r="AY1300" s="183" t="s">
        <v>151</v>
      </c>
    </row>
    <row r="1301" spans="1:65" s="2" customFormat="1" ht="24.2" customHeight="1">
      <c r="A1301" s="33"/>
      <c r="B1301" s="151"/>
      <c r="C1301" s="190" t="s">
        <v>2373</v>
      </c>
      <c r="D1301" s="190" t="s">
        <v>186</v>
      </c>
      <c r="E1301" s="191" t="s">
        <v>2374</v>
      </c>
      <c r="F1301" s="192" t="s">
        <v>2375</v>
      </c>
      <c r="G1301" s="193" t="s">
        <v>157</v>
      </c>
      <c r="H1301" s="194">
        <v>44.517000000000003</v>
      </c>
      <c r="I1301" s="195"/>
      <c r="J1301" s="196">
        <f>ROUND(I1301*H1301,2)</f>
        <v>0</v>
      </c>
      <c r="K1301" s="197"/>
      <c r="L1301" s="198"/>
      <c r="M1301" s="199" t="s">
        <v>1</v>
      </c>
      <c r="N1301" s="200" t="s">
        <v>42</v>
      </c>
      <c r="O1301" s="62"/>
      <c r="P1301" s="162">
        <f>O1301*H1301</f>
        <v>0</v>
      </c>
      <c r="Q1301" s="162">
        <v>4.8999999999999998E-3</v>
      </c>
      <c r="R1301" s="162">
        <f>Q1301*H1301</f>
        <v>0.2181333</v>
      </c>
      <c r="S1301" s="162">
        <v>0</v>
      </c>
      <c r="T1301" s="163">
        <f>S1301*H1301</f>
        <v>0</v>
      </c>
      <c r="U1301" s="33"/>
      <c r="V1301" s="33"/>
      <c r="W1301" s="33"/>
      <c r="X1301" s="33"/>
      <c r="Y1301" s="33"/>
      <c r="Z1301" s="33"/>
      <c r="AA1301" s="33"/>
      <c r="AB1301" s="33"/>
      <c r="AC1301" s="33"/>
      <c r="AD1301" s="33"/>
      <c r="AE1301" s="33"/>
      <c r="AR1301" s="164" t="s">
        <v>417</v>
      </c>
      <c r="AT1301" s="164" t="s">
        <v>186</v>
      </c>
      <c r="AU1301" s="164" t="s">
        <v>152</v>
      </c>
      <c r="AY1301" s="18" t="s">
        <v>151</v>
      </c>
      <c r="BE1301" s="165">
        <f>IF(N1301="základná",J1301,0)</f>
        <v>0</v>
      </c>
      <c r="BF1301" s="165">
        <f>IF(N1301="znížená",J1301,0)</f>
        <v>0</v>
      </c>
      <c r="BG1301" s="165">
        <f>IF(N1301="zákl. prenesená",J1301,0)</f>
        <v>0</v>
      </c>
      <c r="BH1301" s="165">
        <f>IF(N1301="zníž. prenesená",J1301,0)</f>
        <v>0</v>
      </c>
      <c r="BI1301" s="165">
        <f>IF(N1301="nulová",J1301,0)</f>
        <v>0</v>
      </c>
      <c r="BJ1301" s="18" t="s">
        <v>152</v>
      </c>
      <c r="BK1301" s="165">
        <f>ROUND(I1301*H1301,2)</f>
        <v>0</v>
      </c>
      <c r="BL1301" s="18" t="s">
        <v>262</v>
      </c>
      <c r="BM1301" s="164" t="s">
        <v>2376</v>
      </c>
    </row>
    <row r="1302" spans="1:65" s="14" customFormat="1" ht="11.25">
      <c r="B1302" s="174"/>
      <c r="D1302" s="167" t="s">
        <v>160</v>
      </c>
      <c r="E1302" s="175" t="s">
        <v>1</v>
      </c>
      <c r="F1302" s="176" t="s">
        <v>2377</v>
      </c>
      <c r="H1302" s="177">
        <v>44.517000000000003</v>
      </c>
      <c r="I1302" s="178"/>
      <c r="L1302" s="174"/>
      <c r="M1302" s="179"/>
      <c r="N1302" s="180"/>
      <c r="O1302" s="180"/>
      <c r="P1302" s="180"/>
      <c r="Q1302" s="180"/>
      <c r="R1302" s="180"/>
      <c r="S1302" s="180"/>
      <c r="T1302" s="181"/>
      <c r="AT1302" s="175" t="s">
        <v>160</v>
      </c>
      <c r="AU1302" s="175" t="s">
        <v>152</v>
      </c>
      <c r="AV1302" s="14" t="s">
        <v>152</v>
      </c>
      <c r="AW1302" s="14" t="s">
        <v>31</v>
      </c>
      <c r="AX1302" s="14" t="s">
        <v>84</v>
      </c>
      <c r="AY1302" s="175" t="s">
        <v>151</v>
      </c>
    </row>
    <row r="1303" spans="1:65" s="2" customFormat="1" ht="21.75" customHeight="1">
      <c r="A1303" s="33"/>
      <c r="B1303" s="151"/>
      <c r="C1303" s="152" t="s">
        <v>2378</v>
      </c>
      <c r="D1303" s="152" t="s">
        <v>154</v>
      </c>
      <c r="E1303" s="153" t="s">
        <v>2379</v>
      </c>
      <c r="F1303" s="154" t="s">
        <v>2380</v>
      </c>
      <c r="G1303" s="155" t="s">
        <v>157</v>
      </c>
      <c r="H1303" s="156">
        <v>90.756</v>
      </c>
      <c r="I1303" s="157"/>
      <c r="J1303" s="158">
        <f>ROUND(I1303*H1303,2)</f>
        <v>0</v>
      </c>
      <c r="K1303" s="159"/>
      <c r="L1303" s="34"/>
      <c r="M1303" s="160" t="s">
        <v>1</v>
      </c>
      <c r="N1303" s="161" t="s">
        <v>42</v>
      </c>
      <c r="O1303" s="62"/>
      <c r="P1303" s="162">
        <f>O1303*H1303</f>
        <v>0</v>
      </c>
      <c r="Q1303" s="162">
        <v>1.2E-4</v>
      </c>
      <c r="R1303" s="162">
        <f>Q1303*H1303</f>
        <v>1.089072E-2</v>
      </c>
      <c r="S1303" s="162">
        <v>0</v>
      </c>
      <c r="T1303" s="163">
        <f>S1303*H1303</f>
        <v>0</v>
      </c>
      <c r="U1303" s="33"/>
      <c r="V1303" s="33"/>
      <c r="W1303" s="33"/>
      <c r="X1303" s="33"/>
      <c r="Y1303" s="33"/>
      <c r="Z1303" s="33"/>
      <c r="AA1303" s="33"/>
      <c r="AB1303" s="33"/>
      <c r="AC1303" s="33"/>
      <c r="AD1303" s="33"/>
      <c r="AE1303" s="33"/>
      <c r="AR1303" s="164" t="s">
        <v>262</v>
      </c>
      <c r="AT1303" s="164" t="s">
        <v>154</v>
      </c>
      <c r="AU1303" s="164" t="s">
        <v>152</v>
      </c>
      <c r="AY1303" s="18" t="s">
        <v>151</v>
      </c>
      <c r="BE1303" s="165">
        <f>IF(N1303="základná",J1303,0)</f>
        <v>0</v>
      </c>
      <c r="BF1303" s="165">
        <f>IF(N1303="znížená",J1303,0)</f>
        <v>0</v>
      </c>
      <c r="BG1303" s="165">
        <f>IF(N1303="zákl. prenesená",J1303,0)</f>
        <v>0</v>
      </c>
      <c r="BH1303" s="165">
        <f>IF(N1303="zníž. prenesená",J1303,0)</f>
        <v>0</v>
      </c>
      <c r="BI1303" s="165">
        <f>IF(N1303="nulová",J1303,0)</f>
        <v>0</v>
      </c>
      <c r="BJ1303" s="18" t="s">
        <v>152</v>
      </c>
      <c r="BK1303" s="165">
        <f>ROUND(I1303*H1303,2)</f>
        <v>0</v>
      </c>
      <c r="BL1303" s="18" t="s">
        <v>262</v>
      </c>
      <c r="BM1303" s="164" t="s">
        <v>2381</v>
      </c>
    </row>
    <row r="1304" spans="1:65" s="13" customFormat="1" ht="11.25">
      <c r="B1304" s="166"/>
      <c r="D1304" s="167" t="s">
        <v>160</v>
      </c>
      <c r="E1304" s="168" t="s">
        <v>1</v>
      </c>
      <c r="F1304" s="169" t="s">
        <v>2382</v>
      </c>
      <c r="H1304" s="168" t="s">
        <v>1</v>
      </c>
      <c r="I1304" s="170"/>
      <c r="L1304" s="166"/>
      <c r="M1304" s="171"/>
      <c r="N1304" s="172"/>
      <c r="O1304" s="172"/>
      <c r="P1304" s="172"/>
      <c r="Q1304" s="172"/>
      <c r="R1304" s="172"/>
      <c r="S1304" s="172"/>
      <c r="T1304" s="173"/>
      <c r="AT1304" s="168" t="s">
        <v>160</v>
      </c>
      <c r="AU1304" s="168" t="s">
        <v>152</v>
      </c>
      <c r="AV1304" s="13" t="s">
        <v>84</v>
      </c>
      <c r="AW1304" s="13" t="s">
        <v>31</v>
      </c>
      <c r="AX1304" s="13" t="s">
        <v>76</v>
      </c>
      <c r="AY1304" s="168" t="s">
        <v>151</v>
      </c>
    </row>
    <row r="1305" spans="1:65" s="13" customFormat="1" ht="11.25">
      <c r="B1305" s="166"/>
      <c r="D1305" s="167" t="s">
        <v>160</v>
      </c>
      <c r="E1305" s="168" t="s">
        <v>1</v>
      </c>
      <c r="F1305" s="169" t="s">
        <v>2240</v>
      </c>
      <c r="H1305" s="168" t="s">
        <v>1</v>
      </c>
      <c r="I1305" s="170"/>
      <c r="L1305" s="166"/>
      <c r="M1305" s="171"/>
      <c r="N1305" s="172"/>
      <c r="O1305" s="172"/>
      <c r="P1305" s="172"/>
      <c r="Q1305" s="172"/>
      <c r="R1305" s="172"/>
      <c r="S1305" s="172"/>
      <c r="T1305" s="173"/>
      <c r="AT1305" s="168" t="s">
        <v>160</v>
      </c>
      <c r="AU1305" s="168" t="s">
        <v>152</v>
      </c>
      <c r="AV1305" s="13" t="s">
        <v>84</v>
      </c>
      <c r="AW1305" s="13" t="s">
        <v>31</v>
      </c>
      <c r="AX1305" s="13" t="s">
        <v>76</v>
      </c>
      <c r="AY1305" s="168" t="s">
        <v>151</v>
      </c>
    </row>
    <row r="1306" spans="1:65" s="14" customFormat="1" ht="11.25">
      <c r="B1306" s="174"/>
      <c r="D1306" s="167" t="s">
        <v>160</v>
      </c>
      <c r="E1306" s="175" t="s">
        <v>1</v>
      </c>
      <c r="F1306" s="176" t="s">
        <v>2383</v>
      </c>
      <c r="H1306" s="177">
        <v>4.17</v>
      </c>
      <c r="I1306" s="178"/>
      <c r="L1306" s="174"/>
      <c r="M1306" s="179"/>
      <c r="N1306" s="180"/>
      <c r="O1306" s="180"/>
      <c r="P1306" s="180"/>
      <c r="Q1306" s="180"/>
      <c r="R1306" s="180"/>
      <c r="S1306" s="180"/>
      <c r="T1306" s="181"/>
      <c r="AT1306" s="175" t="s">
        <v>160</v>
      </c>
      <c r="AU1306" s="175" t="s">
        <v>152</v>
      </c>
      <c r="AV1306" s="14" t="s">
        <v>152</v>
      </c>
      <c r="AW1306" s="14" t="s">
        <v>31</v>
      </c>
      <c r="AX1306" s="14" t="s">
        <v>76</v>
      </c>
      <c r="AY1306" s="175" t="s">
        <v>151</v>
      </c>
    </row>
    <row r="1307" spans="1:65" s="13" customFormat="1" ht="11.25">
      <c r="B1307" s="166"/>
      <c r="D1307" s="167" t="s">
        <v>160</v>
      </c>
      <c r="E1307" s="168" t="s">
        <v>1</v>
      </c>
      <c r="F1307" s="169" t="s">
        <v>2242</v>
      </c>
      <c r="H1307" s="168" t="s">
        <v>1</v>
      </c>
      <c r="I1307" s="170"/>
      <c r="L1307" s="166"/>
      <c r="M1307" s="171"/>
      <c r="N1307" s="172"/>
      <c r="O1307" s="172"/>
      <c r="P1307" s="172"/>
      <c r="Q1307" s="172"/>
      <c r="R1307" s="172"/>
      <c r="S1307" s="172"/>
      <c r="T1307" s="173"/>
      <c r="AT1307" s="168" t="s">
        <v>160</v>
      </c>
      <c r="AU1307" s="168" t="s">
        <v>152</v>
      </c>
      <c r="AV1307" s="13" t="s">
        <v>84</v>
      </c>
      <c r="AW1307" s="13" t="s">
        <v>31</v>
      </c>
      <c r="AX1307" s="13" t="s">
        <v>76</v>
      </c>
      <c r="AY1307" s="168" t="s">
        <v>151</v>
      </c>
    </row>
    <row r="1308" spans="1:65" s="14" customFormat="1" ht="33.75">
      <c r="B1308" s="174"/>
      <c r="D1308" s="167" t="s">
        <v>160</v>
      </c>
      <c r="E1308" s="175" t="s">
        <v>1</v>
      </c>
      <c r="F1308" s="176" t="s">
        <v>2384</v>
      </c>
      <c r="H1308" s="177">
        <v>15.717000000000001</v>
      </c>
      <c r="I1308" s="178"/>
      <c r="L1308" s="174"/>
      <c r="M1308" s="179"/>
      <c r="N1308" s="180"/>
      <c r="O1308" s="180"/>
      <c r="P1308" s="180"/>
      <c r="Q1308" s="180"/>
      <c r="R1308" s="180"/>
      <c r="S1308" s="180"/>
      <c r="T1308" s="181"/>
      <c r="AT1308" s="175" t="s">
        <v>160</v>
      </c>
      <c r="AU1308" s="175" t="s">
        <v>152</v>
      </c>
      <c r="AV1308" s="14" t="s">
        <v>152</v>
      </c>
      <c r="AW1308" s="14" t="s">
        <v>31</v>
      </c>
      <c r="AX1308" s="14" t="s">
        <v>76</v>
      </c>
      <c r="AY1308" s="175" t="s">
        <v>151</v>
      </c>
    </row>
    <row r="1309" spans="1:65" s="14" customFormat="1" ht="11.25">
      <c r="B1309" s="174"/>
      <c r="D1309" s="167" t="s">
        <v>160</v>
      </c>
      <c r="E1309" s="175" t="s">
        <v>1</v>
      </c>
      <c r="F1309" s="176" t="s">
        <v>2385</v>
      </c>
      <c r="H1309" s="177">
        <v>7.8959999999999999</v>
      </c>
      <c r="I1309" s="178"/>
      <c r="L1309" s="174"/>
      <c r="M1309" s="179"/>
      <c r="N1309" s="180"/>
      <c r="O1309" s="180"/>
      <c r="P1309" s="180"/>
      <c r="Q1309" s="180"/>
      <c r="R1309" s="180"/>
      <c r="S1309" s="180"/>
      <c r="T1309" s="181"/>
      <c r="AT1309" s="175" t="s">
        <v>160</v>
      </c>
      <c r="AU1309" s="175" t="s">
        <v>152</v>
      </c>
      <c r="AV1309" s="14" t="s">
        <v>152</v>
      </c>
      <c r="AW1309" s="14" t="s">
        <v>31</v>
      </c>
      <c r="AX1309" s="14" t="s">
        <v>76</v>
      </c>
      <c r="AY1309" s="175" t="s">
        <v>151</v>
      </c>
    </row>
    <row r="1310" spans="1:65" s="14" customFormat="1" ht="11.25">
      <c r="B1310" s="174"/>
      <c r="D1310" s="167" t="s">
        <v>160</v>
      </c>
      <c r="E1310" s="175" t="s">
        <v>1</v>
      </c>
      <c r="F1310" s="176" t="s">
        <v>2386</v>
      </c>
      <c r="H1310" s="177">
        <v>19.175999999999998</v>
      </c>
      <c r="I1310" s="178"/>
      <c r="L1310" s="174"/>
      <c r="M1310" s="179"/>
      <c r="N1310" s="180"/>
      <c r="O1310" s="180"/>
      <c r="P1310" s="180"/>
      <c r="Q1310" s="180"/>
      <c r="R1310" s="180"/>
      <c r="S1310" s="180"/>
      <c r="T1310" s="181"/>
      <c r="AT1310" s="175" t="s">
        <v>160</v>
      </c>
      <c r="AU1310" s="175" t="s">
        <v>152</v>
      </c>
      <c r="AV1310" s="14" t="s">
        <v>152</v>
      </c>
      <c r="AW1310" s="14" t="s">
        <v>31</v>
      </c>
      <c r="AX1310" s="14" t="s">
        <v>76</v>
      </c>
      <c r="AY1310" s="175" t="s">
        <v>151</v>
      </c>
    </row>
    <row r="1311" spans="1:65" s="13" customFormat="1" ht="11.25">
      <c r="B1311" s="166"/>
      <c r="D1311" s="167" t="s">
        <v>160</v>
      </c>
      <c r="E1311" s="168" t="s">
        <v>1</v>
      </c>
      <c r="F1311" s="169" t="s">
        <v>2387</v>
      </c>
      <c r="H1311" s="168" t="s">
        <v>1</v>
      </c>
      <c r="I1311" s="170"/>
      <c r="L1311" s="166"/>
      <c r="M1311" s="171"/>
      <c r="N1311" s="172"/>
      <c r="O1311" s="172"/>
      <c r="P1311" s="172"/>
      <c r="Q1311" s="172"/>
      <c r="R1311" s="172"/>
      <c r="S1311" s="172"/>
      <c r="T1311" s="173"/>
      <c r="AT1311" s="168" t="s">
        <v>160</v>
      </c>
      <c r="AU1311" s="168" t="s">
        <v>152</v>
      </c>
      <c r="AV1311" s="13" t="s">
        <v>84</v>
      </c>
      <c r="AW1311" s="13" t="s">
        <v>31</v>
      </c>
      <c r="AX1311" s="13" t="s">
        <v>76</v>
      </c>
      <c r="AY1311" s="168" t="s">
        <v>151</v>
      </c>
    </row>
    <row r="1312" spans="1:65" s="14" customFormat="1" ht="33.75">
      <c r="B1312" s="174"/>
      <c r="D1312" s="167" t="s">
        <v>160</v>
      </c>
      <c r="E1312" s="175" t="s">
        <v>1</v>
      </c>
      <c r="F1312" s="176" t="s">
        <v>2388</v>
      </c>
      <c r="H1312" s="177">
        <v>14.238</v>
      </c>
      <c r="I1312" s="178"/>
      <c r="L1312" s="174"/>
      <c r="M1312" s="179"/>
      <c r="N1312" s="180"/>
      <c r="O1312" s="180"/>
      <c r="P1312" s="180"/>
      <c r="Q1312" s="180"/>
      <c r="R1312" s="180"/>
      <c r="S1312" s="180"/>
      <c r="T1312" s="181"/>
      <c r="AT1312" s="175" t="s">
        <v>160</v>
      </c>
      <c r="AU1312" s="175" t="s">
        <v>152</v>
      </c>
      <c r="AV1312" s="14" t="s">
        <v>152</v>
      </c>
      <c r="AW1312" s="14" t="s">
        <v>31</v>
      </c>
      <c r="AX1312" s="14" t="s">
        <v>76</v>
      </c>
      <c r="AY1312" s="175" t="s">
        <v>151</v>
      </c>
    </row>
    <row r="1313" spans="1:65" s="14" customFormat="1" ht="11.25">
      <c r="B1313" s="174"/>
      <c r="D1313" s="167" t="s">
        <v>160</v>
      </c>
      <c r="E1313" s="175" t="s">
        <v>1</v>
      </c>
      <c r="F1313" s="176" t="s">
        <v>2389</v>
      </c>
      <c r="H1313" s="177">
        <v>7.1529999999999996</v>
      </c>
      <c r="I1313" s="178"/>
      <c r="L1313" s="174"/>
      <c r="M1313" s="179"/>
      <c r="N1313" s="180"/>
      <c r="O1313" s="180"/>
      <c r="P1313" s="180"/>
      <c r="Q1313" s="180"/>
      <c r="R1313" s="180"/>
      <c r="S1313" s="180"/>
      <c r="T1313" s="181"/>
      <c r="AT1313" s="175" t="s">
        <v>160</v>
      </c>
      <c r="AU1313" s="175" t="s">
        <v>152</v>
      </c>
      <c r="AV1313" s="14" t="s">
        <v>152</v>
      </c>
      <c r="AW1313" s="14" t="s">
        <v>31</v>
      </c>
      <c r="AX1313" s="14" t="s">
        <v>76</v>
      </c>
      <c r="AY1313" s="175" t="s">
        <v>151</v>
      </c>
    </row>
    <row r="1314" spans="1:65" s="14" customFormat="1" ht="11.25">
      <c r="B1314" s="174"/>
      <c r="D1314" s="167" t="s">
        <v>160</v>
      </c>
      <c r="E1314" s="175" t="s">
        <v>1</v>
      </c>
      <c r="F1314" s="176" t="s">
        <v>2390</v>
      </c>
      <c r="H1314" s="177">
        <v>17.370999999999999</v>
      </c>
      <c r="I1314" s="178"/>
      <c r="L1314" s="174"/>
      <c r="M1314" s="179"/>
      <c r="N1314" s="180"/>
      <c r="O1314" s="180"/>
      <c r="P1314" s="180"/>
      <c r="Q1314" s="180"/>
      <c r="R1314" s="180"/>
      <c r="S1314" s="180"/>
      <c r="T1314" s="181"/>
      <c r="AT1314" s="175" t="s">
        <v>160</v>
      </c>
      <c r="AU1314" s="175" t="s">
        <v>152</v>
      </c>
      <c r="AV1314" s="14" t="s">
        <v>152</v>
      </c>
      <c r="AW1314" s="14" t="s">
        <v>31</v>
      </c>
      <c r="AX1314" s="14" t="s">
        <v>76</v>
      </c>
      <c r="AY1314" s="175" t="s">
        <v>151</v>
      </c>
    </row>
    <row r="1315" spans="1:65" s="16" customFormat="1" ht="11.25">
      <c r="B1315" s="201"/>
      <c r="D1315" s="167" t="s">
        <v>160</v>
      </c>
      <c r="E1315" s="202" t="s">
        <v>1</v>
      </c>
      <c r="F1315" s="203" t="s">
        <v>279</v>
      </c>
      <c r="H1315" s="204">
        <v>85.721000000000004</v>
      </c>
      <c r="I1315" s="205"/>
      <c r="L1315" s="201"/>
      <c r="M1315" s="206"/>
      <c r="N1315" s="207"/>
      <c r="O1315" s="207"/>
      <c r="P1315" s="207"/>
      <c r="Q1315" s="207"/>
      <c r="R1315" s="207"/>
      <c r="S1315" s="207"/>
      <c r="T1315" s="208"/>
      <c r="AT1315" s="202" t="s">
        <v>160</v>
      </c>
      <c r="AU1315" s="202" t="s">
        <v>152</v>
      </c>
      <c r="AV1315" s="16" t="s">
        <v>165</v>
      </c>
      <c r="AW1315" s="16" t="s">
        <v>31</v>
      </c>
      <c r="AX1315" s="16" t="s">
        <v>76</v>
      </c>
      <c r="AY1315" s="202" t="s">
        <v>151</v>
      </c>
    </row>
    <row r="1316" spans="1:65" s="13" customFormat="1" ht="11.25">
      <c r="B1316" s="166"/>
      <c r="D1316" s="167" t="s">
        <v>160</v>
      </c>
      <c r="E1316" s="168" t="s">
        <v>1</v>
      </c>
      <c r="F1316" s="169" t="s">
        <v>2391</v>
      </c>
      <c r="H1316" s="168" t="s">
        <v>1</v>
      </c>
      <c r="I1316" s="170"/>
      <c r="L1316" s="166"/>
      <c r="M1316" s="171"/>
      <c r="N1316" s="172"/>
      <c r="O1316" s="172"/>
      <c r="P1316" s="172"/>
      <c r="Q1316" s="172"/>
      <c r="R1316" s="172"/>
      <c r="S1316" s="172"/>
      <c r="T1316" s="173"/>
      <c r="AT1316" s="168" t="s">
        <v>160</v>
      </c>
      <c r="AU1316" s="168" t="s">
        <v>152</v>
      </c>
      <c r="AV1316" s="13" t="s">
        <v>84</v>
      </c>
      <c r="AW1316" s="13" t="s">
        <v>31</v>
      </c>
      <c r="AX1316" s="13" t="s">
        <v>76</v>
      </c>
      <c r="AY1316" s="168" t="s">
        <v>151</v>
      </c>
    </row>
    <row r="1317" spans="1:65" s="14" customFormat="1" ht="22.5">
      <c r="B1317" s="174"/>
      <c r="D1317" s="167" t="s">
        <v>160</v>
      </c>
      <c r="E1317" s="175" t="s">
        <v>1</v>
      </c>
      <c r="F1317" s="176" t="s">
        <v>2392</v>
      </c>
      <c r="H1317" s="177">
        <v>5.0350000000000001</v>
      </c>
      <c r="I1317" s="178"/>
      <c r="L1317" s="174"/>
      <c r="M1317" s="179"/>
      <c r="N1317" s="180"/>
      <c r="O1317" s="180"/>
      <c r="P1317" s="180"/>
      <c r="Q1317" s="180"/>
      <c r="R1317" s="180"/>
      <c r="S1317" s="180"/>
      <c r="T1317" s="181"/>
      <c r="AT1317" s="175" t="s">
        <v>160</v>
      </c>
      <c r="AU1317" s="175" t="s">
        <v>152</v>
      </c>
      <c r="AV1317" s="14" t="s">
        <v>152</v>
      </c>
      <c r="AW1317" s="14" t="s">
        <v>31</v>
      </c>
      <c r="AX1317" s="14" t="s">
        <v>76</v>
      </c>
      <c r="AY1317" s="175" t="s">
        <v>151</v>
      </c>
    </row>
    <row r="1318" spans="1:65" s="16" customFormat="1" ht="11.25">
      <c r="B1318" s="201"/>
      <c r="D1318" s="167" t="s">
        <v>160</v>
      </c>
      <c r="E1318" s="202" t="s">
        <v>1</v>
      </c>
      <c r="F1318" s="203" t="s">
        <v>279</v>
      </c>
      <c r="H1318" s="204">
        <v>5.0350000000000001</v>
      </c>
      <c r="I1318" s="205"/>
      <c r="L1318" s="201"/>
      <c r="M1318" s="206"/>
      <c r="N1318" s="207"/>
      <c r="O1318" s="207"/>
      <c r="P1318" s="207"/>
      <c r="Q1318" s="207"/>
      <c r="R1318" s="207"/>
      <c r="S1318" s="207"/>
      <c r="T1318" s="208"/>
      <c r="AT1318" s="202" t="s">
        <v>160</v>
      </c>
      <c r="AU1318" s="202" t="s">
        <v>152</v>
      </c>
      <c r="AV1318" s="16" t="s">
        <v>165</v>
      </c>
      <c r="AW1318" s="16" t="s">
        <v>31</v>
      </c>
      <c r="AX1318" s="16" t="s">
        <v>76</v>
      </c>
      <c r="AY1318" s="202" t="s">
        <v>151</v>
      </c>
    </row>
    <row r="1319" spans="1:65" s="15" customFormat="1" ht="11.25">
      <c r="B1319" s="182"/>
      <c r="D1319" s="167" t="s">
        <v>160</v>
      </c>
      <c r="E1319" s="183" t="s">
        <v>1</v>
      </c>
      <c r="F1319" s="184" t="s">
        <v>164</v>
      </c>
      <c r="H1319" s="185">
        <v>90.756</v>
      </c>
      <c r="I1319" s="186"/>
      <c r="L1319" s="182"/>
      <c r="M1319" s="187"/>
      <c r="N1319" s="188"/>
      <c r="O1319" s="188"/>
      <c r="P1319" s="188"/>
      <c r="Q1319" s="188"/>
      <c r="R1319" s="188"/>
      <c r="S1319" s="188"/>
      <c r="T1319" s="189"/>
      <c r="AT1319" s="183" t="s">
        <v>160</v>
      </c>
      <c r="AU1319" s="183" t="s">
        <v>152</v>
      </c>
      <c r="AV1319" s="15" t="s">
        <v>158</v>
      </c>
      <c r="AW1319" s="15" t="s">
        <v>31</v>
      </c>
      <c r="AX1319" s="15" t="s">
        <v>84</v>
      </c>
      <c r="AY1319" s="183" t="s">
        <v>151</v>
      </c>
    </row>
    <row r="1320" spans="1:65" s="2" customFormat="1" ht="24.2" customHeight="1">
      <c r="A1320" s="33"/>
      <c r="B1320" s="151"/>
      <c r="C1320" s="190" t="s">
        <v>2393</v>
      </c>
      <c r="D1320" s="190" t="s">
        <v>186</v>
      </c>
      <c r="E1320" s="191" t="s">
        <v>1449</v>
      </c>
      <c r="F1320" s="192" t="s">
        <v>1450</v>
      </c>
      <c r="G1320" s="193" t="s">
        <v>157</v>
      </c>
      <c r="H1320" s="194">
        <v>90.007000000000005</v>
      </c>
      <c r="I1320" s="195"/>
      <c r="J1320" s="196">
        <f>ROUND(I1320*H1320,2)</f>
        <v>0</v>
      </c>
      <c r="K1320" s="197"/>
      <c r="L1320" s="198"/>
      <c r="M1320" s="199" t="s">
        <v>1</v>
      </c>
      <c r="N1320" s="200" t="s">
        <v>42</v>
      </c>
      <c r="O1320" s="62"/>
      <c r="P1320" s="162">
        <f>O1320*H1320</f>
        <v>0</v>
      </c>
      <c r="Q1320" s="162">
        <v>1.5E-3</v>
      </c>
      <c r="R1320" s="162">
        <f>Q1320*H1320</f>
        <v>0.13501050000000001</v>
      </c>
      <c r="S1320" s="162">
        <v>0</v>
      </c>
      <c r="T1320" s="163">
        <f>S1320*H1320</f>
        <v>0</v>
      </c>
      <c r="U1320" s="33"/>
      <c r="V1320" s="33"/>
      <c r="W1320" s="33"/>
      <c r="X1320" s="33"/>
      <c r="Y1320" s="33"/>
      <c r="Z1320" s="33"/>
      <c r="AA1320" s="33"/>
      <c r="AB1320" s="33"/>
      <c r="AC1320" s="33"/>
      <c r="AD1320" s="33"/>
      <c r="AE1320" s="33"/>
      <c r="AR1320" s="164" t="s">
        <v>417</v>
      </c>
      <c r="AT1320" s="164" t="s">
        <v>186</v>
      </c>
      <c r="AU1320" s="164" t="s">
        <v>152</v>
      </c>
      <c r="AY1320" s="18" t="s">
        <v>151</v>
      </c>
      <c r="BE1320" s="165">
        <f>IF(N1320="základná",J1320,0)</f>
        <v>0</v>
      </c>
      <c r="BF1320" s="165">
        <f>IF(N1320="znížená",J1320,0)</f>
        <v>0</v>
      </c>
      <c r="BG1320" s="165">
        <f>IF(N1320="zákl. prenesená",J1320,0)</f>
        <v>0</v>
      </c>
      <c r="BH1320" s="165">
        <f>IF(N1320="zníž. prenesená",J1320,0)</f>
        <v>0</v>
      </c>
      <c r="BI1320" s="165">
        <f>IF(N1320="nulová",J1320,0)</f>
        <v>0</v>
      </c>
      <c r="BJ1320" s="18" t="s">
        <v>152</v>
      </c>
      <c r="BK1320" s="165">
        <f>ROUND(I1320*H1320,2)</f>
        <v>0</v>
      </c>
      <c r="BL1320" s="18" t="s">
        <v>262</v>
      </c>
      <c r="BM1320" s="164" t="s">
        <v>2394</v>
      </c>
    </row>
    <row r="1321" spans="1:65" s="14" customFormat="1" ht="11.25">
      <c r="B1321" s="174"/>
      <c r="D1321" s="167" t="s">
        <v>160</v>
      </c>
      <c r="E1321" s="175" t="s">
        <v>1</v>
      </c>
      <c r="F1321" s="176" t="s">
        <v>2395</v>
      </c>
      <c r="H1321" s="177">
        <v>90.007000000000005</v>
      </c>
      <c r="I1321" s="178"/>
      <c r="L1321" s="174"/>
      <c r="M1321" s="179"/>
      <c r="N1321" s="180"/>
      <c r="O1321" s="180"/>
      <c r="P1321" s="180"/>
      <c r="Q1321" s="180"/>
      <c r="R1321" s="180"/>
      <c r="S1321" s="180"/>
      <c r="T1321" s="181"/>
      <c r="AT1321" s="175" t="s">
        <v>160</v>
      </c>
      <c r="AU1321" s="175" t="s">
        <v>152</v>
      </c>
      <c r="AV1321" s="14" t="s">
        <v>152</v>
      </c>
      <c r="AW1321" s="14" t="s">
        <v>31</v>
      </c>
      <c r="AX1321" s="14" t="s">
        <v>84</v>
      </c>
      <c r="AY1321" s="175" t="s">
        <v>151</v>
      </c>
    </row>
    <row r="1322" spans="1:65" s="2" customFormat="1" ht="24.2" customHeight="1">
      <c r="A1322" s="33"/>
      <c r="B1322" s="151"/>
      <c r="C1322" s="190" t="s">
        <v>2396</v>
      </c>
      <c r="D1322" s="190" t="s">
        <v>186</v>
      </c>
      <c r="E1322" s="191" t="s">
        <v>2397</v>
      </c>
      <c r="F1322" s="192" t="s">
        <v>2398</v>
      </c>
      <c r="G1322" s="193" t="s">
        <v>157</v>
      </c>
      <c r="H1322" s="194">
        <v>5.2869999999999999</v>
      </c>
      <c r="I1322" s="195"/>
      <c r="J1322" s="196">
        <f>ROUND(I1322*H1322,2)</f>
        <v>0</v>
      </c>
      <c r="K1322" s="197"/>
      <c r="L1322" s="198"/>
      <c r="M1322" s="199" t="s">
        <v>1</v>
      </c>
      <c r="N1322" s="200" t="s">
        <v>42</v>
      </c>
      <c r="O1322" s="62"/>
      <c r="P1322" s="162">
        <f>O1322*H1322</f>
        <v>0</v>
      </c>
      <c r="Q1322" s="162">
        <v>5.5500000000000002E-3</v>
      </c>
      <c r="R1322" s="162">
        <f>Q1322*H1322</f>
        <v>2.934285E-2</v>
      </c>
      <c r="S1322" s="162">
        <v>0</v>
      </c>
      <c r="T1322" s="163">
        <f>S1322*H1322</f>
        <v>0</v>
      </c>
      <c r="U1322" s="33"/>
      <c r="V1322" s="33"/>
      <c r="W1322" s="33"/>
      <c r="X1322" s="33"/>
      <c r="Y1322" s="33"/>
      <c r="Z1322" s="33"/>
      <c r="AA1322" s="33"/>
      <c r="AB1322" s="33"/>
      <c r="AC1322" s="33"/>
      <c r="AD1322" s="33"/>
      <c r="AE1322" s="33"/>
      <c r="AR1322" s="164" t="s">
        <v>417</v>
      </c>
      <c r="AT1322" s="164" t="s">
        <v>186</v>
      </c>
      <c r="AU1322" s="164" t="s">
        <v>152</v>
      </c>
      <c r="AY1322" s="18" t="s">
        <v>151</v>
      </c>
      <c r="BE1322" s="165">
        <f>IF(N1322="základná",J1322,0)</f>
        <v>0</v>
      </c>
      <c r="BF1322" s="165">
        <f>IF(N1322="znížená",J1322,0)</f>
        <v>0</v>
      </c>
      <c r="BG1322" s="165">
        <f>IF(N1322="zákl. prenesená",J1322,0)</f>
        <v>0</v>
      </c>
      <c r="BH1322" s="165">
        <f>IF(N1322="zníž. prenesená",J1322,0)</f>
        <v>0</v>
      </c>
      <c r="BI1322" s="165">
        <f>IF(N1322="nulová",J1322,0)</f>
        <v>0</v>
      </c>
      <c r="BJ1322" s="18" t="s">
        <v>152</v>
      </c>
      <c r="BK1322" s="165">
        <f>ROUND(I1322*H1322,2)</f>
        <v>0</v>
      </c>
      <c r="BL1322" s="18" t="s">
        <v>262</v>
      </c>
      <c r="BM1322" s="164" t="s">
        <v>2399</v>
      </c>
    </row>
    <row r="1323" spans="1:65" s="14" customFormat="1" ht="11.25">
      <c r="B1323" s="174"/>
      <c r="D1323" s="167" t="s">
        <v>160</v>
      </c>
      <c r="E1323" s="175" t="s">
        <v>1</v>
      </c>
      <c r="F1323" s="176" t="s">
        <v>2400</v>
      </c>
      <c r="H1323" s="177">
        <v>5.2869999999999999</v>
      </c>
      <c r="I1323" s="178"/>
      <c r="L1323" s="174"/>
      <c r="M1323" s="179"/>
      <c r="N1323" s="180"/>
      <c r="O1323" s="180"/>
      <c r="P1323" s="180"/>
      <c r="Q1323" s="180"/>
      <c r="R1323" s="180"/>
      <c r="S1323" s="180"/>
      <c r="T1323" s="181"/>
      <c r="AT1323" s="175" t="s">
        <v>160</v>
      </c>
      <c r="AU1323" s="175" t="s">
        <v>152</v>
      </c>
      <c r="AV1323" s="14" t="s">
        <v>152</v>
      </c>
      <c r="AW1323" s="14" t="s">
        <v>31</v>
      </c>
      <c r="AX1323" s="14" t="s">
        <v>84</v>
      </c>
      <c r="AY1323" s="175" t="s">
        <v>151</v>
      </c>
    </row>
    <row r="1324" spans="1:65" s="2" customFormat="1" ht="24.2" customHeight="1">
      <c r="A1324" s="33"/>
      <c r="B1324" s="151"/>
      <c r="C1324" s="152" t="s">
        <v>2401</v>
      </c>
      <c r="D1324" s="152" t="s">
        <v>154</v>
      </c>
      <c r="E1324" s="153" t="s">
        <v>2402</v>
      </c>
      <c r="F1324" s="154" t="s">
        <v>2403</v>
      </c>
      <c r="G1324" s="155" t="s">
        <v>157</v>
      </c>
      <c r="H1324" s="156">
        <v>378.30700000000002</v>
      </c>
      <c r="I1324" s="157"/>
      <c r="J1324" s="158">
        <f>ROUND(I1324*H1324,2)</f>
        <v>0</v>
      </c>
      <c r="K1324" s="159"/>
      <c r="L1324" s="34"/>
      <c r="M1324" s="160" t="s">
        <v>1</v>
      </c>
      <c r="N1324" s="161" t="s">
        <v>42</v>
      </c>
      <c r="O1324" s="62"/>
      <c r="P1324" s="162">
        <f>O1324*H1324</f>
        <v>0</v>
      </c>
      <c r="Q1324" s="162">
        <v>1.25E-3</v>
      </c>
      <c r="R1324" s="162">
        <f>Q1324*H1324</f>
        <v>0.47288375000000005</v>
      </c>
      <c r="S1324" s="162">
        <v>0</v>
      </c>
      <c r="T1324" s="163">
        <f>S1324*H1324</f>
        <v>0</v>
      </c>
      <c r="U1324" s="33"/>
      <c r="V1324" s="33"/>
      <c r="W1324" s="33"/>
      <c r="X1324" s="33"/>
      <c r="Y1324" s="33"/>
      <c r="Z1324" s="33"/>
      <c r="AA1324" s="33"/>
      <c r="AB1324" s="33"/>
      <c r="AC1324" s="33"/>
      <c r="AD1324" s="33"/>
      <c r="AE1324" s="33"/>
      <c r="AR1324" s="164" t="s">
        <v>262</v>
      </c>
      <c r="AT1324" s="164" t="s">
        <v>154</v>
      </c>
      <c r="AU1324" s="164" t="s">
        <v>152</v>
      </c>
      <c r="AY1324" s="18" t="s">
        <v>151</v>
      </c>
      <c r="BE1324" s="165">
        <f>IF(N1324="základná",J1324,0)</f>
        <v>0</v>
      </c>
      <c r="BF1324" s="165">
        <f>IF(N1324="znížená",J1324,0)</f>
        <v>0</v>
      </c>
      <c r="BG1324" s="165">
        <f>IF(N1324="zákl. prenesená",J1324,0)</f>
        <v>0</v>
      </c>
      <c r="BH1324" s="165">
        <f>IF(N1324="zníž. prenesená",J1324,0)</f>
        <v>0</v>
      </c>
      <c r="BI1324" s="165">
        <f>IF(N1324="nulová",J1324,0)</f>
        <v>0</v>
      </c>
      <c r="BJ1324" s="18" t="s">
        <v>152</v>
      </c>
      <c r="BK1324" s="165">
        <f>ROUND(I1324*H1324,2)</f>
        <v>0</v>
      </c>
      <c r="BL1324" s="18" t="s">
        <v>262</v>
      </c>
      <c r="BM1324" s="164" t="s">
        <v>2404</v>
      </c>
    </row>
    <row r="1325" spans="1:65" s="13" customFormat="1" ht="11.25">
      <c r="B1325" s="166"/>
      <c r="D1325" s="167" t="s">
        <v>160</v>
      </c>
      <c r="E1325" s="168" t="s">
        <v>1</v>
      </c>
      <c r="F1325" s="169" t="s">
        <v>2405</v>
      </c>
      <c r="H1325" s="168" t="s">
        <v>1</v>
      </c>
      <c r="I1325" s="170"/>
      <c r="L1325" s="166"/>
      <c r="M1325" s="171"/>
      <c r="N1325" s="172"/>
      <c r="O1325" s="172"/>
      <c r="P1325" s="172"/>
      <c r="Q1325" s="172"/>
      <c r="R1325" s="172"/>
      <c r="S1325" s="172"/>
      <c r="T1325" s="173"/>
      <c r="AT1325" s="168" t="s">
        <v>160</v>
      </c>
      <c r="AU1325" s="168" t="s">
        <v>152</v>
      </c>
      <c r="AV1325" s="13" t="s">
        <v>84</v>
      </c>
      <c r="AW1325" s="13" t="s">
        <v>31</v>
      </c>
      <c r="AX1325" s="13" t="s">
        <v>76</v>
      </c>
      <c r="AY1325" s="168" t="s">
        <v>151</v>
      </c>
    </row>
    <row r="1326" spans="1:65" s="14" customFormat="1" ht="11.25">
      <c r="B1326" s="174"/>
      <c r="D1326" s="167" t="s">
        <v>160</v>
      </c>
      <c r="E1326" s="175" t="s">
        <v>1</v>
      </c>
      <c r="F1326" s="176" t="s">
        <v>2406</v>
      </c>
      <c r="H1326" s="177">
        <v>34.771000000000001</v>
      </c>
      <c r="I1326" s="178"/>
      <c r="L1326" s="174"/>
      <c r="M1326" s="179"/>
      <c r="N1326" s="180"/>
      <c r="O1326" s="180"/>
      <c r="P1326" s="180"/>
      <c r="Q1326" s="180"/>
      <c r="R1326" s="180"/>
      <c r="S1326" s="180"/>
      <c r="T1326" s="181"/>
      <c r="AT1326" s="175" t="s">
        <v>160</v>
      </c>
      <c r="AU1326" s="175" t="s">
        <v>152</v>
      </c>
      <c r="AV1326" s="14" t="s">
        <v>152</v>
      </c>
      <c r="AW1326" s="14" t="s">
        <v>31</v>
      </c>
      <c r="AX1326" s="14" t="s">
        <v>76</v>
      </c>
      <c r="AY1326" s="175" t="s">
        <v>151</v>
      </c>
    </row>
    <row r="1327" spans="1:65" s="14" customFormat="1" ht="11.25">
      <c r="B1327" s="174"/>
      <c r="D1327" s="167" t="s">
        <v>160</v>
      </c>
      <c r="E1327" s="175" t="s">
        <v>1</v>
      </c>
      <c r="F1327" s="176" t="s">
        <v>1775</v>
      </c>
      <c r="H1327" s="177">
        <v>39.130000000000003</v>
      </c>
      <c r="I1327" s="178"/>
      <c r="L1327" s="174"/>
      <c r="M1327" s="179"/>
      <c r="N1327" s="180"/>
      <c r="O1327" s="180"/>
      <c r="P1327" s="180"/>
      <c r="Q1327" s="180"/>
      <c r="R1327" s="180"/>
      <c r="S1327" s="180"/>
      <c r="T1327" s="181"/>
      <c r="AT1327" s="175" t="s">
        <v>160</v>
      </c>
      <c r="AU1327" s="175" t="s">
        <v>152</v>
      </c>
      <c r="AV1327" s="14" t="s">
        <v>152</v>
      </c>
      <c r="AW1327" s="14" t="s">
        <v>31</v>
      </c>
      <c r="AX1327" s="14" t="s">
        <v>76</v>
      </c>
      <c r="AY1327" s="175" t="s">
        <v>151</v>
      </c>
    </row>
    <row r="1328" spans="1:65" s="14" customFormat="1" ht="11.25">
      <c r="B1328" s="174"/>
      <c r="D1328" s="167" t="s">
        <v>160</v>
      </c>
      <c r="E1328" s="175" t="s">
        <v>1</v>
      </c>
      <c r="F1328" s="176" t="s">
        <v>1776</v>
      </c>
      <c r="H1328" s="177">
        <v>11.125</v>
      </c>
      <c r="I1328" s="178"/>
      <c r="L1328" s="174"/>
      <c r="M1328" s="179"/>
      <c r="N1328" s="180"/>
      <c r="O1328" s="180"/>
      <c r="P1328" s="180"/>
      <c r="Q1328" s="180"/>
      <c r="R1328" s="180"/>
      <c r="S1328" s="180"/>
      <c r="T1328" s="181"/>
      <c r="AT1328" s="175" t="s">
        <v>160</v>
      </c>
      <c r="AU1328" s="175" t="s">
        <v>152</v>
      </c>
      <c r="AV1328" s="14" t="s">
        <v>152</v>
      </c>
      <c r="AW1328" s="14" t="s">
        <v>31</v>
      </c>
      <c r="AX1328" s="14" t="s">
        <v>76</v>
      </c>
      <c r="AY1328" s="175" t="s">
        <v>151</v>
      </c>
    </row>
    <row r="1329" spans="1:65" s="14" customFormat="1" ht="11.25">
      <c r="B1329" s="174"/>
      <c r="D1329" s="167" t="s">
        <v>160</v>
      </c>
      <c r="E1329" s="175" t="s">
        <v>1</v>
      </c>
      <c r="F1329" s="176" t="s">
        <v>1821</v>
      </c>
      <c r="H1329" s="177">
        <v>32.381</v>
      </c>
      <c r="I1329" s="178"/>
      <c r="L1329" s="174"/>
      <c r="M1329" s="179"/>
      <c r="N1329" s="180"/>
      <c r="O1329" s="180"/>
      <c r="P1329" s="180"/>
      <c r="Q1329" s="180"/>
      <c r="R1329" s="180"/>
      <c r="S1329" s="180"/>
      <c r="T1329" s="181"/>
      <c r="AT1329" s="175" t="s">
        <v>160</v>
      </c>
      <c r="AU1329" s="175" t="s">
        <v>152</v>
      </c>
      <c r="AV1329" s="14" t="s">
        <v>152</v>
      </c>
      <c r="AW1329" s="14" t="s">
        <v>31</v>
      </c>
      <c r="AX1329" s="14" t="s">
        <v>76</v>
      </c>
      <c r="AY1329" s="175" t="s">
        <v>151</v>
      </c>
    </row>
    <row r="1330" spans="1:65" s="14" customFormat="1" ht="11.25">
      <c r="B1330" s="174"/>
      <c r="D1330" s="167" t="s">
        <v>160</v>
      </c>
      <c r="E1330" s="175" t="s">
        <v>1</v>
      </c>
      <c r="F1330" s="176" t="s">
        <v>1778</v>
      </c>
      <c r="H1330" s="177">
        <v>1.7</v>
      </c>
      <c r="I1330" s="178"/>
      <c r="L1330" s="174"/>
      <c r="M1330" s="179"/>
      <c r="N1330" s="180"/>
      <c r="O1330" s="180"/>
      <c r="P1330" s="180"/>
      <c r="Q1330" s="180"/>
      <c r="R1330" s="180"/>
      <c r="S1330" s="180"/>
      <c r="T1330" s="181"/>
      <c r="AT1330" s="175" t="s">
        <v>160</v>
      </c>
      <c r="AU1330" s="175" t="s">
        <v>152</v>
      </c>
      <c r="AV1330" s="14" t="s">
        <v>152</v>
      </c>
      <c r="AW1330" s="14" t="s">
        <v>31</v>
      </c>
      <c r="AX1330" s="14" t="s">
        <v>76</v>
      </c>
      <c r="AY1330" s="175" t="s">
        <v>151</v>
      </c>
    </row>
    <row r="1331" spans="1:65" s="14" customFormat="1" ht="11.25">
      <c r="B1331" s="174"/>
      <c r="D1331" s="167" t="s">
        <v>160</v>
      </c>
      <c r="E1331" s="175" t="s">
        <v>1</v>
      </c>
      <c r="F1331" s="176" t="s">
        <v>1779</v>
      </c>
      <c r="H1331" s="177">
        <v>3.95</v>
      </c>
      <c r="I1331" s="178"/>
      <c r="L1331" s="174"/>
      <c r="M1331" s="179"/>
      <c r="N1331" s="180"/>
      <c r="O1331" s="180"/>
      <c r="P1331" s="180"/>
      <c r="Q1331" s="180"/>
      <c r="R1331" s="180"/>
      <c r="S1331" s="180"/>
      <c r="T1331" s="181"/>
      <c r="AT1331" s="175" t="s">
        <v>160</v>
      </c>
      <c r="AU1331" s="175" t="s">
        <v>152</v>
      </c>
      <c r="AV1331" s="14" t="s">
        <v>152</v>
      </c>
      <c r="AW1331" s="14" t="s">
        <v>31</v>
      </c>
      <c r="AX1331" s="14" t="s">
        <v>76</v>
      </c>
      <c r="AY1331" s="175" t="s">
        <v>151</v>
      </c>
    </row>
    <row r="1332" spans="1:65" s="14" customFormat="1" ht="11.25">
      <c r="B1332" s="174"/>
      <c r="D1332" s="167" t="s">
        <v>160</v>
      </c>
      <c r="E1332" s="175" t="s">
        <v>1</v>
      </c>
      <c r="F1332" s="176" t="s">
        <v>1780</v>
      </c>
      <c r="H1332" s="177">
        <v>8.0299999999999994</v>
      </c>
      <c r="I1332" s="178"/>
      <c r="L1332" s="174"/>
      <c r="M1332" s="179"/>
      <c r="N1332" s="180"/>
      <c r="O1332" s="180"/>
      <c r="P1332" s="180"/>
      <c r="Q1332" s="180"/>
      <c r="R1332" s="180"/>
      <c r="S1332" s="180"/>
      <c r="T1332" s="181"/>
      <c r="AT1332" s="175" t="s">
        <v>160</v>
      </c>
      <c r="AU1332" s="175" t="s">
        <v>152</v>
      </c>
      <c r="AV1332" s="14" t="s">
        <v>152</v>
      </c>
      <c r="AW1332" s="14" t="s">
        <v>31</v>
      </c>
      <c r="AX1332" s="14" t="s">
        <v>76</v>
      </c>
      <c r="AY1332" s="175" t="s">
        <v>151</v>
      </c>
    </row>
    <row r="1333" spans="1:65" s="14" customFormat="1" ht="11.25">
      <c r="B1333" s="174"/>
      <c r="D1333" s="167" t="s">
        <v>160</v>
      </c>
      <c r="E1333" s="175" t="s">
        <v>1</v>
      </c>
      <c r="F1333" s="176" t="s">
        <v>1781</v>
      </c>
      <c r="H1333" s="177">
        <v>3.91</v>
      </c>
      <c r="I1333" s="178"/>
      <c r="L1333" s="174"/>
      <c r="M1333" s="179"/>
      <c r="N1333" s="180"/>
      <c r="O1333" s="180"/>
      <c r="P1333" s="180"/>
      <c r="Q1333" s="180"/>
      <c r="R1333" s="180"/>
      <c r="S1333" s="180"/>
      <c r="T1333" s="181"/>
      <c r="AT1333" s="175" t="s">
        <v>160</v>
      </c>
      <c r="AU1333" s="175" t="s">
        <v>152</v>
      </c>
      <c r="AV1333" s="14" t="s">
        <v>152</v>
      </c>
      <c r="AW1333" s="14" t="s">
        <v>31</v>
      </c>
      <c r="AX1333" s="14" t="s">
        <v>76</v>
      </c>
      <c r="AY1333" s="175" t="s">
        <v>151</v>
      </c>
    </row>
    <row r="1334" spans="1:65" s="14" customFormat="1" ht="11.25">
      <c r="B1334" s="174"/>
      <c r="D1334" s="167" t="s">
        <v>160</v>
      </c>
      <c r="E1334" s="175" t="s">
        <v>1</v>
      </c>
      <c r="F1334" s="176" t="s">
        <v>1782</v>
      </c>
      <c r="H1334" s="177">
        <v>5.5</v>
      </c>
      <c r="I1334" s="178"/>
      <c r="L1334" s="174"/>
      <c r="M1334" s="179"/>
      <c r="N1334" s="180"/>
      <c r="O1334" s="180"/>
      <c r="P1334" s="180"/>
      <c r="Q1334" s="180"/>
      <c r="R1334" s="180"/>
      <c r="S1334" s="180"/>
      <c r="T1334" s="181"/>
      <c r="AT1334" s="175" t="s">
        <v>160</v>
      </c>
      <c r="AU1334" s="175" t="s">
        <v>152</v>
      </c>
      <c r="AV1334" s="14" t="s">
        <v>152</v>
      </c>
      <c r="AW1334" s="14" t="s">
        <v>31</v>
      </c>
      <c r="AX1334" s="14" t="s">
        <v>76</v>
      </c>
      <c r="AY1334" s="175" t="s">
        <v>151</v>
      </c>
    </row>
    <row r="1335" spans="1:65" s="14" customFormat="1" ht="11.25">
      <c r="B1335" s="174"/>
      <c r="D1335" s="167" t="s">
        <v>160</v>
      </c>
      <c r="E1335" s="175" t="s">
        <v>1</v>
      </c>
      <c r="F1335" s="176" t="s">
        <v>1783</v>
      </c>
      <c r="H1335" s="177">
        <v>4</v>
      </c>
      <c r="I1335" s="178"/>
      <c r="L1335" s="174"/>
      <c r="M1335" s="179"/>
      <c r="N1335" s="180"/>
      <c r="O1335" s="180"/>
      <c r="P1335" s="180"/>
      <c r="Q1335" s="180"/>
      <c r="R1335" s="180"/>
      <c r="S1335" s="180"/>
      <c r="T1335" s="181"/>
      <c r="AT1335" s="175" t="s">
        <v>160</v>
      </c>
      <c r="AU1335" s="175" t="s">
        <v>152</v>
      </c>
      <c r="AV1335" s="14" t="s">
        <v>152</v>
      </c>
      <c r="AW1335" s="14" t="s">
        <v>31</v>
      </c>
      <c r="AX1335" s="14" t="s">
        <v>76</v>
      </c>
      <c r="AY1335" s="175" t="s">
        <v>151</v>
      </c>
    </row>
    <row r="1336" spans="1:65" s="14" customFormat="1" ht="11.25">
      <c r="B1336" s="174"/>
      <c r="D1336" s="167" t="s">
        <v>160</v>
      </c>
      <c r="E1336" s="175" t="s">
        <v>1</v>
      </c>
      <c r="F1336" s="176" t="s">
        <v>1784</v>
      </c>
      <c r="H1336" s="177">
        <v>1.49</v>
      </c>
      <c r="I1336" s="178"/>
      <c r="L1336" s="174"/>
      <c r="M1336" s="179"/>
      <c r="N1336" s="180"/>
      <c r="O1336" s="180"/>
      <c r="P1336" s="180"/>
      <c r="Q1336" s="180"/>
      <c r="R1336" s="180"/>
      <c r="S1336" s="180"/>
      <c r="T1336" s="181"/>
      <c r="AT1336" s="175" t="s">
        <v>160</v>
      </c>
      <c r="AU1336" s="175" t="s">
        <v>152</v>
      </c>
      <c r="AV1336" s="14" t="s">
        <v>152</v>
      </c>
      <c r="AW1336" s="14" t="s">
        <v>31</v>
      </c>
      <c r="AX1336" s="14" t="s">
        <v>76</v>
      </c>
      <c r="AY1336" s="175" t="s">
        <v>151</v>
      </c>
    </row>
    <row r="1337" spans="1:65" s="14" customFormat="1" ht="11.25">
      <c r="B1337" s="174"/>
      <c r="D1337" s="167" t="s">
        <v>160</v>
      </c>
      <c r="E1337" s="175" t="s">
        <v>1</v>
      </c>
      <c r="F1337" s="176" t="s">
        <v>1785</v>
      </c>
      <c r="H1337" s="177">
        <v>1.35</v>
      </c>
      <c r="I1337" s="178"/>
      <c r="L1337" s="174"/>
      <c r="M1337" s="179"/>
      <c r="N1337" s="180"/>
      <c r="O1337" s="180"/>
      <c r="P1337" s="180"/>
      <c r="Q1337" s="180"/>
      <c r="R1337" s="180"/>
      <c r="S1337" s="180"/>
      <c r="T1337" s="181"/>
      <c r="AT1337" s="175" t="s">
        <v>160</v>
      </c>
      <c r="AU1337" s="175" t="s">
        <v>152</v>
      </c>
      <c r="AV1337" s="14" t="s">
        <v>152</v>
      </c>
      <c r="AW1337" s="14" t="s">
        <v>31</v>
      </c>
      <c r="AX1337" s="14" t="s">
        <v>76</v>
      </c>
      <c r="AY1337" s="175" t="s">
        <v>151</v>
      </c>
    </row>
    <row r="1338" spans="1:65" s="14" customFormat="1" ht="11.25">
      <c r="B1338" s="174"/>
      <c r="D1338" s="167" t="s">
        <v>160</v>
      </c>
      <c r="E1338" s="175" t="s">
        <v>1</v>
      </c>
      <c r="F1338" s="176" t="s">
        <v>1786</v>
      </c>
      <c r="H1338" s="177">
        <v>32.130000000000003</v>
      </c>
      <c r="I1338" s="178"/>
      <c r="L1338" s="174"/>
      <c r="M1338" s="179"/>
      <c r="N1338" s="180"/>
      <c r="O1338" s="180"/>
      <c r="P1338" s="180"/>
      <c r="Q1338" s="180"/>
      <c r="R1338" s="180"/>
      <c r="S1338" s="180"/>
      <c r="T1338" s="181"/>
      <c r="AT1338" s="175" t="s">
        <v>160</v>
      </c>
      <c r="AU1338" s="175" t="s">
        <v>152</v>
      </c>
      <c r="AV1338" s="14" t="s">
        <v>152</v>
      </c>
      <c r="AW1338" s="14" t="s">
        <v>31</v>
      </c>
      <c r="AX1338" s="14" t="s">
        <v>76</v>
      </c>
      <c r="AY1338" s="175" t="s">
        <v>151</v>
      </c>
    </row>
    <row r="1339" spans="1:65" s="14" customFormat="1" ht="11.25">
      <c r="B1339" s="174"/>
      <c r="D1339" s="167" t="s">
        <v>160</v>
      </c>
      <c r="E1339" s="175" t="s">
        <v>1</v>
      </c>
      <c r="F1339" s="176" t="s">
        <v>1787</v>
      </c>
      <c r="H1339" s="177">
        <v>49.96</v>
      </c>
      <c r="I1339" s="178"/>
      <c r="L1339" s="174"/>
      <c r="M1339" s="179"/>
      <c r="N1339" s="180"/>
      <c r="O1339" s="180"/>
      <c r="P1339" s="180"/>
      <c r="Q1339" s="180"/>
      <c r="R1339" s="180"/>
      <c r="S1339" s="180"/>
      <c r="T1339" s="181"/>
      <c r="AT1339" s="175" t="s">
        <v>160</v>
      </c>
      <c r="AU1339" s="175" t="s">
        <v>152</v>
      </c>
      <c r="AV1339" s="14" t="s">
        <v>152</v>
      </c>
      <c r="AW1339" s="14" t="s">
        <v>31</v>
      </c>
      <c r="AX1339" s="14" t="s">
        <v>76</v>
      </c>
      <c r="AY1339" s="175" t="s">
        <v>151</v>
      </c>
    </row>
    <row r="1340" spans="1:65" s="14" customFormat="1" ht="11.25">
      <c r="B1340" s="174"/>
      <c r="D1340" s="167" t="s">
        <v>160</v>
      </c>
      <c r="E1340" s="175" t="s">
        <v>1</v>
      </c>
      <c r="F1340" s="176" t="s">
        <v>1788</v>
      </c>
      <c r="H1340" s="177">
        <v>114.39</v>
      </c>
      <c r="I1340" s="178"/>
      <c r="L1340" s="174"/>
      <c r="M1340" s="179"/>
      <c r="N1340" s="180"/>
      <c r="O1340" s="180"/>
      <c r="P1340" s="180"/>
      <c r="Q1340" s="180"/>
      <c r="R1340" s="180"/>
      <c r="S1340" s="180"/>
      <c r="T1340" s="181"/>
      <c r="AT1340" s="175" t="s">
        <v>160</v>
      </c>
      <c r="AU1340" s="175" t="s">
        <v>152</v>
      </c>
      <c r="AV1340" s="14" t="s">
        <v>152</v>
      </c>
      <c r="AW1340" s="14" t="s">
        <v>31</v>
      </c>
      <c r="AX1340" s="14" t="s">
        <v>76</v>
      </c>
      <c r="AY1340" s="175" t="s">
        <v>151</v>
      </c>
    </row>
    <row r="1341" spans="1:65" s="14" customFormat="1" ht="11.25">
      <c r="B1341" s="174"/>
      <c r="D1341" s="167" t="s">
        <v>160</v>
      </c>
      <c r="E1341" s="175" t="s">
        <v>1</v>
      </c>
      <c r="F1341" s="176" t="s">
        <v>1789</v>
      </c>
      <c r="H1341" s="177">
        <v>34.49</v>
      </c>
      <c r="I1341" s="178"/>
      <c r="L1341" s="174"/>
      <c r="M1341" s="179"/>
      <c r="N1341" s="180"/>
      <c r="O1341" s="180"/>
      <c r="P1341" s="180"/>
      <c r="Q1341" s="180"/>
      <c r="R1341" s="180"/>
      <c r="S1341" s="180"/>
      <c r="T1341" s="181"/>
      <c r="AT1341" s="175" t="s">
        <v>160</v>
      </c>
      <c r="AU1341" s="175" t="s">
        <v>152</v>
      </c>
      <c r="AV1341" s="14" t="s">
        <v>152</v>
      </c>
      <c r="AW1341" s="14" t="s">
        <v>31</v>
      </c>
      <c r="AX1341" s="14" t="s">
        <v>76</v>
      </c>
      <c r="AY1341" s="175" t="s">
        <v>151</v>
      </c>
    </row>
    <row r="1342" spans="1:65" s="15" customFormat="1" ht="11.25">
      <c r="B1342" s="182"/>
      <c r="D1342" s="167" t="s">
        <v>160</v>
      </c>
      <c r="E1342" s="183" t="s">
        <v>1</v>
      </c>
      <c r="F1342" s="184" t="s">
        <v>164</v>
      </c>
      <c r="H1342" s="185">
        <v>378.30700000000002</v>
      </c>
      <c r="I1342" s="186"/>
      <c r="L1342" s="182"/>
      <c r="M1342" s="187"/>
      <c r="N1342" s="188"/>
      <c r="O1342" s="188"/>
      <c r="P1342" s="188"/>
      <c r="Q1342" s="188"/>
      <c r="R1342" s="188"/>
      <c r="S1342" s="188"/>
      <c r="T1342" s="189"/>
      <c r="AT1342" s="183" t="s">
        <v>160</v>
      </c>
      <c r="AU1342" s="183" t="s">
        <v>152</v>
      </c>
      <c r="AV1342" s="15" t="s">
        <v>158</v>
      </c>
      <c r="AW1342" s="15" t="s">
        <v>31</v>
      </c>
      <c r="AX1342" s="15" t="s">
        <v>84</v>
      </c>
      <c r="AY1342" s="183" t="s">
        <v>151</v>
      </c>
    </row>
    <row r="1343" spans="1:65" s="2" customFormat="1" ht="37.9" customHeight="1">
      <c r="A1343" s="33"/>
      <c r="B1343" s="151"/>
      <c r="C1343" s="190" t="s">
        <v>2407</v>
      </c>
      <c r="D1343" s="190" t="s">
        <v>186</v>
      </c>
      <c r="E1343" s="191" t="s">
        <v>2341</v>
      </c>
      <c r="F1343" s="192" t="s">
        <v>2342</v>
      </c>
      <c r="G1343" s="193" t="s">
        <v>157</v>
      </c>
      <c r="H1343" s="194">
        <v>435.053</v>
      </c>
      <c r="I1343" s="195"/>
      <c r="J1343" s="196">
        <f>ROUND(I1343*H1343,2)</f>
        <v>0</v>
      </c>
      <c r="K1343" s="197"/>
      <c r="L1343" s="198"/>
      <c r="M1343" s="199" t="s">
        <v>1</v>
      </c>
      <c r="N1343" s="200" t="s">
        <v>42</v>
      </c>
      <c r="O1343" s="62"/>
      <c r="P1343" s="162">
        <f>O1343*H1343</f>
        <v>0</v>
      </c>
      <c r="Q1343" s="162">
        <v>1.8000000000000001E-4</v>
      </c>
      <c r="R1343" s="162">
        <f>Q1343*H1343</f>
        <v>7.8309540000000011E-2</v>
      </c>
      <c r="S1343" s="162">
        <v>0</v>
      </c>
      <c r="T1343" s="163">
        <f>S1343*H1343</f>
        <v>0</v>
      </c>
      <c r="U1343" s="33"/>
      <c r="V1343" s="33"/>
      <c r="W1343" s="33"/>
      <c r="X1343" s="33"/>
      <c r="Y1343" s="33"/>
      <c r="Z1343" s="33"/>
      <c r="AA1343" s="33"/>
      <c r="AB1343" s="33"/>
      <c r="AC1343" s="33"/>
      <c r="AD1343" s="33"/>
      <c r="AE1343" s="33"/>
      <c r="AR1343" s="164" t="s">
        <v>417</v>
      </c>
      <c r="AT1343" s="164" t="s">
        <v>186</v>
      </c>
      <c r="AU1343" s="164" t="s">
        <v>152</v>
      </c>
      <c r="AY1343" s="18" t="s">
        <v>151</v>
      </c>
      <c r="BE1343" s="165">
        <f>IF(N1343="základná",J1343,0)</f>
        <v>0</v>
      </c>
      <c r="BF1343" s="165">
        <f>IF(N1343="znížená",J1343,0)</f>
        <v>0</v>
      </c>
      <c r="BG1343" s="165">
        <f>IF(N1343="zákl. prenesená",J1343,0)</f>
        <v>0</v>
      </c>
      <c r="BH1343" s="165">
        <f>IF(N1343="zníž. prenesená",J1343,0)</f>
        <v>0</v>
      </c>
      <c r="BI1343" s="165">
        <f>IF(N1343="nulová",J1343,0)</f>
        <v>0</v>
      </c>
      <c r="BJ1343" s="18" t="s">
        <v>152</v>
      </c>
      <c r="BK1343" s="165">
        <f>ROUND(I1343*H1343,2)</f>
        <v>0</v>
      </c>
      <c r="BL1343" s="18" t="s">
        <v>262</v>
      </c>
      <c r="BM1343" s="164" t="s">
        <v>2408</v>
      </c>
    </row>
    <row r="1344" spans="1:65" s="14" customFormat="1" ht="11.25">
      <c r="B1344" s="174"/>
      <c r="D1344" s="167" t="s">
        <v>160</v>
      </c>
      <c r="E1344" s="175" t="s">
        <v>1</v>
      </c>
      <c r="F1344" s="176" t="s">
        <v>2409</v>
      </c>
      <c r="H1344" s="177">
        <v>435.053</v>
      </c>
      <c r="I1344" s="178"/>
      <c r="L1344" s="174"/>
      <c r="M1344" s="179"/>
      <c r="N1344" s="180"/>
      <c r="O1344" s="180"/>
      <c r="P1344" s="180"/>
      <c r="Q1344" s="180"/>
      <c r="R1344" s="180"/>
      <c r="S1344" s="180"/>
      <c r="T1344" s="181"/>
      <c r="AT1344" s="175" t="s">
        <v>160</v>
      </c>
      <c r="AU1344" s="175" t="s">
        <v>152</v>
      </c>
      <c r="AV1344" s="14" t="s">
        <v>152</v>
      </c>
      <c r="AW1344" s="14" t="s">
        <v>31</v>
      </c>
      <c r="AX1344" s="14" t="s">
        <v>84</v>
      </c>
      <c r="AY1344" s="175" t="s">
        <v>151</v>
      </c>
    </row>
    <row r="1345" spans="1:65" s="2" customFormat="1" ht="24.2" customHeight="1">
      <c r="A1345" s="33"/>
      <c r="B1345" s="151"/>
      <c r="C1345" s="152" t="s">
        <v>2410</v>
      </c>
      <c r="D1345" s="152" t="s">
        <v>154</v>
      </c>
      <c r="E1345" s="153" t="s">
        <v>2411</v>
      </c>
      <c r="F1345" s="154" t="s">
        <v>2412</v>
      </c>
      <c r="G1345" s="155" t="s">
        <v>625</v>
      </c>
      <c r="H1345" s="209"/>
      <c r="I1345" s="157"/>
      <c r="J1345" s="158">
        <f>ROUND(I1345*H1345,2)</f>
        <v>0</v>
      </c>
      <c r="K1345" s="159"/>
      <c r="L1345" s="34"/>
      <c r="M1345" s="160" t="s">
        <v>1</v>
      </c>
      <c r="N1345" s="161" t="s">
        <v>42</v>
      </c>
      <c r="O1345" s="62"/>
      <c r="P1345" s="162">
        <f>O1345*H1345</f>
        <v>0</v>
      </c>
      <c r="Q1345" s="162">
        <v>0</v>
      </c>
      <c r="R1345" s="162">
        <f>Q1345*H1345</f>
        <v>0</v>
      </c>
      <c r="S1345" s="162">
        <v>0</v>
      </c>
      <c r="T1345" s="163">
        <f>S1345*H1345</f>
        <v>0</v>
      </c>
      <c r="U1345" s="33"/>
      <c r="V1345" s="33"/>
      <c r="W1345" s="33"/>
      <c r="X1345" s="33"/>
      <c r="Y1345" s="33"/>
      <c r="Z1345" s="33"/>
      <c r="AA1345" s="33"/>
      <c r="AB1345" s="33"/>
      <c r="AC1345" s="33"/>
      <c r="AD1345" s="33"/>
      <c r="AE1345" s="33"/>
      <c r="AR1345" s="164" t="s">
        <v>262</v>
      </c>
      <c r="AT1345" s="164" t="s">
        <v>154</v>
      </c>
      <c r="AU1345" s="164" t="s">
        <v>152</v>
      </c>
      <c r="AY1345" s="18" t="s">
        <v>151</v>
      </c>
      <c r="BE1345" s="165">
        <f>IF(N1345="základná",J1345,0)</f>
        <v>0</v>
      </c>
      <c r="BF1345" s="165">
        <f>IF(N1345="znížená",J1345,0)</f>
        <v>0</v>
      </c>
      <c r="BG1345" s="165">
        <f>IF(N1345="zákl. prenesená",J1345,0)</f>
        <v>0</v>
      </c>
      <c r="BH1345" s="165">
        <f>IF(N1345="zníž. prenesená",J1345,0)</f>
        <v>0</v>
      </c>
      <c r="BI1345" s="165">
        <f>IF(N1345="nulová",J1345,0)</f>
        <v>0</v>
      </c>
      <c r="BJ1345" s="18" t="s">
        <v>152</v>
      </c>
      <c r="BK1345" s="165">
        <f>ROUND(I1345*H1345,2)</f>
        <v>0</v>
      </c>
      <c r="BL1345" s="18" t="s">
        <v>262</v>
      </c>
      <c r="BM1345" s="164" t="s">
        <v>2413</v>
      </c>
    </row>
    <row r="1346" spans="1:65" s="12" customFormat="1" ht="22.9" customHeight="1">
      <c r="B1346" s="138"/>
      <c r="D1346" s="139" t="s">
        <v>75</v>
      </c>
      <c r="E1346" s="149" t="s">
        <v>627</v>
      </c>
      <c r="F1346" s="149" t="s">
        <v>628</v>
      </c>
      <c r="I1346" s="141"/>
      <c r="J1346" s="150">
        <f>BK1346</f>
        <v>0</v>
      </c>
      <c r="L1346" s="138"/>
      <c r="M1346" s="143"/>
      <c r="N1346" s="144"/>
      <c r="O1346" s="144"/>
      <c r="P1346" s="145">
        <f>SUM(P1347:P1354)</f>
        <v>0</v>
      </c>
      <c r="Q1346" s="144"/>
      <c r="R1346" s="145">
        <f>SUM(R1347:R1354)</f>
        <v>1.6946999999999997E-2</v>
      </c>
      <c r="S1346" s="144"/>
      <c r="T1346" s="146">
        <f>SUM(T1347:T1354)</f>
        <v>0</v>
      </c>
      <c r="AR1346" s="139" t="s">
        <v>152</v>
      </c>
      <c r="AT1346" s="147" t="s">
        <v>75</v>
      </c>
      <c r="AU1346" s="147" t="s">
        <v>84</v>
      </c>
      <c r="AY1346" s="139" t="s">
        <v>151</v>
      </c>
      <c r="BK1346" s="148">
        <f>SUM(BK1347:BK1354)</f>
        <v>0</v>
      </c>
    </row>
    <row r="1347" spans="1:65" s="2" customFormat="1" ht="21.75" customHeight="1">
      <c r="A1347" s="33"/>
      <c r="B1347" s="151"/>
      <c r="C1347" s="152" t="s">
        <v>2414</v>
      </c>
      <c r="D1347" s="152" t="s">
        <v>154</v>
      </c>
      <c r="E1347" s="153" t="s">
        <v>2415</v>
      </c>
      <c r="F1347" s="154" t="s">
        <v>2416</v>
      </c>
      <c r="G1347" s="155" t="s">
        <v>179</v>
      </c>
      <c r="H1347" s="156">
        <v>7</v>
      </c>
      <c r="I1347" s="157"/>
      <c r="J1347" s="158">
        <f>ROUND(I1347*H1347,2)</f>
        <v>0</v>
      </c>
      <c r="K1347" s="159"/>
      <c r="L1347" s="34"/>
      <c r="M1347" s="160" t="s">
        <v>1</v>
      </c>
      <c r="N1347" s="161" t="s">
        <v>42</v>
      </c>
      <c r="O1347" s="62"/>
      <c r="P1347" s="162">
        <f>O1347*H1347</f>
        <v>0</v>
      </c>
      <c r="Q1347" s="162">
        <v>7.2099999999999996E-4</v>
      </c>
      <c r="R1347" s="162">
        <f>Q1347*H1347</f>
        <v>5.0469999999999994E-3</v>
      </c>
      <c r="S1347" s="162">
        <v>0</v>
      </c>
      <c r="T1347" s="163">
        <f>S1347*H1347</f>
        <v>0</v>
      </c>
      <c r="U1347" s="33"/>
      <c r="V1347" s="33"/>
      <c r="W1347" s="33"/>
      <c r="X1347" s="33"/>
      <c r="Y1347" s="33"/>
      <c r="Z1347" s="33"/>
      <c r="AA1347" s="33"/>
      <c r="AB1347" s="33"/>
      <c r="AC1347" s="33"/>
      <c r="AD1347" s="33"/>
      <c r="AE1347" s="33"/>
      <c r="AR1347" s="164" t="s">
        <v>262</v>
      </c>
      <c r="AT1347" s="164" t="s">
        <v>154</v>
      </c>
      <c r="AU1347" s="164" t="s">
        <v>152</v>
      </c>
      <c r="AY1347" s="18" t="s">
        <v>151</v>
      </c>
      <c r="BE1347" s="165">
        <f>IF(N1347="základná",J1347,0)</f>
        <v>0</v>
      </c>
      <c r="BF1347" s="165">
        <f>IF(N1347="znížená",J1347,0)</f>
        <v>0</v>
      </c>
      <c r="BG1347" s="165">
        <f>IF(N1347="zákl. prenesená",J1347,0)</f>
        <v>0</v>
      </c>
      <c r="BH1347" s="165">
        <f>IF(N1347="zníž. prenesená",J1347,0)</f>
        <v>0</v>
      </c>
      <c r="BI1347" s="165">
        <f>IF(N1347="nulová",J1347,0)</f>
        <v>0</v>
      </c>
      <c r="BJ1347" s="18" t="s">
        <v>152</v>
      </c>
      <c r="BK1347" s="165">
        <f>ROUND(I1347*H1347,2)</f>
        <v>0</v>
      </c>
      <c r="BL1347" s="18" t="s">
        <v>262</v>
      </c>
      <c r="BM1347" s="164" t="s">
        <v>2417</v>
      </c>
    </row>
    <row r="1348" spans="1:65" s="13" customFormat="1" ht="11.25">
      <c r="B1348" s="166"/>
      <c r="D1348" s="167" t="s">
        <v>160</v>
      </c>
      <c r="E1348" s="168" t="s">
        <v>1</v>
      </c>
      <c r="F1348" s="169" t="s">
        <v>2418</v>
      </c>
      <c r="H1348" s="168" t="s">
        <v>1</v>
      </c>
      <c r="I1348" s="170"/>
      <c r="L1348" s="166"/>
      <c r="M1348" s="171"/>
      <c r="N1348" s="172"/>
      <c r="O1348" s="172"/>
      <c r="P1348" s="172"/>
      <c r="Q1348" s="172"/>
      <c r="R1348" s="172"/>
      <c r="S1348" s="172"/>
      <c r="T1348" s="173"/>
      <c r="AT1348" s="168" t="s">
        <v>160</v>
      </c>
      <c r="AU1348" s="168" t="s">
        <v>152</v>
      </c>
      <c r="AV1348" s="13" t="s">
        <v>84</v>
      </c>
      <c r="AW1348" s="13" t="s">
        <v>31</v>
      </c>
      <c r="AX1348" s="13" t="s">
        <v>76</v>
      </c>
      <c r="AY1348" s="168" t="s">
        <v>151</v>
      </c>
    </row>
    <row r="1349" spans="1:65" s="14" customFormat="1" ht="11.25">
      <c r="B1349" s="174"/>
      <c r="D1349" s="167" t="s">
        <v>160</v>
      </c>
      <c r="E1349" s="175" t="s">
        <v>1</v>
      </c>
      <c r="F1349" s="176" t="s">
        <v>84</v>
      </c>
      <c r="H1349" s="177">
        <v>1</v>
      </c>
      <c r="I1349" s="178"/>
      <c r="L1349" s="174"/>
      <c r="M1349" s="179"/>
      <c r="N1349" s="180"/>
      <c r="O1349" s="180"/>
      <c r="P1349" s="180"/>
      <c r="Q1349" s="180"/>
      <c r="R1349" s="180"/>
      <c r="S1349" s="180"/>
      <c r="T1349" s="181"/>
      <c r="AT1349" s="175" t="s">
        <v>160</v>
      </c>
      <c r="AU1349" s="175" t="s">
        <v>152</v>
      </c>
      <c r="AV1349" s="14" t="s">
        <v>152</v>
      </c>
      <c r="AW1349" s="14" t="s">
        <v>31</v>
      </c>
      <c r="AX1349" s="14" t="s">
        <v>76</v>
      </c>
      <c r="AY1349" s="175" t="s">
        <v>151</v>
      </c>
    </row>
    <row r="1350" spans="1:65" s="13" customFormat="1" ht="11.25">
      <c r="B1350" s="166"/>
      <c r="D1350" s="167" t="s">
        <v>160</v>
      </c>
      <c r="E1350" s="168" t="s">
        <v>1</v>
      </c>
      <c r="F1350" s="169" t="s">
        <v>2419</v>
      </c>
      <c r="H1350" s="168" t="s">
        <v>1</v>
      </c>
      <c r="I1350" s="170"/>
      <c r="L1350" s="166"/>
      <c r="M1350" s="171"/>
      <c r="N1350" s="172"/>
      <c r="O1350" s="172"/>
      <c r="P1350" s="172"/>
      <c r="Q1350" s="172"/>
      <c r="R1350" s="172"/>
      <c r="S1350" s="172"/>
      <c r="T1350" s="173"/>
      <c r="AT1350" s="168" t="s">
        <v>160</v>
      </c>
      <c r="AU1350" s="168" t="s">
        <v>152</v>
      </c>
      <c r="AV1350" s="13" t="s">
        <v>84</v>
      </c>
      <c r="AW1350" s="13" t="s">
        <v>31</v>
      </c>
      <c r="AX1350" s="13" t="s">
        <v>76</v>
      </c>
      <c r="AY1350" s="168" t="s">
        <v>151</v>
      </c>
    </row>
    <row r="1351" spans="1:65" s="14" customFormat="1" ht="11.25">
      <c r="B1351" s="174"/>
      <c r="D1351" s="167" t="s">
        <v>160</v>
      </c>
      <c r="E1351" s="175" t="s">
        <v>1</v>
      </c>
      <c r="F1351" s="176" t="s">
        <v>191</v>
      </c>
      <c r="H1351" s="177">
        <v>6</v>
      </c>
      <c r="I1351" s="178"/>
      <c r="L1351" s="174"/>
      <c r="M1351" s="179"/>
      <c r="N1351" s="180"/>
      <c r="O1351" s="180"/>
      <c r="P1351" s="180"/>
      <c r="Q1351" s="180"/>
      <c r="R1351" s="180"/>
      <c r="S1351" s="180"/>
      <c r="T1351" s="181"/>
      <c r="AT1351" s="175" t="s">
        <v>160</v>
      </c>
      <c r="AU1351" s="175" t="s">
        <v>152</v>
      </c>
      <c r="AV1351" s="14" t="s">
        <v>152</v>
      </c>
      <c r="AW1351" s="14" t="s">
        <v>31</v>
      </c>
      <c r="AX1351" s="14" t="s">
        <v>76</v>
      </c>
      <c r="AY1351" s="175" t="s">
        <v>151</v>
      </c>
    </row>
    <row r="1352" spans="1:65" s="15" customFormat="1" ht="11.25">
      <c r="B1352" s="182"/>
      <c r="D1352" s="167" t="s">
        <v>160</v>
      </c>
      <c r="E1352" s="183" t="s">
        <v>1</v>
      </c>
      <c r="F1352" s="184" t="s">
        <v>164</v>
      </c>
      <c r="H1352" s="185">
        <v>7</v>
      </c>
      <c r="I1352" s="186"/>
      <c r="L1352" s="182"/>
      <c r="M1352" s="187"/>
      <c r="N1352" s="188"/>
      <c r="O1352" s="188"/>
      <c r="P1352" s="188"/>
      <c r="Q1352" s="188"/>
      <c r="R1352" s="188"/>
      <c r="S1352" s="188"/>
      <c r="T1352" s="189"/>
      <c r="AT1352" s="183" t="s">
        <v>160</v>
      </c>
      <c r="AU1352" s="183" t="s">
        <v>152</v>
      </c>
      <c r="AV1352" s="15" t="s">
        <v>158</v>
      </c>
      <c r="AW1352" s="15" t="s">
        <v>31</v>
      </c>
      <c r="AX1352" s="15" t="s">
        <v>84</v>
      </c>
      <c r="AY1352" s="183" t="s">
        <v>151</v>
      </c>
    </row>
    <row r="1353" spans="1:65" s="2" customFormat="1" ht="24.2" customHeight="1">
      <c r="A1353" s="33"/>
      <c r="B1353" s="151"/>
      <c r="C1353" s="190" t="s">
        <v>2420</v>
      </c>
      <c r="D1353" s="190" t="s">
        <v>186</v>
      </c>
      <c r="E1353" s="191" t="s">
        <v>2421</v>
      </c>
      <c r="F1353" s="192" t="s">
        <v>2422</v>
      </c>
      <c r="G1353" s="193" t="s">
        <v>179</v>
      </c>
      <c r="H1353" s="194">
        <v>7</v>
      </c>
      <c r="I1353" s="195"/>
      <c r="J1353" s="196">
        <f>ROUND(I1353*H1353,2)</f>
        <v>0</v>
      </c>
      <c r="K1353" s="197"/>
      <c r="L1353" s="198"/>
      <c r="M1353" s="199" t="s">
        <v>1</v>
      </c>
      <c r="N1353" s="200" t="s">
        <v>42</v>
      </c>
      <c r="O1353" s="62"/>
      <c r="P1353" s="162">
        <f>O1353*H1353</f>
        <v>0</v>
      </c>
      <c r="Q1353" s="162">
        <v>1.6999999999999999E-3</v>
      </c>
      <c r="R1353" s="162">
        <f>Q1353*H1353</f>
        <v>1.1899999999999999E-2</v>
      </c>
      <c r="S1353" s="162">
        <v>0</v>
      </c>
      <c r="T1353" s="163">
        <f>S1353*H1353</f>
        <v>0</v>
      </c>
      <c r="U1353" s="33"/>
      <c r="V1353" s="33"/>
      <c r="W1353" s="33"/>
      <c r="X1353" s="33"/>
      <c r="Y1353" s="33"/>
      <c r="Z1353" s="33"/>
      <c r="AA1353" s="33"/>
      <c r="AB1353" s="33"/>
      <c r="AC1353" s="33"/>
      <c r="AD1353" s="33"/>
      <c r="AE1353" s="33"/>
      <c r="AR1353" s="164" t="s">
        <v>417</v>
      </c>
      <c r="AT1353" s="164" t="s">
        <v>186</v>
      </c>
      <c r="AU1353" s="164" t="s">
        <v>152</v>
      </c>
      <c r="AY1353" s="18" t="s">
        <v>151</v>
      </c>
      <c r="BE1353" s="165">
        <f>IF(N1353="základná",J1353,0)</f>
        <v>0</v>
      </c>
      <c r="BF1353" s="165">
        <f>IF(N1353="znížená",J1353,0)</f>
        <v>0</v>
      </c>
      <c r="BG1353" s="165">
        <f>IF(N1353="zákl. prenesená",J1353,0)</f>
        <v>0</v>
      </c>
      <c r="BH1353" s="165">
        <f>IF(N1353="zníž. prenesená",J1353,0)</f>
        <v>0</v>
      </c>
      <c r="BI1353" s="165">
        <f>IF(N1353="nulová",J1353,0)</f>
        <v>0</v>
      </c>
      <c r="BJ1353" s="18" t="s">
        <v>152</v>
      </c>
      <c r="BK1353" s="165">
        <f>ROUND(I1353*H1353,2)</f>
        <v>0</v>
      </c>
      <c r="BL1353" s="18" t="s">
        <v>262</v>
      </c>
      <c r="BM1353" s="164" t="s">
        <v>2423</v>
      </c>
    </row>
    <row r="1354" spans="1:65" s="2" customFormat="1" ht="24.2" customHeight="1">
      <c r="A1354" s="33"/>
      <c r="B1354" s="151"/>
      <c r="C1354" s="152" t="s">
        <v>2424</v>
      </c>
      <c r="D1354" s="152" t="s">
        <v>154</v>
      </c>
      <c r="E1354" s="153" t="s">
        <v>642</v>
      </c>
      <c r="F1354" s="154" t="s">
        <v>643</v>
      </c>
      <c r="G1354" s="155" t="s">
        <v>625</v>
      </c>
      <c r="H1354" s="209"/>
      <c r="I1354" s="157"/>
      <c r="J1354" s="158">
        <f>ROUND(I1354*H1354,2)</f>
        <v>0</v>
      </c>
      <c r="K1354" s="159"/>
      <c r="L1354" s="34"/>
      <c r="M1354" s="160" t="s">
        <v>1</v>
      </c>
      <c r="N1354" s="161" t="s">
        <v>42</v>
      </c>
      <c r="O1354" s="62"/>
      <c r="P1354" s="162">
        <f>O1354*H1354</f>
        <v>0</v>
      </c>
      <c r="Q1354" s="162">
        <v>0</v>
      </c>
      <c r="R1354" s="162">
        <f>Q1354*H1354</f>
        <v>0</v>
      </c>
      <c r="S1354" s="162">
        <v>0</v>
      </c>
      <c r="T1354" s="163">
        <f>S1354*H1354</f>
        <v>0</v>
      </c>
      <c r="U1354" s="33"/>
      <c r="V1354" s="33"/>
      <c r="W1354" s="33"/>
      <c r="X1354" s="33"/>
      <c r="Y1354" s="33"/>
      <c r="Z1354" s="33"/>
      <c r="AA1354" s="33"/>
      <c r="AB1354" s="33"/>
      <c r="AC1354" s="33"/>
      <c r="AD1354" s="33"/>
      <c r="AE1354" s="33"/>
      <c r="AR1354" s="164" t="s">
        <v>262</v>
      </c>
      <c r="AT1354" s="164" t="s">
        <v>154</v>
      </c>
      <c r="AU1354" s="164" t="s">
        <v>152</v>
      </c>
      <c r="AY1354" s="18" t="s">
        <v>151</v>
      </c>
      <c r="BE1354" s="165">
        <f>IF(N1354="základná",J1354,0)</f>
        <v>0</v>
      </c>
      <c r="BF1354" s="165">
        <f>IF(N1354="znížená",J1354,0)</f>
        <v>0</v>
      </c>
      <c r="BG1354" s="165">
        <f>IF(N1354="zákl. prenesená",J1354,0)</f>
        <v>0</v>
      </c>
      <c r="BH1354" s="165">
        <f>IF(N1354="zníž. prenesená",J1354,0)</f>
        <v>0</v>
      </c>
      <c r="BI1354" s="165">
        <f>IF(N1354="nulová",J1354,0)</f>
        <v>0</v>
      </c>
      <c r="BJ1354" s="18" t="s">
        <v>152</v>
      </c>
      <c r="BK1354" s="165">
        <f>ROUND(I1354*H1354,2)</f>
        <v>0</v>
      </c>
      <c r="BL1354" s="18" t="s">
        <v>262</v>
      </c>
      <c r="BM1354" s="164" t="s">
        <v>2425</v>
      </c>
    </row>
    <row r="1355" spans="1:65" s="12" customFormat="1" ht="22.9" customHeight="1">
      <c r="B1355" s="138"/>
      <c r="D1355" s="139" t="s">
        <v>75</v>
      </c>
      <c r="E1355" s="149" t="s">
        <v>2426</v>
      </c>
      <c r="F1355" s="149" t="s">
        <v>2427</v>
      </c>
      <c r="I1355" s="141"/>
      <c r="J1355" s="150">
        <f>BK1355</f>
        <v>0</v>
      </c>
      <c r="L1355" s="138"/>
      <c r="M1355" s="143"/>
      <c r="N1355" s="144"/>
      <c r="O1355" s="144"/>
      <c r="P1355" s="145">
        <f>SUM(P1356:P1363)</f>
        <v>0</v>
      </c>
      <c r="Q1355" s="144"/>
      <c r="R1355" s="145">
        <f>SUM(R1356:R1363)</f>
        <v>0.26511000000000001</v>
      </c>
      <c r="S1355" s="144"/>
      <c r="T1355" s="146">
        <f>SUM(T1356:T1363)</f>
        <v>0</v>
      </c>
      <c r="AR1355" s="139" t="s">
        <v>152</v>
      </c>
      <c r="AT1355" s="147" t="s">
        <v>75</v>
      </c>
      <c r="AU1355" s="147" t="s">
        <v>84</v>
      </c>
      <c r="AY1355" s="139" t="s">
        <v>151</v>
      </c>
      <c r="BK1355" s="148">
        <f>SUM(BK1356:BK1363)</f>
        <v>0</v>
      </c>
    </row>
    <row r="1356" spans="1:65" s="2" customFormat="1" ht="33" customHeight="1">
      <c r="A1356" s="33"/>
      <c r="B1356" s="151"/>
      <c r="C1356" s="152" t="s">
        <v>2428</v>
      </c>
      <c r="D1356" s="152" t="s">
        <v>154</v>
      </c>
      <c r="E1356" s="153" t="s">
        <v>2429</v>
      </c>
      <c r="F1356" s="154" t="s">
        <v>2430</v>
      </c>
      <c r="G1356" s="155" t="s">
        <v>179</v>
      </c>
      <c r="H1356" s="156">
        <v>11</v>
      </c>
      <c r="I1356" s="157"/>
      <c r="J1356" s="158">
        <f>ROUND(I1356*H1356,2)</f>
        <v>0</v>
      </c>
      <c r="K1356" s="159"/>
      <c r="L1356" s="34"/>
      <c r="M1356" s="160" t="s">
        <v>1</v>
      </c>
      <c r="N1356" s="161" t="s">
        <v>42</v>
      </c>
      <c r="O1356" s="62"/>
      <c r="P1356" s="162">
        <f>O1356*H1356</f>
        <v>0</v>
      </c>
      <c r="Q1356" s="162">
        <v>0</v>
      </c>
      <c r="R1356" s="162">
        <f>Q1356*H1356</f>
        <v>0</v>
      </c>
      <c r="S1356" s="162">
        <v>0</v>
      </c>
      <c r="T1356" s="163">
        <f>S1356*H1356</f>
        <v>0</v>
      </c>
      <c r="U1356" s="33"/>
      <c r="V1356" s="33"/>
      <c r="W1356" s="33"/>
      <c r="X1356" s="33"/>
      <c r="Y1356" s="33"/>
      <c r="Z1356" s="33"/>
      <c r="AA1356" s="33"/>
      <c r="AB1356" s="33"/>
      <c r="AC1356" s="33"/>
      <c r="AD1356" s="33"/>
      <c r="AE1356" s="33"/>
      <c r="AR1356" s="164" t="s">
        <v>262</v>
      </c>
      <c r="AT1356" s="164" t="s">
        <v>154</v>
      </c>
      <c r="AU1356" s="164" t="s">
        <v>152</v>
      </c>
      <c r="AY1356" s="18" t="s">
        <v>151</v>
      </c>
      <c r="BE1356" s="165">
        <f>IF(N1356="základná",J1356,0)</f>
        <v>0</v>
      </c>
      <c r="BF1356" s="165">
        <f>IF(N1356="znížená",J1356,0)</f>
        <v>0</v>
      </c>
      <c r="BG1356" s="165">
        <f>IF(N1356="zákl. prenesená",J1356,0)</f>
        <v>0</v>
      </c>
      <c r="BH1356" s="165">
        <f>IF(N1356="zníž. prenesená",J1356,0)</f>
        <v>0</v>
      </c>
      <c r="BI1356" s="165">
        <f>IF(N1356="nulová",J1356,0)</f>
        <v>0</v>
      </c>
      <c r="BJ1356" s="18" t="s">
        <v>152</v>
      </c>
      <c r="BK1356" s="165">
        <f>ROUND(I1356*H1356,2)</f>
        <v>0</v>
      </c>
      <c r="BL1356" s="18" t="s">
        <v>262</v>
      </c>
      <c r="BM1356" s="164" t="s">
        <v>2431</v>
      </c>
    </row>
    <row r="1357" spans="1:65" s="2" customFormat="1" ht="21.75" customHeight="1">
      <c r="A1357" s="33"/>
      <c r="B1357" s="151"/>
      <c r="C1357" s="190" t="s">
        <v>265</v>
      </c>
      <c r="D1357" s="190" t="s">
        <v>186</v>
      </c>
      <c r="E1357" s="191" t="s">
        <v>2432</v>
      </c>
      <c r="F1357" s="192" t="s">
        <v>2433</v>
      </c>
      <c r="G1357" s="193" t="s">
        <v>179</v>
      </c>
      <c r="H1357" s="194">
        <v>10</v>
      </c>
      <c r="I1357" s="195"/>
      <c r="J1357" s="196">
        <f>ROUND(I1357*H1357,2)</f>
        <v>0</v>
      </c>
      <c r="K1357" s="197"/>
      <c r="L1357" s="198"/>
      <c r="M1357" s="199" t="s">
        <v>1</v>
      </c>
      <c r="N1357" s="200" t="s">
        <v>42</v>
      </c>
      <c r="O1357" s="62"/>
      <c r="P1357" s="162">
        <f>O1357*H1357</f>
        <v>0</v>
      </c>
      <c r="Q1357" s="162">
        <v>2.1319999999999999E-2</v>
      </c>
      <c r="R1357" s="162">
        <f>Q1357*H1357</f>
        <v>0.2132</v>
      </c>
      <c r="S1357" s="162">
        <v>0</v>
      </c>
      <c r="T1357" s="163">
        <f>S1357*H1357</f>
        <v>0</v>
      </c>
      <c r="U1357" s="33"/>
      <c r="V1357" s="33"/>
      <c r="W1357" s="33"/>
      <c r="X1357" s="33"/>
      <c r="Y1357" s="33"/>
      <c r="Z1357" s="33"/>
      <c r="AA1357" s="33"/>
      <c r="AB1357" s="33"/>
      <c r="AC1357" s="33"/>
      <c r="AD1357" s="33"/>
      <c r="AE1357" s="33"/>
      <c r="AR1357" s="164" t="s">
        <v>417</v>
      </c>
      <c r="AT1357" s="164" t="s">
        <v>186</v>
      </c>
      <c r="AU1357" s="164" t="s">
        <v>152</v>
      </c>
      <c r="AY1357" s="18" t="s">
        <v>151</v>
      </c>
      <c r="BE1357" s="165">
        <f>IF(N1357="základná",J1357,0)</f>
        <v>0</v>
      </c>
      <c r="BF1357" s="165">
        <f>IF(N1357="znížená",J1357,0)</f>
        <v>0</v>
      </c>
      <c r="BG1357" s="165">
        <f>IF(N1357="zákl. prenesená",J1357,0)</f>
        <v>0</v>
      </c>
      <c r="BH1357" s="165">
        <f>IF(N1357="zníž. prenesená",J1357,0)</f>
        <v>0</v>
      </c>
      <c r="BI1357" s="165">
        <f>IF(N1357="nulová",J1357,0)</f>
        <v>0</v>
      </c>
      <c r="BJ1357" s="18" t="s">
        <v>152</v>
      </c>
      <c r="BK1357" s="165">
        <f>ROUND(I1357*H1357,2)</f>
        <v>0</v>
      </c>
      <c r="BL1357" s="18" t="s">
        <v>262</v>
      </c>
      <c r="BM1357" s="164" t="s">
        <v>2434</v>
      </c>
    </row>
    <row r="1358" spans="1:65" s="14" customFormat="1" ht="11.25">
      <c r="B1358" s="174"/>
      <c r="D1358" s="167" t="s">
        <v>160</v>
      </c>
      <c r="E1358" s="175" t="s">
        <v>1</v>
      </c>
      <c r="F1358" s="176" t="s">
        <v>2435</v>
      </c>
      <c r="H1358" s="177">
        <v>5</v>
      </c>
      <c r="I1358" s="178"/>
      <c r="L1358" s="174"/>
      <c r="M1358" s="179"/>
      <c r="N1358" s="180"/>
      <c r="O1358" s="180"/>
      <c r="P1358" s="180"/>
      <c r="Q1358" s="180"/>
      <c r="R1358" s="180"/>
      <c r="S1358" s="180"/>
      <c r="T1358" s="181"/>
      <c r="AT1358" s="175" t="s">
        <v>160</v>
      </c>
      <c r="AU1358" s="175" t="s">
        <v>152</v>
      </c>
      <c r="AV1358" s="14" t="s">
        <v>152</v>
      </c>
      <c r="AW1358" s="14" t="s">
        <v>31</v>
      </c>
      <c r="AX1358" s="14" t="s">
        <v>76</v>
      </c>
      <c r="AY1358" s="175" t="s">
        <v>151</v>
      </c>
    </row>
    <row r="1359" spans="1:65" s="14" customFormat="1" ht="11.25">
      <c r="B1359" s="174"/>
      <c r="D1359" s="167" t="s">
        <v>160</v>
      </c>
      <c r="E1359" s="175" t="s">
        <v>1</v>
      </c>
      <c r="F1359" s="176" t="s">
        <v>2436</v>
      </c>
      <c r="H1359" s="177">
        <v>5</v>
      </c>
      <c r="I1359" s="178"/>
      <c r="L1359" s="174"/>
      <c r="M1359" s="179"/>
      <c r="N1359" s="180"/>
      <c r="O1359" s="180"/>
      <c r="P1359" s="180"/>
      <c r="Q1359" s="180"/>
      <c r="R1359" s="180"/>
      <c r="S1359" s="180"/>
      <c r="T1359" s="181"/>
      <c r="AT1359" s="175" t="s">
        <v>160</v>
      </c>
      <c r="AU1359" s="175" t="s">
        <v>152</v>
      </c>
      <c r="AV1359" s="14" t="s">
        <v>152</v>
      </c>
      <c r="AW1359" s="14" t="s">
        <v>31</v>
      </c>
      <c r="AX1359" s="14" t="s">
        <v>76</v>
      </c>
      <c r="AY1359" s="175" t="s">
        <v>151</v>
      </c>
    </row>
    <row r="1360" spans="1:65" s="15" customFormat="1" ht="11.25">
      <c r="B1360" s="182"/>
      <c r="D1360" s="167" t="s">
        <v>160</v>
      </c>
      <c r="E1360" s="183" t="s">
        <v>1</v>
      </c>
      <c r="F1360" s="184" t="s">
        <v>164</v>
      </c>
      <c r="H1360" s="185">
        <v>10</v>
      </c>
      <c r="I1360" s="186"/>
      <c r="L1360" s="182"/>
      <c r="M1360" s="187"/>
      <c r="N1360" s="188"/>
      <c r="O1360" s="188"/>
      <c r="P1360" s="188"/>
      <c r="Q1360" s="188"/>
      <c r="R1360" s="188"/>
      <c r="S1360" s="188"/>
      <c r="T1360" s="189"/>
      <c r="AT1360" s="183" t="s">
        <v>160</v>
      </c>
      <c r="AU1360" s="183" t="s">
        <v>152</v>
      </c>
      <c r="AV1360" s="15" t="s">
        <v>158</v>
      </c>
      <c r="AW1360" s="15" t="s">
        <v>31</v>
      </c>
      <c r="AX1360" s="15" t="s">
        <v>84</v>
      </c>
      <c r="AY1360" s="183" t="s">
        <v>151</v>
      </c>
    </row>
    <row r="1361" spans="1:65" s="2" customFormat="1" ht="21.75" customHeight="1">
      <c r="A1361" s="33"/>
      <c r="B1361" s="151"/>
      <c r="C1361" s="190" t="s">
        <v>2437</v>
      </c>
      <c r="D1361" s="190" t="s">
        <v>186</v>
      </c>
      <c r="E1361" s="191" t="s">
        <v>2438</v>
      </c>
      <c r="F1361" s="192" t="s">
        <v>2439</v>
      </c>
      <c r="G1361" s="193" t="s">
        <v>179</v>
      </c>
      <c r="H1361" s="194">
        <v>1</v>
      </c>
      <c r="I1361" s="195"/>
      <c r="J1361" s="196">
        <f>ROUND(I1361*H1361,2)</f>
        <v>0</v>
      </c>
      <c r="K1361" s="197"/>
      <c r="L1361" s="198"/>
      <c r="M1361" s="199" t="s">
        <v>1</v>
      </c>
      <c r="N1361" s="200" t="s">
        <v>42</v>
      </c>
      <c r="O1361" s="62"/>
      <c r="P1361" s="162">
        <f>O1361*H1361</f>
        <v>0</v>
      </c>
      <c r="Q1361" s="162">
        <v>5.1909999999999998E-2</v>
      </c>
      <c r="R1361" s="162">
        <f>Q1361*H1361</f>
        <v>5.1909999999999998E-2</v>
      </c>
      <c r="S1361" s="162">
        <v>0</v>
      </c>
      <c r="T1361" s="163">
        <f>S1361*H1361</f>
        <v>0</v>
      </c>
      <c r="U1361" s="33"/>
      <c r="V1361" s="33"/>
      <c r="W1361" s="33"/>
      <c r="X1361" s="33"/>
      <c r="Y1361" s="33"/>
      <c r="Z1361" s="33"/>
      <c r="AA1361" s="33"/>
      <c r="AB1361" s="33"/>
      <c r="AC1361" s="33"/>
      <c r="AD1361" s="33"/>
      <c r="AE1361" s="33"/>
      <c r="AR1361" s="164" t="s">
        <v>417</v>
      </c>
      <c r="AT1361" s="164" t="s">
        <v>186</v>
      </c>
      <c r="AU1361" s="164" t="s">
        <v>152</v>
      </c>
      <c r="AY1361" s="18" t="s">
        <v>151</v>
      </c>
      <c r="BE1361" s="165">
        <f>IF(N1361="základná",J1361,0)</f>
        <v>0</v>
      </c>
      <c r="BF1361" s="165">
        <f>IF(N1361="znížená",J1361,0)</f>
        <v>0</v>
      </c>
      <c r="BG1361" s="165">
        <f>IF(N1361="zákl. prenesená",J1361,0)</f>
        <v>0</v>
      </c>
      <c r="BH1361" s="165">
        <f>IF(N1361="zníž. prenesená",J1361,0)</f>
        <v>0</v>
      </c>
      <c r="BI1361" s="165">
        <f>IF(N1361="nulová",J1361,0)</f>
        <v>0</v>
      </c>
      <c r="BJ1361" s="18" t="s">
        <v>152</v>
      </c>
      <c r="BK1361" s="165">
        <f>ROUND(I1361*H1361,2)</f>
        <v>0</v>
      </c>
      <c r="BL1361" s="18" t="s">
        <v>262</v>
      </c>
      <c r="BM1361" s="164" t="s">
        <v>2440</v>
      </c>
    </row>
    <row r="1362" spans="1:65" s="14" customFormat="1" ht="11.25">
      <c r="B1362" s="174"/>
      <c r="D1362" s="167" t="s">
        <v>160</v>
      </c>
      <c r="E1362" s="175" t="s">
        <v>1</v>
      </c>
      <c r="F1362" s="176" t="s">
        <v>1263</v>
      </c>
      <c r="H1362" s="177">
        <v>1</v>
      </c>
      <c r="I1362" s="178"/>
      <c r="L1362" s="174"/>
      <c r="M1362" s="179"/>
      <c r="N1362" s="180"/>
      <c r="O1362" s="180"/>
      <c r="P1362" s="180"/>
      <c r="Q1362" s="180"/>
      <c r="R1362" s="180"/>
      <c r="S1362" s="180"/>
      <c r="T1362" s="181"/>
      <c r="AT1362" s="175" t="s">
        <v>160</v>
      </c>
      <c r="AU1362" s="175" t="s">
        <v>152</v>
      </c>
      <c r="AV1362" s="14" t="s">
        <v>152</v>
      </c>
      <c r="AW1362" s="14" t="s">
        <v>31</v>
      </c>
      <c r="AX1362" s="14" t="s">
        <v>84</v>
      </c>
      <c r="AY1362" s="175" t="s">
        <v>151</v>
      </c>
    </row>
    <row r="1363" spans="1:65" s="2" customFormat="1" ht="24.2" customHeight="1">
      <c r="A1363" s="33"/>
      <c r="B1363" s="151"/>
      <c r="C1363" s="152" t="s">
        <v>2441</v>
      </c>
      <c r="D1363" s="152" t="s">
        <v>154</v>
      </c>
      <c r="E1363" s="153" t="s">
        <v>2442</v>
      </c>
      <c r="F1363" s="154" t="s">
        <v>2443</v>
      </c>
      <c r="G1363" s="155" t="s">
        <v>625</v>
      </c>
      <c r="H1363" s="209"/>
      <c r="I1363" s="157"/>
      <c r="J1363" s="158">
        <f>ROUND(I1363*H1363,2)</f>
        <v>0</v>
      </c>
      <c r="K1363" s="159"/>
      <c r="L1363" s="34"/>
      <c r="M1363" s="160" t="s">
        <v>1</v>
      </c>
      <c r="N1363" s="161" t="s">
        <v>42</v>
      </c>
      <c r="O1363" s="62"/>
      <c r="P1363" s="162">
        <f>O1363*H1363</f>
        <v>0</v>
      </c>
      <c r="Q1363" s="162">
        <v>0</v>
      </c>
      <c r="R1363" s="162">
        <f>Q1363*H1363</f>
        <v>0</v>
      </c>
      <c r="S1363" s="162">
        <v>0</v>
      </c>
      <c r="T1363" s="163">
        <f>S1363*H1363</f>
        <v>0</v>
      </c>
      <c r="U1363" s="33"/>
      <c r="V1363" s="33"/>
      <c r="W1363" s="33"/>
      <c r="X1363" s="33"/>
      <c r="Y1363" s="33"/>
      <c r="Z1363" s="33"/>
      <c r="AA1363" s="33"/>
      <c r="AB1363" s="33"/>
      <c r="AC1363" s="33"/>
      <c r="AD1363" s="33"/>
      <c r="AE1363" s="33"/>
      <c r="AR1363" s="164" t="s">
        <v>262</v>
      </c>
      <c r="AT1363" s="164" t="s">
        <v>154</v>
      </c>
      <c r="AU1363" s="164" t="s">
        <v>152</v>
      </c>
      <c r="AY1363" s="18" t="s">
        <v>151</v>
      </c>
      <c r="BE1363" s="165">
        <f>IF(N1363="základná",J1363,0)</f>
        <v>0</v>
      </c>
      <c r="BF1363" s="165">
        <f>IF(N1363="znížená",J1363,0)</f>
        <v>0</v>
      </c>
      <c r="BG1363" s="165">
        <f>IF(N1363="zákl. prenesená",J1363,0)</f>
        <v>0</v>
      </c>
      <c r="BH1363" s="165">
        <f>IF(N1363="zníž. prenesená",J1363,0)</f>
        <v>0</v>
      </c>
      <c r="BI1363" s="165">
        <f>IF(N1363="nulová",J1363,0)</f>
        <v>0</v>
      </c>
      <c r="BJ1363" s="18" t="s">
        <v>152</v>
      </c>
      <c r="BK1363" s="165">
        <f>ROUND(I1363*H1363,2)</f>
        <v>0</v>
      </c>
      <c r="BL1363" s="18" t="s">
        <v>262</v>
      </c>
      <c r="BM1363" s="164" t="s">
        <v>2444</v>
      </c>
    </row>
    <row r="1364" spans="1:65" s="12" customFormat="1" ht="22.9" customHeight="1">
      <c r="B1364" s="138"/>
      <c r="D1364" s="139" t="s">
        <v>75</v>
      </c>
      <c r="E1364" s="149" t="s">
        <v>2445</v>
      </c>
      <c r="F1364" s="149" t="s">
        <v>2446</v>
      </c>
      <c r="I1364" s="141"/>
      <c r="J1364" s="150">
        <f>BK1364</f>
        <v>0</v>
      </c>
      <c r="L1364" s="138"/>
      <c r="M1364" s="143"/>
      <c r="N1364" s="144"/>
      <c r="O1364" s="144"/>
      <c r="P1364" s="145">
        <f>SUM(P1365:P1419)</f>
        <v>0</v>
      </c>
      <c r="Q1364" s="144"/>
      <c r="R1364" s="145">
        <f>SUM(R1365:R1419)</f>
        <v>12.820994784</v>
      </c>
      <c r="S1364" s="144"/>
      <c r="T1364" s="146">
        <f>SUM(T1365:T1419)</f>
        <v>0</v>
      </c>
      <c r="AR1364" s="139" t="s">
        <v>152</v>
      </c>
      <c r="AT1364" s="147" t="s">
        <v>75</v>
      </c>
      <c r="AU1364" s="147" t="s">
        <v>84</v>
      </c>
      <c r="AY1364" s="139" t="s">
        <v>151</v>
      </c>
      <c r="BK1364" s="148">
        <f>SUM(BK1365:BK1419)</f>
        <v>0</v>
      </c>
    </row>
    <row r="1365" spans="1:65" s="2" customFormat="1" ht="33" customHeight="1">
      <c r="A1365" s="33"/>
      <c r="B1365" s="151"/>
      <c r="C1365" s="152" t="s">
        <v>2447</v>
      </c>
      <c r="D1365" s="152" t="s">
        <v>154</v>
      </c>
      <c r="E1365" s="153" t="s">
        <v>2448</v>
      </c>
      <c r="F1365" s="154" t="s">
        <v>2449</v>
      </c>
      <c r="G1365" s="155" t="s">
        <v>462</v>
      </c>
      <c r="H1365" s="156">
        <v>48.35</v>
      </c>
      <c r="I1365" s="157"/>
      <c r="J1365" s="158">
        <f>ROUND(I1365*H1365,2)</f>
        <v>0</v>
      </c>
      <c r="K1365" s="159"/>
      <c r="L1365" s="34"/>
      <c r="M1365" s="160" t="s">
        <v>1</v>
      </c>
      <c r="N1365" s="161" t="s">
        <v>42</v>
      </c>
      <c r="O1365" s="62"/>
      <c r="P1365" s="162">
        <f>O1365*H1365</f>
        <v>0</v>
      </c>
      <c r="Q1365" s="162">
        <v>9.2399999999999996E-5</v>
      </c>
      <c r="R1365" s="162">
        <f>Q1365*H1365</f>
        <v>4.4675399999999999E-3</v>
      </c>
      <c r="S1365" s="162">
        <v>0</v>
      </c>
      <c r="T1365" s="163">
        <f>S1365*H1365</f>
        <v>0</v>
      </c>
      <c r="U1365" s="33"/>
      <c r="V1365" s="33"/>
      <c r="W1365" s="33"/>
      <c r="X1365" s="33"/>
      <c r="Y1365" s="33"/>
      <c r="Z1365" s="33"/>
      <c r="AA1365" s="33"/>
      <c r="AB1365" s="33"/>
      <c r="AC1365" s="33"/>
      <c r="AD1365" s="33"/>
      <c r="AE1365" s="33"/>
      <c r="AR1365" s="164" t="s">
        <v>262</v>
      </c>
      <c r="AT1365" s="164" t="s">
        <v>154</v>
      </c>
      <c r="AU1365" s="164" t="s">
        <v>152</v>
      </c>
      <c r="AY1365" s="18" t="s">
        <v>151</v>
      </c>
      <c r="BE1365" s="165">
        <f>IF(N1365="základná",J1365,0)</f>
        <v>0</v>
      </c>
      <c r="BF1365" s="165">
        <f>IF(N1365="znížená",J1365,0)</f>
        <v>0</v>
      </c>
      <c r="BG1365" s="165">
        <f>IF(N1365="zákl. prenesená",J1365,0)</f>
        <v>0</v>
      </c>
      <c r="BH1365" s="165">
        <f>IF(N1365="zníž. prenesená",J1365,0)</f>
        <v>0</v>
      </c>
      <c r="BI1365" s="165">
        <f>IF(N1365="nulová",J1365,0)</f>
        <v>0</v>
      </c>
      <c r="BJ1365" s="18" t="s">
        <v>152</v>
      </c>
      <c r="BK1365" s="165">
        <f>ROUND(I1365*H1365,2)</f>
        <v>0</v>
      </c>
      <c r="BL1365" s="18" t="s">
        <v>262</v>
      </c>
      <c r="BM1365" s="164" t="s">
        <v>2450</v>
      </c>
    </row>
    <row r="1366" spans="1:65" s="13" customFormat="1" ht="11.25">
      <c r="B1366" s="166"/>
      <c r="D1366" s="167" t="s">
        <v>160</v>
      </c>
      <c r="E1366" s="168" t="s">
        <v>1</v>
      </c>
      <c r="F1366" s="169" t="s">
        <v>2451</v>
      </c>
      <c r="H1366" s="168" t="s">
        <v>1</v>
      </c>
      <c r="I1366" s="170"/>
      <c r="L1366" s="166"/>
      <c r="M1366" s="171"/>
      <c r="N1366" s="172"/>
      <c r="O1366" s="172"/>
      <c r="P1366" s="172"/>
      <c r="Q1366" s="172"/>
      <c r="R1366" s="172"/>
      <c r="S1366" s="172"/>
      <c r="T1366" s="173"/>
      <c r="AT1366" s="168" t="s">
        <v>160</v>
      </c>
      <c r="AU1366" s="168" t="s">
        <v>152</v>
      </c>
      <c r="AV1366" s="13" t="s">
        <v>84</v>
      </c>
      <c r="AW1366" s="13" t="s">
        <v>31</v>
      </c>
      <c r="AX1366" s="13" t="s">
        <v>76</v>
      </c>
      <c r="AY1366" s="168" t="s">
        <v>151</v>
      </c>
    </row>
    <row r="1367" spans="1:65" s="14" customFormat="1" ht="11.25">
      <c r="B1367" s="174"/>
      <c r="D1367" s="167" t="s">
        <v>160</v>
      </c>
      <c r="E1367" s="175" t="s">
        <v>1</v>
      </c>
      <c r="F1367" s="176" t="s">
        <v>2452</v>
      </c>
      <c r="H1367" s="177">
        <v>48.35</v>
      </c>
      <c r="I1367" s="178"/>
      <c r="L1367" s="174"/>
      <c r="M1367" s="179"/>
      <c r="N1367" s="180"/>
      <c r="O1367" s="180"/>
      <c r="P1367" s="180"/>
      <c r="Q1367" s="180"/>
      <c r="R1367" s="180"/>
      <c r="S1367" s="180"/>
      <c r="T1367" s="181"/>
      <c r="AT1367" s="175" t="s">
        <v>160</v>
      </c>
      <c r="AU1367" s="175" t="s">
        <v>152</v>
      </c>
      <c r="AV1367" s="14" t="s">
        <v>152</v>
      </c>
      <c r="AW1367" s="14" t="s">
        <v>31</v>
      </c>
      <c r="AX1367" s="14" t="s">
        <v>76</v>
      </c>
      <c r="AY1367" s="175" t="s">
        <v>151</v>
      </c>
    </row>
    <row r="1368" spans="1:65" s="15" customFormat="1" ht="11.25">
      <c r="B1368" s="182"/>
      <c r="D1368" s="167" t="s">
        <v>160</v>
      </c>
      <c r="E1368" s="183" t="s">
        <v>1</v>
      </c>
      <c r="F1368" s="184" t="s">
        <v>164</v>
      </c>
      <c r="H1368" s="185">
        <v>48.35</v>
      </c>
      <c r="I1368" s="186"/>
      <c r="L1368" s="182"/>
      <c r="M1368" s="187"/>
      <c r="N1368" s="188"/>
      <c r="O1368" s="188"/>
      <c r="P1368" s="188"/>
      <c r="Q1368" s="188"/>
      <c r="R1368" s="188"/>
      <c r="S1368" s="188"/>
      <c r="T1368" s="189"/>
      <c r="AT1368" s="183" t="s">
        <v>160</v>
      </c>
      <c r="AU1368" s="183" t="s">
        <v>152</v>
      </c>
      <c r="AV1368" s="15" t="s">
        <v>158</v>
      </c>
      <c r="AW1368" s="15" t="s">
        <v>31</v>
      </c>
      <c r="AX1368" s="15" t="s">
        <v>84</v>
      </c>
      <c r="AY1368" s="183" t="s">
        <v>151</v>
      </c>
    </row>
    <row r="1369" spans="1:65" s="2" customFormat="1" ht="24.2" customHeight="1">
      <c r="A1369" s="33"/>
      <c r="B1369" s="151"/>
      <c r="C1369" s="190" t="s">
        <v>2453</v>
      </c>
      <c r="D1369" s="190" t="s">
        <v>186</v>
      </c>
      <c r="E1369" s="191" t="s">
        <v>2454</v>
      </c>
      <c r="F1369" s="192" t="s">
        <v>2455</v>
      </c>
      <c r="G1369" s="193" t="s">
        <v>169</v>
      </c>
      <c r="H1369" s="194">
        <v>0.41499999999999998</v>
      </c>
      <c r="I1369" s="195"/>
      <c r="J1369" s="196">
        <f>ROUND(I1369*H1369,2)</f>
        <v>0</v>
      </c>
      <c r="K1369" s="197"/>
      <c r="L1369" s="198"/>
      <c r="M1369" s="199" t="s">
        <v>1</v>
      </c>
      <c r="N1369" s="200" t="s">
        <v>42</v>
      </c>
      <c r="O1369" s="62"/>
      <c r="P1369" s="162">
        <f>O1369*H1369</f>
        <v>0</v>
      </c>
      <c r="Q1369" s="162">
        <v>0.55000000000000004</v>
      </c>
      <c r="R1369" s="162">
        <f>Q1369*H1369</f>
        <v>0.22825000000000001</v>
      </c>
      <c r="S1369" s="162">
        <v>0</v>
      </c>
      <c r="T1369" s="163">
        <f>S1369*H1369</f>
        <v>0</v>
      </c>
      <c r="U1369" s="33"/>
      <c r="V1369" s="33"/>
      <c r="W1369" s="33"/>
      <c r="X1369" s="33"/>
      <c r="Y1369" s="33"/>
      <c r="Z1369" s="33"/>
      <c r="AA1369" s="33"/>
      <c r="AB1369" s="33"/>
      <c r="AC1369" s="33"/>
      <c r="AD1369" s="33"/>
      <c r="AE1369" s="33"/>
      <c r="AR1369" s="164" t="s">
        <v>417</v>
      </c>
      <c r="AT1369" s="164" t="s">
        <v>186</v>
      </c>
      <c r="AU1369" s="164" t="s">
        <v>152</v>
      </c>
      <c r="AY1369" s="18" t="s">
        <v>151</v>
      </c>
      <c r="BE1369" s="165">
        <f>IF(N1369="základná",J1369,0)</f>
        <v>0</v>
      </c>
      <c r="BF1369" s="165">
        <f>IF(N1369="znížená",J1369,0)</f>
        <v>0</v>
      </c>
      <c r="BG1369" s="165">
        <f>IF(N1369="zákl. prenesená",J1369,0)</f>
        <v>0</v>
      </c>
      <c r="BH1369" s="165">
        <f>IF(N1369="zníž. prenesená",J1369,0)</f>
        <v>0</v>
      </c>
      <c r="BI1369" s="165">
        <f>IF(N1369="nulová",J1369,0)</f>
        <v>0</v>
      </c>
      <c r="BJ1369" s="18" t="s">
        <v>152</v>
      </c>
      <c r="BK1369" s="165">
        <f>ROUND(I1369*H1369,2)</f>
        <v>0</v>
      </c>
      <c r="BL1369" s="18" t="s">
        <v>262</v>
      </c>
      <c r="BM1369" s="164" t="s">
        <v>2456</v>
      </c>
    </row>
    <row r="1370" spans="1:65" s="14" customFormat="1" ht="11.25">
      <c r="B1370" s="174"/>
      <c r="D1370" s="167" t="s">
        <v>160</v>
      </c>
      <c r="E1370" s="175" t="s">
        <v>1</v>
      </c>
      <c r="F1370" s="176" t="s">
        <v>2457</v>
      </c>
      <c r="H1370" s="177">
        <v>0.41499999999999998</v>
      </c>
      <c r="I1370" s="178"/>
      <c r="L1370" s="174"/>
      <c r="M1370" s="179"/>
      <c r="N1370" s="180"/>
      <c r="O1370" s="180"/>
      <c r="P1370" s="180"/>
      <c r="Q1370" s="180"/>
      <c r="R1370" s="180"/>
      <c r="S1370" s="180"/>
      <c r="T1370" s="181"/>
      <c r="AT1370" s="175" t="s">
        <v>160</v>
      </c>
      <c r="AU1370" s="175" t="s">
        <v>152</v>
      </c>
      <c r="AV1370" s="14" t="s">
        <v>152</v>
      </c>
      <c r="AW1370" s="14" t="s">
        <v>31</v>
      </c>
      <c r="AX1370" s="14" t="s">
        <v>84</v>
      </c>
      <c r="AY1370" s="175" t="s">
        <v>151</v>
      </c>
    </row>
    <row r="1371" spans="1:65" s="2" customFormat="1" ht="37.9" customHeight="1">
      <c r="A1371" s="33"/>
      <c r="B1371" s="151"/>
      <c r="C1371" s="152" t="s">
        <v>2458</v>
      </c>
      <c r="D1371" s="152" t="s">
        <v>154</v>
      </c>
      <c r="E1371" s="153" t="s">
        <v>2459</v>
      </c>
      <c r="F1371" s="154" t="s">
        <v>2460</v>
      </c>
      <c r="G1371" s="155" t="s">
        <v>169</v>
      </c>
      <c r="H1371" s="156">
        <v>0.79700000000000004</v>
      </c>
      <c r="I1371" s="157"/>
      <c r="J1371" s="158">
        <f>ROUND(I1371*H1371,2)</f>
        <v>0</v>
      </c>
      <c r="K1371" s="159"/>
      <c r="L1371" s="34"/>
      <c r="M1371" s="160" t="s">
        <v>1</v>
      </c>
      <c r="N1371" s="161" t="s">
        <v>42</v>
      </c>
      <c r="O1371" s="62"/>
      <c r="P1371" s="162">
        <f>O1371*H1371</f>
        <v>0</v>
      </c>
      <c r="Q1371" s="162">
        <v>1.289E-2</v>
      </c>
      <c r="R1371" s="162">
        <f>Q1371*H1371</f>
        <v>1.0273330000000001E-2</v>
      </c>
      <c r="S1371" s="162">
        <v>0</v>
      </c>
      <c r="T1371" s="163">
        <f>S1371*H1371</f>
        <v>0</v>
      </c>
      <c r="U1371" s="33"/>
      <c r="V1371" s="33"/>
      <c r="W1371" s="33"/>
      <c r="X1371" s="33"/>
      <c r="Y1371" s="33"/>
      <c r="Z1371" s="33"/>
      <c r="AA1371" s="33"/>
      <c r="AB1371" s="33"/>
      <c r="AC1371" s="33"/>
      <c r="AD1371" s="33"/>
      <c r="AE1371" s="33"/>
      <c r="AR1371" s="164" t="s">
        <v>262</v>
      </c>
      <c r="AT1371" s="164" t="s">
        <v>154</v>
      </c>
      <c r="AU1371" s="164" t="s">
        <v>152</v>
      </c>
      <c r="AY1371" s="18" t="s">
        <v>151</v>
      </c>
      <c r="BE1371" s="165">
        <f>IF(N1371="základná",J1371,0)</f>
        <v>0</v>
      </c>
      <c r="BF1371" s="165">
        <f>IF(N1371="znížená",J1371,0)</f>
        <v>0</v>
      </c>
      <c r="BG1371" s="165">
        <f>IF(N1371="zákl. prenesená",J1371,0)</f>
        <v>0</v>
      </c>
      <c r="BH1371" s="165">
        <f>IF(N1371="zníž. prenesená",J1371,0)</f>
        <v>0</v>
      </c>
      <c r="BI1371" s="165">
        <f>IF(N1371="nulová",J1371,0)</f>
        <v>0</v>
      </c>
      <c r="BJ1371" s="18" t="s">
        <v>152</v>
      </c>
      <c r="BK1371" s="165">
        <f>ROUND(I1371*H1371,2)</f>
        <v>0</v>
      </c>
      <c r="BL1371" s="18" t="s">
        <v>262</v>
      </c>
      <c r="BM1371" s="164" t="s">
        <v>2461</v>
      </c>
    </row>
    <row r="1372" spans="1:65" s="14" customFormat="1" ht="11.25">
      <c r="B1372" s="174"/>
      <c r="D1372" s="167" t="s">
        <v>160</v>
      </c>
      <c r="E1372" s="175" t="s">
        <v>1</v>
      </c>
      <c r="F1372" s="176" t="s">
        <v>2462</v>
      </c>
      <c r="H1372" s="177">
        <v>0.79700000000000004</v>
      </c>
      <c r="I1372" s="178"/>
      <c r="L1372" s="174"/>
      <c r="M1372" s="179"/>
      <c r="N1372" s="180"/>
      <c r="O1372" s="180"/>
      <c r="P1372" s="180"/>
      <c r="Q1372" s="180"/>
      <c r="R1372" s="180"/>
      <c r="S1372" s="180"/>
      <c r="T1372" s="181"/>
      <c r="AT1372" s="175" t="s">
        <v>160</v>
      </c>
      <c r="AU1372" s="175" t="s">
        <v>152</v>
      </c>
      <c r="AV1372" s="14" t="s">
        <v>152</v>
      </c>
      <c r="AW1372" s="14" t="s">
        <v>31</v>
      </c>
      <c r="AX1372" s="14" t="s">
        <v>84</v>
      </c>
      <c r="AY1372" s="175" t="s">
        <v>151</v>
      </c>
    </row>
    <row r="1373" spans="1:65" s="2" customFormat="1" ht="24.2" customHeight="1">
      <c r="A1373" s="33"/>
      <c r="B1373" s="151"/>
      <c r="C1373" s="152" t="s">
        <v>2463</v>
      </c>
      <c r="D1373" s="152" t="s">
        <v>154</v>
      </c>
      <c r="E1373" s="153" t="s">
        <v>2464</v>
      </c>
      <c r="F1373" s="154" t="s">
        <v>2465</v>
      </c>
      <c r="G1373" s="155" t="s">
        <v>157</v>
      </c>
      <c r="H1373" s="156">
        <v>425.44099999999997</v>
      </c>
      <c r="I1373" s="157"/>
      <c r="J1373" s="158">
        <f>ROUND(I1373*H1373,2)</f>
        <v>0</v>
      </c>
      <c r="K1373" s="159"/>
      <c r="L1373" s="34"/>
      <c r="M1373" s="160" t="s">
        <v>1</v>
      </c>
      <c r="N1373" s="161" t="s">
        <v>42</v>
      </c>
      <c r="O1373" s="62"/>
      <c r="P1373" s="162">
        <f>O1373*H1373</f>
        <v>0</v>
      </c>
      <c r="Q1373" s="162">
        <v>0</v>
      </c>
      <c r="R1373" s="162">
        <f>Q1373*H1373</f>
        <v>0</v>
      </c>
      <c r="S1373" s="162">
        <v>0</v>
      </c>
      <c r="T1373" s="163">
        <f>S1373*H1373</f>
        <v>0</v>
      </c>
      <c r="U1373" s="33"/>
      <c r="V1373" s="33"/>
      <c r="W1373" s="33"/>
      <c r="X1373" s="33"/>
      <c r="Y1373" s="33"/>
      <c r="Z1373" s="33"/>
      <c r="AA1373" s="33"/>
      <c r="AB1373" s="33"/>
      <c r="AC1373" s="33"/>
      <c r="AD1373" s="33"/>
      <c r="AE1373" s="33"/>
      <c r="AR1373" s="164" t="s">
        <v>262</v>
      </c>
      <c r="AT1373" s="164" t="s">
        <v>154</v>
      </c>
      <c r="AU1373" s="164" t="s">
        <v>152</v>
      </c>
      <c r="AY1373" s="18" t="s">
        <v>151</v>
      </c>
      <c r="BE1373" s="165">
        <f>IF(N1373="základná",J1373,0)</f>
        <v>0</v>
      </c>
      <c r="BF1373" s="165">
        <f>IF(N1373="znížená",J1373,0)</f>
        <v>0</v>
      </c>
      <c r="BG1373" s="165">
        <f>IF(N1373="zákl. prenesená",J1373,0)</f>
        <v>0</v>
      </c>
      <c r="BH1373" s="165">
        <f>IF(N1373="zníž. prenesená",J1373,0)</f>
        <v>0</v>
      </c>
      <c r="BI1373" s="165">
        <f>IF(N1373="nulová",J1373,0)</f>
        <v>0</v>
      </c>
      <c r="BJ1373" s="18" t="s">
        <v>152</v>
      </c>
      <c r="BK1373" s="165">
        <f>ROUND(I1373*H1373,2)</f>
        <v>0</v>
      </c>
      <c r="BL1373" s="18" t="s">
        <v>262</v>
      </c>
      <c r="BM1373" s="164" t="s">
        <v>2466</v>
      </c>
    </row>
    <row r="1374" spans="1:65" s="14" customFormat="1" ht="11.25">
      <c r="B1374" s="174"/>
      <c r="D1374" s="167" t="s">
        <v>160</v>
      </c>
      <c r="E1374" s="175" t="s">
        <v>1</v>
      </c>
      <c r="F1374" s="176" t="s">
        <v>2467</v>
      </c>
      <c r="H1374" s="177">
        <v>198.898</v>
      </c>
      <c r="I1374" s="178"/>
      <c r="L1374" s="174"/>
      <c r="M1374" s="179"/>
      <c r="N1374" s="180"/>
      <c r="O1374" s="180"/>
      <c r="P1374" s="180"/>
      <c r="Q1374" s="180"/>
      <c r="R1374" s="180"/>
      <c r="S1374" s="180"/>
      <c r="T1374" s="181"/>
      <c r="AT1374" s="175" t="s">
        <v>160</v>
      </c>
      <c r="AU1374" s="175" t="s">
        <v>152</v>
      </c>
      <c r="AV1374" s="14" t="s">
        <v>152</v>
      </c>
      <c r="AW1374" s="14" t="s">
        <v>31</v>
      </c>
      <c r="AX1374" s="14" t="s">
        <v>76</v>
      </c>
      <c r="AY1374" s="175" t="s">
        <v>151</v>
      </c>
    </row>
    <row r="1375" spans="1:65" s="14" customFormat="1" ht="11.25">
      <c r="B1375" s="174"/>
      <c r="D1375" s="167" t="s">
        <v>160</v>
      </c>
      <c r="E1375" s="175" t="s">
        <v>1</v>
      </c>
      <c r="F1375" s="176" t="s">
        <v>2468</v>
      </c>
      <c r="H1375" s="177">
        <v>174.39</v>
      </c>
      <c r="I1375" s="178"/>
      <c r="L1375" s="174"/>
      <c r="M1375" s="179"/>
      <c r="N1375" s="180"/>
      <c r="O1375" s="180"/>
      <c r="P1375" s="180"/>
      <c r="Q1375" s="180"/>
      <c r="R1375" s="180"/>
      <c r="S1375" s="180"/>
      <c r="T1375" s="181"/>
      <c r="AT1375" s="175" t="s">
        <v>160</v>
      </c>
      <c r="AU1375" s="175" t="s">
        <v>152</v>
      </c>
      <c r="AV1375" s="14" t="s">
        <v>152</v>
      </c>
      <c r="AW1375" s="14" t="s">
        <v>31</v>
      </c>
      <c r="AX1375" s="14" t="s">
        <v>76</v>
      </c>
      <c r="AY1375" s="175" t="s">
        <v>151</v>
      </c>
    </row>
    <row r="1376" spans="1:65" s="14" customFormat="1" ht="11.25">
      <c r="B1376" s="174"/>
      <c r="D1376" s="167" t="s">
        <v>160</v>
      </c>
      <c r="E1376" s="175" t="s">
        <v>1</v>
      </c>
      <c r="F1376" s="176" t="s">
        <v>2469</v>
      </c>
      <c r="H1376" s="177">
        <v>52.152999999999999</v>
      </c>
      <c r="I1376" s="178"/>
      <c r="L1376" s="174"/>
      <c r="M1376" s="179"/>
      <c r="N1376" s="180"/>
      <c r="O1376" s="180"/>
      <c r="P1376" s="180"/>
      <c r="Q1376" s="180"/>
      <c r="R1376" s="180"/>
      <c r="S1376" s="180"/>
      <c r="T1376" s="181"/>
      <c r="AT1376" s="175" t="s">
        <v>160</v>
      </c>
      <c r="AU1376" s="175" t="s">
        <v>152</v>
      </c>
      <c r="AV1376" s="14" t="s">
        <v>152</v>
      </c>
      <c r="AW1376" s="14" t="s">
        <v>31</v>
      </c>
      <c r="AX1376" s="14" t="s">
        <v>76</v>
      </c>
      <c r="AY1376" s="175" t="s">
        <v>151</v>
      </c>
    </row>
    <row r="1377" spans="1:65" s="15" customFormat="1" ht="11.25">
      <c r="B1377" s="182"/>
      <c r="D1377" s="167" t="s">
        <v>160</v>
      </c>
      <c r="E1377" s="183" t="s">
        <v>1</v>
      </c>
      <c r="F1377" s="184" t="s">
        <v>164</v>
      </c>
      <c r="H1377" s="185">
        <v>425.44099999999997</v>
      </c>
      <c r="I1377" s="186"/>
      <c r="L1377" s="182"/>
      <c r="M1377" s="187"/>
      <c r="N1377" s="188"/>
      <c r="O1377" s="188"/>
      <c r="P1377" s="188"/>
      <c r="Q1377" s="188"/>
      <c r="R1377" s="188"/>
      <c r="S1377" s="188"/>
      <c r="T1377" s="189"/>
      <c r="AT1377" s="183" t="s">
        <v>160</v>
      </c>
      <c r="AU1377" s="183" t="s">
        <v>152</v>
      </c>
      <c r="AV1377" s="15" t="s">
        <v>158</v>
      </c>
      <c r="AW1377" s="15" t="s">
        <v>31</v>
      </c>
      <c r="AX1377" s="15" t="s">
        <v>84</v>
      </c>
      <c r="AY1377" s="183" t="s">
        <v>151</v>
      </c>
    </row>
    <row r="1378" spans="1:65" s="2" customFormat="1" ht="24.2" customHeight="1">
      <c r="A1378" s="33"/>
      <c r="B1378" s="151"/>
      <c r="C1378" s="190" t="s">
        <v>2470</v>
      </c>
      <c r="D1378" s="190" t="s">
        <v>186</v>
      </c>
      <c r="E1378" s="191" t="s">
        <v>2471</v>
      </c>
      <c r="F1378" s="192" t="s">
        <v>2472</v>
      </c>
      <c r="G1378" s="193" t="s">
        <v>169</v>
      </c>
      <c r="H1378" s="194">
        <v>11.7</v>
      </c>
      <c r="I1378" s="195"/>
      <c r="J1378" s="196">
        <f>ROUND(I1378*H1378,2)</f>
        <v>0</v>
      </c>
      <c r="K1378" s="197"/>
      <c r="L1378" s="198"/>
      <c r="M1378" s="199" t="s">
        <v>1</v>
      </c>
      <c r="N1378" s="200" t="s">
        <v>42</v>
      </c>
      <c r="O1378" s="62"/>
      <c r="P1378" s="162">
        <f>O1378*H1378</f>
        <v>0</v>
      </c>
      <c r="Q1378" s="162">
        <v>0.5</v>
      </c>
      <c r="R1378" s="162">
        <f>Q1378*H1378</f>
        <v>5.85</v>
      </c>
      <c r="S1378" s="162">
        <v>0</v>
      </c>
      <c r="T1378" s="163">
        <f>S1378*H1378</f>
        <v>0</v>
      </c>
      <c r="U1378" s="33"/>
      <c r="V1378" s="33"/>
      <c r="W1378" s="33"/>
      <c r="X1378" s="33"/>
      <c r="Y1378" s="33"/>
      <c r="Z1378" s="33"/>
      <c r="AA1378" s="33"/>
      <c r="AB1378" s="33"/>
      <c r="AC1378" s="33"/>
      <c r="AD1378" s="33"/>
      <c r="AE1378" s="33"/>
      <c r="AR1378" s="164" t="s">
        <v>417</v>
      </c>
      <c r="AT1378" s="164" t="s">
        <v>186</v>
      </c>
      <c r="AU1378" s="164" t="s">
        <v>152</v>
      </c>
      <c r="AY1378" s="18" t="s">
        <v>151</v>
      </c>
      <c r="BE1378" s="165">
        <f>IF(N1378="základná",J1378,0)</f>
        <v>0</v>
      </c>
      <c r="BF1378" s="165">
        <f>IF(N1378="znížená",J1378,0)</f>
        <v>0</v>
      </c>
      <c r="BG1378" s="165">
        <f>IF(N1378="zákl. prenesená",J1378,0)</f>
        <v>0</v>
      </c>
      <c r="BH1378" s="165">
        <f>IF(N1378="zníž. prenesená",J1378,0)</f>
        <v>0</v>
      </c>
      <c r="BI1378" s="165">
        <f>IF(N1378="nulová",J1378,0)</f>
        <v>0</v>
      </c>
      <c r="BJ1378" s="18" t="s">
        <v>152</v>
      </c>
      <c r="BK1378" s="165">
        <f>ROUND(I1378*H1378,2)</f>
        <v>0</v>
      </c>
      <c r="BL1378" s="18" t="s">
        <v>262</v>
      </c>
      <c r="BM1378" s="164" t="s">
        <v>2473</v>
      </c>
    </row>
    <row r="1379" spans="1:65" s="14" customFormat="1" ht="11.25">
      <c r="B1379" s="174"/>
      <c r="D1379" s="167" t="s">
        <v>160</v>
      </c>
      <c r="E1379" s="175" t="s">
        <v>1</v>
      </c>
      <c r="F1379" s="176" t="s">
        <v>2474</v>
      </c>
      <c r="H1379" s="177">
        <v>11.7</v>
      </c>
      <c r="I1379" s="178"/>
      <c r="L1379" s="174"/>
      <c r="M1379" s="179"/>
      <c r="N1379" s="180"/>
      <c r="O1379" s="180"/>
      <c r="P1379" s="180"/>
      <c r="Q1379" s="180"/>
      <c r="R1379" s="180"/>
      <c r="S1379" s="180"/>
      <c r="T1379" s="181"/>
      <c r="AT1379" s="175" t="s">
        <v>160</v>
      </c>
      <c r="AU1379" s="175" t="s">
        <v>152</v>
      </c>
      <c r="AV1379" s="14" t="s">
        <v>152</v>
      </c>
      <c r="AW1379" s="14" t="s">
        <v>31</v>
      </c>
      <c r="AX1379" s="14" t="s">
        <v>84</v>
      </c>
      <c r="AY1379" s="175" t="s">
        <v>151</v>
      </c>
    </row>
    <row r="1380" spans="1:65" s="2" customFormat="1" ht="44.25" customHeight="1">
      <c r="A1380" s="33"/>
      <c r="B1380" s="151"/>
      <c r="C1380" s="152" t="s">
        <v>2475</v>
      </c>
      <c r="D1380" s="152" t="s">
        <v>154</v>
      </c>
      <c r="E1380" s="153" t="s">
        <v>2476</v>
      </c>
      <c r="F1380" s="154" t="s">
        <v>2477</v>
      </c>
      <c r="G1380" s="155" t="s">
        <v>169</v>
      </c>
      <c r="H1380" s="156">
        <v>11.7</v>
      </c>
      <c r="I1380" s="157"/>
      <c r="J1380" s="158">
        <f>ROUND(I1380*H1380,2)</f>
        <v>0</v>
      </c>
      <c r="K1380" s="159"/>
      <c r="L1380" s="34"/>
      <c r="M1380" s="160" t="s">
        <v>1</v>
      </c>
      <c r="N1380" s="161" t="s">
        <v>42</v>
      </c>
      <c r="O1380" s="62"/>
      <c r="P1380" s="162">
        <f>O1380*H1380</f>
        <v>0</v>
      </c>
      <c r="Q1380" s="162">
        <v>2.2349999999999998E-2</v>
      </c>
      <c r="R1380" s="162">
        <f>Q1380*H1380</f>
        <v>0.26149499999999998</v>
      </c>
      <c r="S1380" s="162">
        <v>0</v>
      </c>
      <c r="T1380" s="163">
        <f>S1380*H1380</f>
        <v>0</v>
      </c>
      <c r="U1380" s="33"/>
      <c r="V1380" s="33"/>
      <c r="W1380" s="33"/>
      <c r="X1380" s="33"/>
      <c r="Y1380" s="33"/>
      <c r="Z1380" s="33"/>
      <c r="AA1380" s="33"/>
      <c r="AB1380" s="33"/>
      <c r="AC1380" s="33"/>
      <c r="AD1380" s="33"/>
      <c r="AE1380" s="33"/>
      <c r="AR1380" s="164" t="s">
        <v>262</v>
      </c>
      <c r="AT1380" s="164" t="s">
        <v>154</v>
      </c>
      <c r="AU1380" s="164" t="s">
        <v>152</v>
      </c>
      <c r="AY1380" s="18" t="s">
        <v>151</v>
      </c>
      <c r="BE1380" s="165">
        <f>IF(N1380="základná",J1380,0)</f>
        <v>0</v>
      </c>
      <c r="BF1380" s="165">
        <f>IF(N1380="znížená",J1380,0)</f>
        <v>0</v>
      </c>
      <c r="BG1380" s="165">
        <f>IF(N1380="zákl. prenesená",J1380,0)</f>
        <v>0</v>
      </c>
      <c r="BH1380" s="165">
        <f>IF(N1380="zníž. prenesená",J1380,0)</f>
        <v>0</v>
      </c>
      <c r="BI1380" s="165">
        <f>IF(N1380="nulová",J1380,0)</f>
        <v>0</v>
      </c>
      <c r="BJ1380" s="18" t="s">
        <v>152</v>
      </c>
      <c r="BK1380" s="165">
        <f>ROUND(I1380*H1380,2)</f>
        <v>0</v>
      </c>
      <c r="BL1380" s="18" t="s">
        <v>262</v>
      </c>
      <c r="BM1380" s="164" t="s">
        <v>2478</v>
      </c>
    </row>
    <row r="1381" spans="1:65" s="2" customFormat="1" ht="33" customHeight="1">
      <c r="A1381" s="33"/>
      <c r="B1381" s="151"/>
      <c r="C1381" s="152" t="s">
        <v>2479</v>
      </c>
      <c r="D1381" s="152" t="s">
        <v>154</v>
      </c>
      <c r="E1381" s="153" t="s">
        <v>2480</v>
      </c>
      <c r="F1381" s="154" t="s">
        <v>2481</v>
      </c>
      <c r="G1381" s="155" t="s">
        <v>157</v>
      </c>
      <c r="H1381" s="156">
        <v>7.024</v>
      </c>
      <c r="I1381" s="157"/>
      <c r="J1381" s="158">
        <f>ROUND(I1381*H1381,2)</f>
        <v>0</v>
      </c>
      <c r="K1381" s="159"/>
      <c r="L1381" s="34"/>
      <c r="M1381" s="160" t="s">
        <v>1</v>
      </c>
      <c r="N1381" s="161" t="s">
        <v>42</v>
      </c>
      <c r="O1381" s="62"/>
      <c r="P1381" s="162">
        <f>O1381*H1381</f>
        <v>0</v>
      </c>
      <c r="Q1381" s="162">
        <v>1.174E-2</v>
      </c>
      <c r="R1381" s="162">
        <f>Q1381*H1381</f>
        <v>8.2461760000000009E-2</v>
      </c>
      <c r="S1381" s="162">
        <v>0</v>
      </c>
      <c r="T1381" s="163">
        <f>S1381*H1381</f>
        <v>0</v>
      </c>
      <c r="U1381" s="33"/>
      <c r="V1381" s="33"/>
      <c r="W1381" s="33"/>
      <c r="X1381" s="33"/>
      <c r="Y1381" s="33"/>
      <c r="Z1381" s="33"/>
      <c r="AA1381" s="33"/>
      <c r="AB1381" s="33"/>
      <c r="AC1381" s="33"/>
      <c r="AD1381" s="33"/>
      <c r="AE1381" s="33"/>
      <c r="AR1381" s="164" t="s">
        <v>262</v>
      </c>
      <c r="AT1381" s="164" t="s">
        <v>154</v>
      </c>
      <c r="AU1381" s="164" t="s">
        <v>152</v>
      </c>
      <c r="AY1381" s="18" t="s">
        <v>151</v>
      </c>
      <c r="BE1381" s="165">
        <f>IF(N1381="základná",J1381,0)</f>
        <v>0</v>
      </c>
      <c r="BF1381" s="165">
        <f>IF(N1381="znížená",J1381,0)</f>
        <v>0</v>
      </c>
      <c r="BG1381" s="165">
        <f>IF(N1381="zákl. prenesená",J1381,0)</f>
        <v>0</v>
      </c>
      <c r="BH1381" s="165">
        <f>IF(N1381="zníž. prenesená",J1381,0)</f>
        <v>0</v>
      </c>
      <c r="BI1381" s="165">
        <f>IF(N1381="nulová",J1381,0)</f>
        <v>0</v>
      </c>
      <c r="BJ1381" s="18" t="s">
        <v>152</v>
      </c>
      <c r="BK1381" s="165">
        <f>ROUND(I1381*H1381,2)</f>
        <v>0</v>
      </c>
      <c r="BL1381" s="18" t="s">
        <v>262</v>
      </c>
      <c r="BM1381" s="164" t="s">
        <v>2482</v>
      </c>
    </row>
    <row r="1382" spans="1:65" s="13" customFormat="1" ht="11.25">
      <c r="B1382" s="166"/>
      <c r="D1382" s="167" t="s">
        <v>160</v>
      </c>
      <c r="E1382" s="168" t="s">
        <v>1</v>
      </c>
      <c r="F1382" s="169" t="s">
        <v>1633</v>
      </c>
      <c r="H1382" s="168" t="s">
        <v>1</v>
      </c>
      <c r="I1382" s="170"/>
      <c r="L1382" s="166"/>
      <c r="M1382" s="171"/>
      <c r="N1382" s="172"/>
      <c r="O1382" s="172"/>
      <c r="P1382" s="172"/>
      <c r="Q1382" s="172"/>
      <c r="R1382" s="172"/>
      <c r="S1382" s="172"/>
      <c r="T1382" s="173"/>
      <c r="AT1382" s="168" t="s">
        <v>160</v>
      </c>
      <c r="AU1382" s="168" t="s">
        <v>152</v>
      </c>
      <c r="AV1382" s="13" t="s">
        <v>84</v>
      </c>
      <c r="AW1382" s="13" t="s">
        <v>31</v>
      </c>
      <c r="AX1382" s="13" t="s">
        <v>76</v>
      </c>
      <c r="AY1382" s="168" t="s">
        <v>151</v>
      </c>
    </row>
    <row r="1383" spans="1:65" s="14" customFormat="1" ht="11.25">
      <c r="B1383" s="174"/>
      <c r="D1383" s="167" t="s">
        <v>160</v>
      </c>
      <c r="E1383" s="175" t="s">
        <v>1</v>
      </c>
      <c r="F1383" s="176" t="s">
        <v>1634</v>
      </c>
      <c r="H1383" s="177">
        <v>7.024</v>
      </c>
      <c r="I1383" s="178"/>
      <c r="L1383" s="174"/>
      <c r="M1383" s="179"/>
      <c r="N1383" s="180"/>
      <c r="O1383" s="180"/>
      <c r="P1383" s="180"/>
      <c r="Q1383" s="180"/>
      <c r="R1383" s="180"/>
      <c r="S1383" s="180"/>
      <c r="T1383" s="181"/>
      <c r="AT1383" s="175" t="s">
        <v>160</v>
      </c>
      <c r="AU1383" s="175" t="s">
        <v>152</v>
      </c>
      <c r="AV1383" s="14" t="s">
        <v>152</v>
      </c>
      <c r="AW1383" s="14" t="s">
        <v>31</v>
      </c>
      <c r="AX1383" s="14" t="s">
        <v>76</v>
      </c>
      <c r="AY1383" s="175" t="s">
        <v>151</v>
      </c>
    </row>
    <row r="1384" spans="1:65" s="15" customFormat="1" ht="11.25">
      <c r="B1384" s="182"/>
      <c r="D1384" s="167" t="s">
        <v>160</v>
      </c>
      <c r="E1384" s="183" t="s">
        <v>1</v>
      </c>
      <c r="F1384" s="184" t="s">
        <v>164</v>
      </c>
      <c r="H1384" s="185">
        <v>7.024</v>
      </c>
      <c r="I1384" s="186"/>
      <c r="L1384" s="182"/>
      <c r="M1384" s="187"/>
      <c r="N1384" s="188"/>
      <c r="O1384" s="188"/>
      <c r="P1384" s="188"/>
      <c r="Q1384" s="188"/>
      <c r="R1384" s="188"/>
      <c r="S1384" s="188"/>
      <c r="T1384" s="189"/>
      <c r="AT1384" s="183" t="s">
        <v>160</v>
      </c>
      <c r="AU1384" s="183" t="s">
        <v>152</v>
      </c>
      <c r="AV1384" s="15" t="s">
        <v>158</v>
      </c>
      <c r="AW1384" s="15" t="s">
        <v>31</v>
      </c>
      <c r="AX1384" s="15" t="s">
        <v>84</v>
      </c>
      <c r="AY1384" s="183" t="s">
        <v>151</v>
      </c>
    </row>
    <row r="1385" spans="1:65" s="2" customFormat="1" ht="16.5" customHeight="1">
      <c r="A1385" s="33"/>
      <c r="B1385" s="151"/>
      <c r="C1385" s="152" t="s">
        <v>2483</v>
      </c>
      <c r="D1385" s="152" t="s">
        <v>154</v>
      </c>
      <c r="E1385" s="153" t="s">
        <v>2484</v>
      </c>
      <c r="F1385" s="154" t="s">
        <v>2485</v>
      </c>
      <c r="G1385" s="155" t="s">
        <v>462</v>
      </c>
      <c r="H1385" s="156">
        <v>86.9</v>
      </c>
      <c r="I1385" s="157"/>
      <c r="J1385" s="158">
        <f>ROUND(I1385*H1385,2)</f>
        <v>0</v>
      </c>
      <c r="K1385" s="159"/>
      <c r="L1385" s="34"/>
      <c r="M1385" s="160" t="s">
        <v>1</v>
      </c>
      <c r="N1385" s="161" t="s">
        <v>42</v>
      </c>
      <c r="O1385" s="62"/>
      <c r="P1385" s="162">
        <f>O1385*H1385</f>
        <v>0</v>
      </c>
      <c r="Q1385" s="162">
        <v>5.6459999999999998E-5</v>
      </c>
      <c r="R1385" s="162">
        <f>Q1385*H1385</f>
        <v>4.9063739999999998E-3</v>
      </c>
      <c r="S1385" s="162">
        <v>0</v>
      </c>
      <c r="T1385" s="163">
        <f>S1385*H1385</f>
        <v>0</v>
      </c>
      <c r="U1385" s="33"/>
      <c r="V1385" s="33"/>
      <c r="W1385" s="33"/>
      <c r="X1385" s="33"/>
      <c r="Y1385" s="33"/>
      <c r="Z1385" s="33"/>
      <c r="AA1385" s="33"/>
      <c r="AB1385" s="33"/>
      <c r="AC1385" s="33"/>
      <c r="AD1385" s="33"/>
      <c r="AE1385" s="33"/>
      <c r="AR1385" s="164" t="s">
        <v>262</v>
      </c>
      <c r="AT1385" s="164" t="s">
        <v>154</v>
      </c>
      <c r="AU1385" s="164" t="s">
        <v>152</v>
      </c>
      <c r="AY1385" s="18" t="s">
        <v>151</v>
      </c>
      <c r="BE1385" s="165">
        <f>IF(N1385="základná",J1385,0)</f>
        <v>0</v>
      </c>
      <c r="BF1385" s="165">
        <f>IF(N1385="znížená",J1385,0)</f>
        <v>0</v>
      </c>
      <c r="BG1385" s="165">
        <f>IF(N1385="zákl. prenesená",J1385,0)</f>
        <v>0</v>
      </c>
      <c r="BH1385" s="165">
        <f>IF(N1385="zníž. prenesená",J1385,0)</f>
        <v>0</v>
      </c>
      <c r="BI1385" s="165">
        <f>IF(N1385="nulová",J1385,0)</f>
        <v>0</v>
      </c>
      <c r="BJ1385" s="18" t="s">
        <v>152</v>
      </c>
      <c r="BK1385" s="165">
        <f>ROUND(I1385*H1385,2)</f>
        <v>0</v>
      </c>
      <c r="BL1385" s="18" t="s">
        <v>262</v>
      </c>
      <c r="BM1385" s="164" t="s">
        <v>2486</v>
      </c>
    </row>
    <row r="1386" spans="1:65" s="13" customFormat="1" ht="11.25">
      <c r="B1386" s="166"/>
      <c r="D1386" s="167" t="s">
        <v>160</v>
      </c>
      <c r="E1386" s="168" t="s">
        <v>1</v>
      </c>
      <c r="F1386" s="169" t="s">
        <v>1948</v>
      </c>
      <c r="H1386" s="168" t="s">
        <v>1</v>
      </c>
      <c r="I1386" s="170"/>
      <c r="L1386" s="166"/>
      <c r="M1386" s="171"/>
      <c r="N1386" s="172"/>
      <c r="O1386" s="172"/>
      <c r="P1386" s="172"/>
      <c r="Q1386" s="172"/>
      <c r="R1386" s="172"/>
      <c r="S1386" s="172"/>
      <c r="T1386" s="173"/>
      <c r="AT1386" s="168" t="s">
        <v>160</v>
      </c>
      <c r="AU1386" s="168" t="s">
        <v>152</v>
      </c>
      <c r="AV1386" s="13" t="s">
        <v>84</v>
      </c>
      <c r="AW1386" s="13" t="s">
        <v>31</v>
      </c>
      <c r="AX1386" s="13" t="s">
        <v>76</v>
      </c>
      <c r="AY1386" s="168" t="s">
        <v>151</v>
      </c>
    </row>
    <row r="1387" spans="1:65" s="14" customFormat="1" ht="11.25">
      <c r="B1387" s="174"/>
      <c r="D1387" s="167" t="s">
        <v>160</v>
      </c>
      <c r="E1387" s="175" t="s">
        <v>1</v>
      </c>
      <c r="F1387" s="176" t="s">
        <v>2487</v>
      </c>
      <c r="H1387" s="177">
        <v>86.9</v>
      </c>
      <c r="I1387" s="178"/>
      <c r="L1387" s="174"/>
      <c r="M1387" s="179"/>
      <c r="N1387" s="180"/>
      <c r="O1387" s="180"/>
      <c r="P1387" s="180"/>
      <c r="Q1387" s="180"/>
      <c r="R1387" s="180"/>
      <c r="S1387" s="180"/>
      <c r="T1387" s="181"/>
      <c r="AT1387" s="175" t="s">
        <v>160</v>
      </c>
      <c r="AU1387" s="175" t="s">
        <v>152</v>
      </c>
      <c r="AV1387" s="14" t="s">
        <v>152</v>
      </c>
      <c r="AW1387" s="14" t="s">
        <v>31</v>
      </c>
      <c r="AX1387" s="14" t="s">
        <v>76</v>
      </c>
      <c r="AY1387" s="175" t="s">
        <v>151</v>
      </c>
    </row>
    <row r="1388" spans="1:65" s="15" customFormat="1" ht="11.25">
      <c r="B1388" s="182"/>
      <c r="D1388" s="167" t="s">
        <v>160</v>
      </c>
      <c r="E1388" s="183" t="s">
        <v>1</v>
      </c>
      <c r="F1388" s="184" t="s">
        <v>164</v>
      </c>
      <c r="H1388" s="185">
        <v>86.9</v>
      </c>
      <c r="I1388" s="186"/>
      <c r="L1388" s="182"/>
      <c r="M1388" s="187"/>
      <c r="N1388" s="188"/>
      <c r="O1388" s="188"/>
      <c r="P1388" s="188"/>
      <c r="Q1388" s="188"/>
      <c r="R1388" s="188"/>
      <c r="S1388" s="188"/>
      <c r="T1388" s="189"/>
      <c r="AT1388" s="183" t="s">
        <v>160</v>
      </c>
      <c r="AU1388" s="183" t="s">
        <v>152</v>
      </c>
      <c r="AV1388" s="15" t="s">
        <v>158</v>
      </c>
      <c r="AW1388" s="15" t="s">
        <v>31</v>
      </c>
      <c r="AX1388" s="15" t="s">
        <v>84</v>
      </c>
      <c r="AY1388" s="183" t="s">
        <v>151</v>
      </c>
    </row>
    <row r="1389" spans="1:65" s="2" customFormat="1" ht="24.2" customHeight="1">
      <c r="A1389" s="33"/>
      <c r="B1389" s="151"/>
      <c r="C1389" s="190" t="s">
        <v>2488</v>
      </c>
      <c r="D1389" s="190" t="s">
        <v>186</v>
      </c>
      <c r="E1389" s="191" t="s">
        <v>2454</v>
      </c>
      <c r="F1389" s="192" t="s">
        <v>2455</v>
      </c>
      <c r="G1389" s="193" t="s">
        <v>169</v>
      </c>
      <c r="H1389" s="194">
        <v>0.38200000000000001</v>
      </c>
      <c r="I1389" s="195"/>
      <c r="J1389" s="196">
        <f>ROUND(I1389*H1389,2)</f>
        <v>0</v>
      </c>
      <c r="K1389" s="197"/>
      <c r="L1389" s="198"/>
      <c r="M1389" s="199" t="s">
        <v>1</v>
      </c>
      <c r="N1389" s="200" t="s">
        <v>42</v>
      </c>
      <c r="O1389" s="62"/>
      <c r="P1389" s="162">
        <f>O1389*H1389</f>
        <v>0</v>
      </c>
      <c r="Q1389" s="162">
        <v>0.55000000000000004</v>
      </c>
      <c r="R1389" s="162">
        <f>Q1389*H1389</f>
        <v>0.21010000000000001</v>
      </c>
      <c r="S1389" s="162">
        <v>0</v>
      </c>
      <c r="T1389" s="163">
        <f>S1389*H1389</f>
        <v>0</v>
      </c>
      <c r="U1389" s="33"/>
      <c r="V1389" s="33"/>
      <c r="W1389" s="33"/>
      <c r="X1389" s="33"/>
      <c r="Y1389" s="33"/>
      <c r="Z1389" s="33"/>
      <c r="AA1389" s="33"/>
      <c r="AB1389" s="33"/>
      <c r="AC1389" s="33"/>
      <c r="AD1389" s="33"/>
      <c r="AE1389" s="33"/>
      <c r="AR1389" s="164" t="s">
        <v>417</v>
      </c>
      <c r="AT1389" s="164" t="s">
        <v>186</v>
      </c>
      <c r="AU1389" s="164" t="s">
        <v>152</v>
      </c>
      <c r="AY1389" s="18" t="s">
        <v>151</v>
      </c>
      <c r="BE1389" s="165">
        <f>IF(N1389="základná",J1389,0)</f>
        <v>0</v>
      </c>
      <c r="BF1389" s="165">
        <f>IF(N1389="znížená",J1389,0)</f>
        <v>0</v>
      </c>
      <c r="BG1389" s="165">
        <f>IF(N1389="zákl. prenesená",J1389,0)</f>
        <v>0</v>
      </c>
      <c r="BH1389" s="165">
        <f>IF(N1389="zníž. prenesená",J1389,0)</f>
        <v>0</v>
      </c>
      <c r="BI1389" s="165">
        <f>IF(N1389="nulová",J1389,0)</f>
        <v>0</v>
      </c>
      <c r="BJ1389" s="18" t="s">
        <v>152</v>
      </c>
      <c r="BK1389" s="165">
        <f>ROUND(I1389*H1389,2)</f>
        <v>0</v>
      </c>
      <c r="BL1389" s="18" t="s">
        <v>262</v>
      </c>
      <c r="BM1389" s="164" t="s">
        <v>2489</v>
      </c>
    </row>
    <row r="1390" spans="1:65" s="14" customFormat="1" ht="11.25">
      <c r="B1390" s="174"/>
      <c r="D1390" s="167" t="s">
        <v>160</v>
      </c>
      <c r="E1390" s="175" t="s">
        <v>1</v>
      </c>
      <c r="F1390" s="176" t="s">
        <v>2490</v>
      </c>
      <c r="H1390" s="177">
        <v>0.38200000000000001</v>
      </c>
      <c r="I1390" s="178"/>
      <c r="L1390" s="174"/>
      <c r="M1390" s="179"/>
      <c r="N1390" s="180"/>
      <c r="O1390" s="180"/>
      <c r="P1390" s="180"/>
      <c r="Q1390" s="180"/>
      <c r="R1390" s="180"/>
      <c r="S1390" s="180"/>
      <c r="T1390" s="181"/>
      <c r="AT1390" s="175" t="s">
        <v>160</v>
      </c>
      <c r="AU1390" s="175" t="s">
        <v>152</v>
      </c>
      <c r="AV1390" s="14" t="s">
        <v>152</v>
      </c>
      <c r="AW1390" s="14" t="s">
        <v>31</v>
      </c>
      <c r="AX1390" s="14" t="s">
        <v>84</v>
      </c>
      <c r="AY1390" s="175" t="s">
        <v>151</v>
      </c>
    </row>
    <row r="1391" spans="1:65" s="2" customFormat="1" ht="24.2" customHeight="1">
      <c r="A1391" s="33"/>
      <c r="B1391" s="151"/>
      <c r="C1391" s="152" t="s">
        <v>2491</v>
      </c>
      <c r="D1391" s="152" t="s">
        <v>154</v>
      </c>
      <c r="E1391" s="153" t="s">
        <v>2492</v>
      </c>
      <c r="F1391" s="154" t="s">
        <v>2493</v>
      </c>
      <c r="G1391" s="155" t="s">
        <v>157</v>
      </c>
      <c r="H1391" s="156">
        <v>93.834000000000003</v>
      </c>
      <c r="I1391" s="157"/>
      <c r="J1391" s="158">
        <f>ROUND(I1391*H1391,2)</f>
        <v>0</v>
      </c>
      <c r="K1391" s="159"/>
      <c r="L1391" s="34"/>
      <c r="M1391" s="160" t="s">
        <v>1</v>
      </c>
      <c r="N1391" s="161" t="s">
        <v>42</v>
      </c>
      <c r="O1391" s="62"/>
      <c r="P1391" s="162">
        <f>O1391*H1391</f>
        <v>0</v>
      </c>
      <c r="Q1391" s="162">
        <v>1.031E-2</v>
      </c>
      <c r="R1391" s="162">
        <f>Q1391*H1391</f>
        <v>0.96742854</v>
      </c>
      <c r="S1391" s="162">
        <v>0</v>
      </c>
      <c r="T1391" s="163">
        <f>S1391*H1391</f>
        <v>0</v>
      </c>
      <c r="U1391" s="33"/>
      <c r="V1391" s="33"/>
      <c r="W1391" s="33"/>
      <c r="X1391" s="33"/>
      <c r="Y1391" s="33"/>
      <c r="Z1391" s="33"/>
      <c r="AA1391" s="33"/>
      <c r="AB1391" s="33"/>
      <c r="AC1391" s="33"/>
      <c r="AD1391" s="33"/>
      <c r="AE1391" s="33"/>
      <c r="AR1391" s="164" t="s">
        <v>262</v>
      </c>
      <c r="AT1391" s="164" t="s">
        <v>154</v>
      </c>
      <c r="AU1391" s="164" t="s">
        <v>152</v>
      </c>
      <c r="AY1391" s="18" t="s">
        <v>151</v>
      </c>
      <c r="BE1391" s="165">
        <f>IF(N1391="základná",J1391,0)</f>
        <v>0</v>
      </c>
      <c r="BF1391" s="165">
        <f>IF(N1391="znížená",J1391,0)</f>
        <v>0</v>
      </c>
      <c r="BG1391" s="165">
        <f>IF(N1391="zákl. prenesená",J1391,0)</f>
        <v>0</v>
      </c>
      <c r="BH1391" s="165">
        <f>IF(N1391="zníž. prenesená",J1391,0)</f>
        <v>0</v>
      </c>
      <c r="BI1391" s="165">
        <f>IF(N1391="nulová",J1391,0)</f>
        <v>0</v>
      </c>
      <c r="BJ1391" s="18" t="s">
        <v>152</v>
      </c>
      <c r="BK1391" s="165">
        <f>ROUND(I1391*H1391,2)</f>
        <v>0</v>
      </c>
      <c r="BL1391" s="18" t="s">
        <v>262</v>
      </c>
      <c r="BM1391" s="164" t="s">
        <v>2494</v>
      </c>
    </row>
    <row r="1392" spans="1:65" s="14" customFormat="1" ht="11.25">
      <c r="B1392" s="174"/>
      <c r="D1392" s="167" t="s">
        <v>160</v>
      </c>
      <c r="E1392" s="175" t="s">
        <v>1</v>
      </c>
      <c r="F1392" s="176" t="s">
        <v>2495</v>
      </c>
      <c r="H1392" s="177">
        <v>20.875</v>
      </c>
      <c r="I1392" s="178"/>
      <c r="L1392" s="174"/>
      <c r="M1392" s="179"/>
      <c r="N1392" s="180"/>
      <c r="O1392" s="180"/>
      <c r="P1392" s="180"/>
      <c r="Q1392" s="180"/>
      <c r="R1392" s="180"/>
      <c r="S1392" s="180"/>
      <c r="T1392" s="181"/>
      <c r="AT1392" s="175" t="s">
        <v>160</v>
      </c>
      <c r="AU1392" s="175" t="s">
        <v>152</v>
      </c>
      <c r="AV1392" s="14" t="s">
        <v>152</v>
      </c>
      <c r="AW1392" s="14" t="s">
        <v>31</v>
      </c>
      <c r="AX1392" s="14" t="s">
        <v>76</v>
      </c>
      <c r="AY1392" s="175" t="s">
        <v>151</v>
      </c>
    </row>
    <row r="1393" spans="1:65" s="13" customFormat="1" ht="11.25">
      <c r="B1393" s="166"/>
      <c r="D1393" s="167" t="s">
        <v>160</v>
      </c>
      <c r="E1393" s="168" t="s">
        <v>1</v>
      </c>
      <c r="F1393" s="169" t="s">
        <v>2496</v>
      </c>
      <c r="H1393" s="168" t="s">
        <v>1</v>
      </c>
      <c r="I1393" s="170"/>
      <c r="L1393" s="166"/>
      <c r="M1393" s="171"/>
      <c r="N1393" s="172"/>
      <c r="O1393" s="172"/>
      <c r="P1393" s="172"/>
      <c r="Q1393" s="172"/>
      <c r="R1393" s="172"/>
      <c r="S1393" s="172"/>
      <c r="T1393" s="173"/>
      <c r="AT1393" s="168" t="s">
        <v>160</v>
      </c>
      <c r="AU1393" s="168" t="s">
        <v>152</v>
      </c>
      <c r="AV1393" s="13" t="s">
        <v>84</v>
      </c>
      <c r="AW1393" s="13" t="s">
        <v>31</v>
      </c>
      <c r="AX1393" s="13" t="s">
        <v>76</v>
      </c>
      <c r="AY1393" s="168" t="s">
        <v>151</v>
      </c>
    </row>
    <row r="1394" spans="1:65" s="13" customFormat="1" ht="11.25">
      <c r="B1394" s="166"/>
      <c r="D1394" s="167" t="s">
        <v>160</v>
      </c>
      <c r="E1394" s="168" t="s">
        <v>1</v>
      </c>
      <c r="F1394" s="169" t="s">
        <v>2320</v>
      </c>
      <c r="H1394" s="168" t="s">
        <v>1</v>
      </c>
      <c r="I1394" s="170"/>
      <c r="L1394" s="166"/>
      <c r="M1394" s="171"/>
      <c r="N1394" s="172"/>
      <c r="O1394" s="172"/>
      <c r="P1394" s="172"/>
      <c r="Q1394" s="172"/>
      <c r="R1394" s="172"/>
      <c r="S1394" s="172"/>
      <c r="T1394" s="173"/>
      <c r="AT1394" s="168" t="s">
        <v>160</v>
      </c>
      <c r="AU1394" s="168" t="s">
        <v>152</v>
      </c>
      <c r="AV1394" s="13" t="s">
        <v>84</v>
      </c>
      <c r="AW1394" s="13" t="s">
        <v>31</v>
      </c>
      <c r="AX1394" s="13" t="s">
        <v>76</v>
      </c>
      <c r="AY1394" s="168" t="s">
        <v>151</v>
      </c>
    </row>
    <row r="1395" spans="1:65" s="14" customFormat="1" ht="11.25">
      <c r="B1395" s="174"/>
      <c r="D1395" s="167" t="s">
        <v>160</v>
      </c>
      <c r="E1395" s="175" t="s">
        <v>1</v>
      </c>
      <c r="F1395" s="176" t="s">
        <v>2321</v>
      </c>
      <c r="H1395" s="177">
        <v>66.715999999999994</v>
      </c>
      <c r="I1395" s="178"/>
      <c r="L1395" s="174"/>
      <c r="M1395" s="179"/>
      <c r="N1395" s="180"/>
      <c r="O1395" s="180"/>
      <c r="P1395" s="180"/>
      <c r="Q1395" s="180"/>
      <c r="R1395" s="180"/>
      <c r="S1395" s="180"/>
      <c r="T1395" s="181"/>
      <c r="AT1395" s="175" t="s">
        <v>160</v>
      </c>
      <c r="AU1395" s="175" t="s">
        <v>152</v>
      </c>
      <c r="AV1395" s="14" t="s">
        <v>152</v>
      </c>
      <c r="AW1395" s="14" t="s">
        <v>31</v>
      </c>
      <c r="AX1395" s="14" t="s">
        <v>76</v>
      </c>
      <c r="AY1395" s="175" t="s">
        <v>151</v>
      </c>
    </row>
    <row r="1396" spans="1:65" s="13" customFormat="1" ht="22.5">
      <c r="B1396" s="166"/>
      <c r="D1396" s="167" t="s">
        <v>160</v>
      </c>
      <c r="E1396" s="168" t="s">
        <v>1</v>
      </c>
      <c r="F1396" s="169" t="s">
        <v>2497</v>
      </c>
      <c r="H1396" s="168" t="s">
        <v>1</v>
      </c>
      <c r="I1396" s="170"/>
      <c r="L1396" s="166"/>
      <c r="M1396" s="171"/>
      <c r="N1396" s="172"/>
      <c r="O1396" s="172"/>
      <c r="P1396" s="172"/>
      <c r="Q1396" s="172"/>
      <c r="R1396" s="172"/>
      <c r="S1396" s="172"/>
      <c r="T1396" s="173"/>
      <c r="AT1396" s="168" t="s">
        <v>160</v>
      </c>
      <c r="AU1396" s="168" t="s">
        <v>152</v>
      </c>
      <c r="AV1396" s="13" t="s">
        <v>84</v>
      </c>
      <c r="AW1396" s="13" t="s">
        <v>31</v>
      </c>
      <c r="AX1396" s="13" t="s">
        <v>76</v>
      </c>
      <c r="AY1396" s="168" t="s">
        <v>151</v>
      </c>
    </row>
    <row r="1397" spans="1:65" s="14" customFormat="1" ht="11.25">
      <c r="B1397" s="174"/>
      <c r="D1397" s="167" t="s">
        <v>160</v>
      </c>
      <c r="E1397" s="175" t="s">
        <v>1</v>
      </c>
      <c r="F1397" s="176" t="s">
        <v>2498</v>
      </c>
      <c r="H1397" s="177">
        <v>6.2430000000000003</v>
      </c>
      <c r="I1397" s="178"/>
      <c r="L1397" s="174"/>
      <c r="M1397" s="179"/>
      <c r="N1397" s="180"/>
      <c r="O1397" s="180"/>
      <c r="P1397" s="180"/>
      <c r="Q1397" s="180"/>
      <c r="R1397" s="180"/>
      <c r="S1397" s="180"/>
      <c r="T1397" s="181"/>
      <c r="AT1397" s="175" t="s">
        <v>160</v>
      </c>
      <c r="AU1397" s="175" t="s">
        <v>152</v>
      </c>
      <c r="AV1397" s="14" t="s">
        <v>152</v>
      </c>
      <c r="AW1397" s="14" t="s">
        <v>31</v>
      </c>
      <c r="AX1397" s="14" t="s">
        <v>76</v>
      </c>
      <c r="AY1397" s="175" t="s">
        <v>151</v>
      </c>
    </row>
    <row r="1398" spans="1:65" s="15" customFormat="1" ht="11.25">
      <c r="B1398" s="182"/>
      <c r="D1398" s="167" t="s">
        <v>160</v>
      </c>
      <c r="E1398" s="183" t="s">
        <v>1</v>
      </c>
      <c r="F1398" s="184" t="s">
        <v>164</v>
      </c>
      <c r="H1398" s="185">
        <v>93.834000000000003</v>
      </c>
      <c r="I1398" s="186"/>
      <c r="L1398" s="182"/>
      <c r="M1398" s="187"/>
      <c r="N1398" s="188"/>
      <c r="O1398" s="188"/>
      <c r="P1398" s="188"/>
      <c r="Q1398" s="188"/>
      <c r="R1398" s="188"/>
      <c r="S1398" s="188"/>
      <c r="T1398" s="189"/>
      <c r="AT1398" s="183" t="s">
        <v>160</v>
      </c>
      <c r="AU1398" s="183" t="s">
        <v>152</v>
      </c>
      <c r="AV1398" s="15" t="s">
        <v>158</v>
      </c>
      <c r="AW1398" s="15" t="s">
        <v>31</v>
      </c>
      <c r="AX1398" s="15" t="s">
        <v>84</v>
      </c>
      <c r="AY1398" s="183" t="s">
        <v>151</v>
      </c>
    </row>
    <row r="1399" spans="1:65" s="2" customFormat="1" ht="24.2" customHeight="1">
      <c r="A1399" s="33"/>
      <c r="B1399" s="151"/>
      <c r="C1399" s="152" t="s">
        <v>2499</v>
      </c>
      <c r="D1399" s="152" t="s">
        <v>154</v>
      </c>
      <c r="E1399" s="153" t="s">
        <v>2500</v>
      </c>
      <c r="F1399" s="154" t="s">
        <v>2501</v>
      </c>
      <c r="G1399" s="155" t="s">
        <v>157</v>
      </c>
      <c r="H1399" s="156">
        <v>201.59899999999999</v>
      </c>
      <c r="I1399" s="157"/>
      <c r="J1399" s="158">
        <f>ROUND(I1399*H1399,2)</f>
        <v>0</v>
      </c>
      <c r="K1399" s="159"/>
      <c r="L1399" s="34"/>
      <c r="M1399" s="160" t="s">
        <v>1</v>
      </c>
      <c r="N1399" s="161" t="s">
        <v>42</v>
      </c>
      <c r="O1399" s="62"/>
      <c r="P1399" s="162">
        <f>O1399*H1399</f>
        <v>0</v>
      </c>
      <c r="Q1399" s="162">
        <v>1.1679999999999999E-2</v>
      </c>
      <c r="R1399" s="162">
        <f>Q1399*H1399</f>
        <v>2.3546763199999998</v>
      </c>
      <c r="S1399" s="162">
        <v>0</v>
      </c>
      <c r="T1399" s="163">
        <f>S1399*H1399</f>
        <v>0</v>
      </c>
      <c r="U1399" s="33"/>
      <c r="V1399" s="33"/>
      <c r="W1399" s="33"/>
      <c r="X1399" s="33"/>
      <c r="Y1399" s="33"/>
      <c r="Z1399" s="33"/>
      <c r="AA1399" s="33"/>
      <c r="AB1399" s="33"/>
      <c r="AC1399" s="33"/>
      <c r="AD1399" s="33"/>
      <c r="AE1399" s="33"/>
      <c r="AR1399" s="164" t="s">
        <v>262</v>
      </c>
      <c r="AT1399" s="164" t="s">
        <v>154</v>
      </c>
      <c r="AU1399" s="164" t="s">
        <v>152</v>
      </c>
      <c r="AY1399" s="18" t="s">
        <v>151</v>
      </c>
      <c r="BE1399" s="165">
        <f>IF(N1399="základná",J1399,0)</f>
        <v>0</v>
      </c>
      <c r="BF1399" s="165">
        <f>IF(N1399="znížená",J1399,0)</f>
        <v>0</v>
      </c>
      <c r="BG1399" s="165">
        <f>IF(N1399="zákl. prenesená",J1399,0)</f>
        <v>0</v>
      </c>
      <c r="BH1399" s="165">
        <f>IF(N1399="zníž. prenesená",J1399,0)</f>
        <v>0</v>
      </c>
      <c r="BI1399" s="165">
        <f>IF(N1399="nulová",J1399,0)</f>
        <v>0</v>
      </c>
      <c r="BJ1399" s="18" t="s">
        <v>152</v>
      </c>
      <c r="BK1399" s="165">
        <f>ROUND(I1399*H1399,2)</f>
        <v>0</v>
      </c>
      <c r="BL1399" s="18" t="s">
        <v>262</v>
      </c>
      <c r="BM1399" s="164" t="s">
        <v>2502</v>
      </c>
    </row>
    <row r="1400" spans="1:65" s="13" customFormat="1" ht="22.5">
      <c r="B1400" s="166"/>
      <c r="D1400" s="167" t="s">
        <v>160</v>
      </c>
      <c r="E1400" s="168" t="s">
        <v>1</v>
      </c>
      <c r="F1400" s="169" t="s">
        <v>2503</v>
      </c>
      <c r="H1400" s="168" t="s">
        <v>1</v>
      </c>
      <c r="I1400" s="170"/>
      <c r="L1400" s="166"/>
      <c r="M1400" s="171"/>
      <c r="N1400" s="172"/>
      <c r="O1400" s="172"/>
      <c r="P1400" s="172"/>
      <c r="Q1400" s="172"/>
      <c r="R1400" s="172"/>
      <c r="S1400" s="172"/>
      <c r="T1400" s="173"/>
      <c r="AT1400" s="168" t="s">
        <v>160</v>
      </c>
      <c r="AU1400" s="168" t="s">
        <v>152</v>
      </c>
      <c r="AV1400" s="13" t="s">
        <v>84</v>
      </c>
      <c r="AW1400" s="13" t="s">
        <v>31</v>
      </c>
      <c r="AX1400" s="13" t="s">
        <v>76</v>
      </c>
      <c r="AY1400" s="168" t="s">
        <v>151</v>
      </c>
    </row>
    <row r="1401" spans="1:65" s="14" customFormat="1" ht="22.5">
      <c r="B1401" s="174"/>
      <c r="D1401" s="167" t="s">
        <v>160</v>
      </c>
      <c r="E1401" s="175" t="s">
        <v>1</v>
      </c>
      <c r="F1401" s="176" t="s">
        <v>1605</v>
      </c>
      <c r="H1401" s="177">
        <v>60.098999999999997</v>
      </c>
      <c r="I1401" s="178"/>
      <c r="L1401" s="174"/>
      <c r="M1401" s="179"/>
      <c r="N1401" s="180"/>
      <c r="O1401" s="180"/>
      <c r="P1401" s="180"/>
      <c r="Q1401" s="180"/>
      <c r="R1401" s="180"/>
      <c r="S1401" s="180"/>
      <c r="T1401" s="181"/>
      <c r="AT1401" s="175" t="s">
        <v>160</v>
      </c>
      <c r="AU1401" s="175" t="s">
        <v>152</v>
      </c>
      <c r="AV1401" s="14" t="s">
        <v>152</v>
      </c>
      <c r="AW1401" s="14" t="s">
        <v>31</v>
      </c>
      <c r="AX1401" s="14" t="s">
        <v>76</v>
      </c>
      <c r="AY1401" s="175" t="s">
        <v>151</v>
      </c>
    </row>
    <row r="1402" spans="1:65" s="14" customFormat="1" ht="11.25">
      <c r="B1402" s="174"/>
      <c r="D1402" s="167" t="s">
        <v>160</v>
      </c>
      <c r="E1402" s="175" t="s">
        <v>1</v>
      </c>
      <c r="F1402" s="176" t="s">
        <v>1606</v>
      </c>
      <c r="H1402" s="177">
        <v>19.41</v>
      </c>
      <c r="I1402" s="178"/>
      <c r="L1402" s="174"/>
      <c r="M1402" s="179"/>
      <c r="N1402" s="180"/>
      <c r="O1402" s="180"/>
      <c r="P1402" s="180"/>
      <c r="Q1402" s="180"/>
      <c r="R1402" s="180"/>
      <c r="S1402" s="180"/>
      <c r="T1402" s="181"/>
      <c r="AT1402" s="175" t="s">
        <v>160</v>
      </c>
      <c r="AU1402" s="175" t="s">
        <v>152</v>
      </c>
      <c r="AV1402" s="14" t="s">
        <v>152</v>
      </c>
      <c r="AW1402" s="14" t="s">
        <v>31</v>
      </c>
      <c r="AX1402" s="14" t="s">
        <v>76</v>
      </c>
      <c r="AY1402" s="175" t="s">
        <v>151</v>
      </c>
    </row>
    <row r="1403" spans="1:65" s="14" customFormat="1" ht="33.75">
      <c r="B1403" s="174"/>
      <c r="D1403" s="167" t="s">
        <v>160</v>
      </c>
      <c r="E1403" s="175" t="s">
        <v>1</v>
      </c>
      <c r="F1403" s="176" t="s">
        <v>1607</v>
      </c>
      <c r="H1403" s="177">
        <v>63.328000000000003</v>
      </c>
      <c r="I1403" s="178"/>
      <c r="L1403" s="174"/>
      <c r="M1403" s="179"/>
      <c r="N1403" s="180"/>
      <c r="O1403" s="180"/>
      <c r="P1403" s="180"/>
      <c r="Q1403" s="180"/>
      <c r="R1403" s="180"/>
      <c r="S1403" s="180"/>
      <c r="T1403" s="181"/>
      <c r="AT1403" s="175" t="s">
        <v>160</v>
      </c>
      <c r="AU1403" s="175" t="s">
        <v>152</v>
      </c>
      <c r="AV1403" s="14" t="s">
        <v>152</v>
      </c>
      <c r="AW1403" s="14" t="s">
        <v>31</v>
      </c>
      <c r="AX1403" s="14" t="s">
        <v>76</v>
      </c>
      <c r="AY1403" s="175" t="s">
        <v>151</v>
      </c>
    </row>
    <row r="1404" spans="1:65" s="14" customFormat="1" ht="11.25">
      <c r="B1404" s="174"/>
      <c r="D1404" s="167" t="s">
        <v>160</v>
      </c>
      <c r="E1404" s="175" t="s">
        <v>1</v>
      </c>
      <c r="F1404" s="176" t="s">
        <v>533</v>
      </c>
      <c r="H1404" s="177">
        <v>20</v>
      </c>
      <c r="I1404" s="178"/>
      <c r="L1404" s="174"/>
      <c r="M1404" s="179"/>
      <c r="N1404" s="180"/>
      <c r="O1404" s="180"/>
      <c r="P1404" s="180"/>
      <c r="Q1404" s="180"/>
      <c r="R1404" s="180"/>
      <c r="S1404" s="180"/>
      <c r="T1404" s="181"/>
      <c r="AT1404" s="175" t="s">
        <v>160</v>
      </c>
      <c r="AU1404" s="175" t="s">
        <v>152</v>
      </c>
      <c r="AV1404" s="14" t="s">
        <v>152</v>
      </c>
      <c r="AW1404" s="14" t="s">
        <v>31</v>
      </c>
      <c r="AX1404" s="14" t="s">
        <v>76</v>
      </c>
      <c r="AY1404" s="175" t="s">
        <v>151</v>
      </c>
    </row>
    <row r="1405" spans="1:65" s="13" customFormat="1" ht="11.25">
      <c r="B1405" s="166"/>
      <c r="D1405" s="167" t="s">
        <v>160</v>
      </c>
      <c r="E1405" s="168" t="s">
        <v>1</v>
      </c>
      <c r="F1405" s="169" t="s">
        <v>2504</v>
      </c>
      <c r="H1405" s="168" t="s">
        <v>1</v>
      </c>
      <c r="I1405" s="170"/>
      <c r="L1405" s="166"/>
      <c r="M1405" s="171"/>
      <c r="N1405" s="172"/>
      <c r="O1405" s="172"/>
      <c r="P1405" s="172"/>
      <c r="Q1405" s="172"/>
      <c r="R1405" s="172"/>
      <c r="S1405" s="172"/>
      <c r="T1405" s="173"/>
      <c r="AT1405" s="168" t="s">
        <v>160</v>
      </c>
      <c r="AU1405" s="168" t="s">
        <v>152</v>
      </c>
      <c r="AV1405" s="13" t="s">
        <v>84</v>
      </c>
      <c r="AW1405" s="13" t="s">
        <v>31</v>
      </c>
      <c r="AX1405" s="13" t="s">
        <v>76</v>
      </c>
      <c r="AY1405" s="168" t="s">
        <v>151</v>
      </c>
    </row>
    <row r="1406" spans="1:65" s="14" customFormat="1" ht="33.75">
      <c r="B1406" s="174"/>
      <c r="D1406" s="167" t="s">
        <v>160</v>
      </c>
      <c r="E1406" s="175" t="s">
        <v>1</v>
      </c>
      <c r="F1406" s="176" t="s">
        <v>2388</v>
      </c>
      <c r="H1406" s="177">
        <v>14.238</v>
      </c>
      <c r="I1406" s="178"/>
      <c r="L1406" s="174"/>
      <c r="M1406" s="179"/>
      <c r="N1406" s="180"/>
      <c r="O1406" s="180"/>
      <c r="P1406" s="180"/>
      <c r="Q1406" s="180"/>
      <c r="R1406" s="180"/>
      <c r="S1406" s="180"/>
      <c r="T1406" s="181"/>
      <c r="AT1406" s="175" t="s">
        <v>160</v>
      </c>
      <c r="AU1406" s="175" t="s">
        <v>152</v>
      </c>
      <c r="AV1406" s="14" t="s">
        <v>152</v>
      </c>
      <c r="AW1406" s="14" t="s">
        <v>31</v>
      </c>
      <c r="AX1406" s="14" t="s">
        <v>76</v>
      </c>
      <c r="AY1406" s="175" t="s">
        <v>151</v>
      </c>
    </row>
    <row r="1407" spans="1:65" s="14" customFormat="1" ht="11.25">
      <c r="B1407" s="174"/>
      <c r="D1407" s="167" t="s">
        <v>160</v>
      </c>
      <c r="E1407" s="175" t="s">
        <v>1</v>
      </c>
      <c r="F1407" s="176" t="s">
        <v>2389</v>
      </c>
      <c r="H1407" s="177">
        <v>7.1529999999999996</v>
      </c>
      <c r="I1407" s="178"/>
      <c r="L1407" s="174"/>
      <c r="M1407" s="179"/>
      <c r="N1407" s="180"/>
      <c r="O1407" s="180"/>
      <c r="P1407" s="180"/>
      <c r="Q1407" s="180"/>
      <c r="R1407" s="180"/>
      <c r="S1407" s="180"/>
      <c r="T1407" s="181"/>
      <c r="AT1407" s="175" t="s">
        <v>160</v>
      </c>
      <c r="AU1407" s="175" t="s">
        <v>152</v>
      </c>
      <c r="AV1407" s="14" t="s">
        <v>152</v>
      </c>
      <c r="AW1407" s="14" t="s">
        <v>31</v>
      </c>
      <c r="AX1407" s="14" t="s">
        <v>76</v>
      </c>
      <c r="AY1407" s="175" t="s">
        <v>151</v>
      </c>
    </row>
    <row r="1408" spans="1:65" s="14" customFormat="1" ht="11.25">
      <c r="B1408" s="174"/>
      <c r="D1408" s="167" t="s">
        <v>160</v>
      </c>
      <c r="E1408" s="175" t="s">
        <v>1</v>
      </c>
      <c r="F1408" s="176" t="s">
        <v>2390</v>
      </c>
      <c r="H1408" s="177">
        <v>17.370999999999999</v>
      </c>
      <c r="I1408" s="178"/>
      <c r="L1408" s="174"/>
      <c r="M1408" s="179"/>
      <c r="N1408" s="180"/>
      <c r="O1408" s="180"/>
      <c r="P1408" s="180"/>
      <c r="Q1408" s="180"/>
      <c r="R1408" s="180"/>
      <c r="S1408" s="180"/>
      <c r="T1408" s="181"/>
      <c r="AT1408" s="175" t="s">
        <v>160</v>
      </c>
      <c r="AU1408" s="175" t="s">
        <v>152</v>
      </c>
      <c r="AV1408" s="14" t="s">
        <v>152</v>
      </c>
      <c r="AW1408" s="14" t="s">
        <v>31</v>
      </c>
      <c r="AX1408" s="14" t="s">
        <v>76</v>
      </c>
      <c r="AY1408" s="175" t="s">
        <v>151</v>
      </c>
    </row>
    <row r="1409" spans="1:65" s="15" customFormat="1" ht="11.25">
      <c r="B1409" s="182"/>
      <c r="D1409" s="167" t="s">
        <v>160</v>
      </c>
      <c r="E1409" s="183" t="s">
        <v>1</v>
      </c>
      <c r="F1409" s="184" t="s">
        <v>164</v>
      </c>
      <c r="H1409" s="185">
        <v>201.59899999999999</v>
      </c>
      <c r="I1409" s="186"/>
      <c r="L1409" s="182"/>
      <c r="M1409" s="187"/>
      <c r="N1409" s="188"/>
      <c r="O1409" s="188"/>
      <c r="P1409" s="188"/>
      <c r="Q1409" s="188"/>
      <c r="R1409" s="188"/>
      <c r="S1409" s="188"/>
      <c r="T1409" s="189"/>
      <c r="AT1409" s="183" t="s">
        <v>160</v>
      </c>
      <c r="AU1409" s="183" t="s">
        <v>152</v>
      </c>
      <c r="AV1409" s="15" t="s">
        <v>158</v>
      </c>
      <c r="AW1409" s="15" t="s">
        <v>31</v>
      </c>
      <c r="AX1409" s="15" t="s">
        <v>84</v>
      </c>
      <c r="AY1409" s="183" t="s">
        <v>151</v>
      </c>
    </row>
    <row r="1410" spans="1:65" s="2" customFormat="1" ht="33" customHeight="1">
      <c r="A1410" s="33"/>
      <c r="B1410" s="151"/>
      <c r="C1410" s="152" t="s">
        <v>2505</v>
      </c>
      <c r="D1410" s="152" t="s">
        <v>154</v>
      </c>
      <c r="E1410" s="153" t="s">
        <v>2506</v>
      </c>
      <c r="F1410" s="154" t="s">
        <v>2507</v>
      </c>
      <c r="G1410" s="155" t="s">
        <v>157</v>
      </c>
      <c r="H1410" s="156">
        <v>295.43299999999999</v>
      </c>
      <c r="I1410" s="157"/>
      <c r="J1410" s="158">
        <f>ROUND(I1410*H1410,2)</f>
        <v>0</v>
      </c>
      <c r="K1410" s="159"/>
      <c r="L1410" s="34"/>
      <c r="M1410" s="160" t="s">
        <v>1</v>
      </c>
      <c r="N1410" s="161" t="s">
        <v>42</v>
      </c>
      <c r="O1410" s="62"/>
      <c r="P1410" s="162">
        <f>O1410*H1410</f>
        <v>0</v>
      </c>
      <c r="Q1410" s="162">
        <v>2.4000000000000001E-4</v>
      </c>
      <c r="R1410" s="162">
        <f>Q1410*H1410</f>
        <v>7.0903919999999995E-2</v>
      </c>
      <c r="S1410" s="162">
        <v>0</v>
      </c>
      <c r="T1410" s="163">
        <f>S1410*H1410</f>
        <v>0</v>
      </c>
      <c r="U1410" s="33"/>
      <c r="V1410" s="33"/>
      <c r="W1410" s="33"/>
      <c r="X1410" s="33"/>
      <c r="Y1410" s="33"/>
      <c r="Z1410" s="33"/>
      <c r="AA1410" s="33"/>
      <c r="AB1410" s="33"/>
      <c r="AC1410" s="33"/>
      <c r="AD1410" s="33"/>
      <c r="AE1410" s="33"/>
      <c r="AR1410" s="164" t="s">
        <v>262</v>
      </c>
      <c r="AT1410" s="164" t="s">
        <v>154</v>
      </c>
      <c r="AU1410" s="164" t="s">
        <v>152</v>
      </c>
      <c r="AY1410" s="18" t="s">
        <v>151</v>
      </c>
      <c r="BE1410" s="165">
        <f>IF(N1410="základná",J1410,0)</f>
        <v>0</v>
      </c>
      <c r="BF1410" s="165">
        <f>IF(N1410="znížená",J1410,0)</f>
        <v>0</v>
      </c>
      <c r="BG1410" s="165">
        <f>IF(N1410="zákl. prenesená",J1410,0)</f>
        <v>0</v>
      </c>
      <c r="BH1410" s="165">
        <f>IF(N1410="zníž. prenesená",J1410,0)</f>
        <v>0</v>
      </c>
      <c r="BI1410" s="165">
        <f>IF(N1410="nulová",J1410,0)</f>
        <v>0</v>
      </c>
      <c r="BJ1410" s="18" t="s">
        <v>152</v>
      </c>
      <c r="BK1410" s="165">
        <f>ROUND(I1410*H1410,2)</f>
        <v>0</v>
      </c>
      <c r="BL1410" s="18" t="s">
        <v>262</v>
      </c>
      <c r="BM1410" s="164" t="s">
        <v>2508</v>
      </c>
    </row>
    <row r="1411" spans="1:65" s="14" customFormat="1" ht="11.25">
      <c r="B1411" s="174"/>
      <c r="D1411" s="167" t="s">
        <v>160</v>
      </c>
      <c r="E1411" s="175" t="s">
        <v>1</v>
      </c>
      <c r="F1411" s="176" t="s">
        <v>2509</v>
      </c>
      <c r="H1411" s="177">
        <v>295.43299999999999</v>
      </c>
      <c r="I1411" s="178"/>
      <c r="L1411" s="174"/>
      <c r="M1411" s="179"/>
      <c r="N1411" s="180"/>
      <c r="O1411" s="180"/>
      <c r="P1411" s="180"/>
      <c r="Q1411" s="180"/>
      <c r="R1411" s="180"/>
      <c r="S1411" s="180"/>
      <c r="T1411" s="181"/>
      <c r="AT1411" s="175" t="s">
        <v>160</v>
      </c>
      <c r="AU1411" s="175" t="s">
        <v>152</v>
      </c>
      <c r="AV1411" s="14" t="s">
        <v>152</v>
      </c>
      <c r="AW1411" s="14" t="s">
        <v>31</v>
      </c>
      <c r="AX1411" s="14" t="s">
        <v>84</v>
      </c>
      <c r="AY1411" s="175" t="s">
        <v>151</v>
      </c>
    </row>
    <row r="1412" spans="1:65" s="2" customFormat="1" ht="24.2" customHeight="1">
      <c r="A1412" s="33"/>
      <c r="B1412" s="151"/>
      <c r="C1412" s="152" t="s">
        <v>2510</v>
      </c>
      <c r="D1412" s="152" t="s">
        <v>154</v>
      </c>
      <c r="E1412" s="153" t="s">
        <v>2511</v>
      </c>
      <c r="F1412" s="154" t="s">
        <v>2512</v>
      </c>
      <c r="G1412" s="155" t="s">
        <v>157</v>
      </c>
      <c r="H1412" s="156">
        <v>247.86</v>
      </c>
      <c r="I1412" s="157"/>
      <c r="J1412" s="158">
        <f>ROUND(I1412*H1412,2)</f>
        <v>0</v>
      </c>
      <c r="K1412" s="159"/>
      <c r="L1412" s="34"/>
      <c r="M1412" s="160" t="s">
        <v>1</v>
      </c>
      <c r="N1412" s="161" t="s">
        <v>42</v>
      </c>
      <c r="O1412" s="62"/>
      <c r="P1412" s="162">
        <f>O1412*H1412</f>
        <v>0</v>
      </c>
      <c r="Q1412" s="162">
        <v>1.12E-2</v>
      </c>
      <c r="R1412" s="162">
        <f>Q1412*H1412</f>
        <v>2.7760320000000003</v>
      </c>
      <c r="S1412" s="162">
        <v>0</v>
      </c>
      <c r="T1412" s="163">
        <f>S1412*H1412</f>
        <v>0</v>
      </c>
      <c r="U1412" s="33"/>
      <c r="V1412" s="33"/>
      <c r="W1412" s="33"/>
      <c r="X1412" s="33"/>
      <c r="Y1412" s="33"/>
      <c r="Z1412" s="33"/>
      <c r="AA1412" s="33"/>
      <c r="AB1412" s="33"/>
      <c r="AC1412" s="33"/>
      <c r="AD1412" s="33"/>
      <c r="AE1412" s="33"/>
      <c r="AR1412" s="164" t="s">
        <v>262</v>
      </c>
      <c r="AT1412" s="164" t="s">
        <v>154</v>
      </c>
      <c r="AU1412" s="164" t="s">
        <v>152</v>
      </c>
      <c r="AY1412" s="18" t="s">
        <v>151</v>
      </c>
      <c r="BE1412" s="165">
        <f>IF(N1412="základná",J1412,0)</f>
        <v>0</v>
      </c>
      <c r="BF1412" s="165">
        <f>IF(N1412="znížená",J1412,0)</f>
        <v>0</v>
      </c>
      <c r="BG1412" s="165">
        <f>IF(N1412="zákl. prenesená",J1412,0)</f>
        <v>0</v>
      </c>
      <c r="BH1412" s="165">
        <f>IF(N1412="zníž. prenesená",J1412,0)</f>
        <v>0</v>
      </c>
      <c r="BI1412" s="165">
        <f>IF(N1412="nulová",J1412,0)</f>
        <v>0</v>
      </c>
      <c r="BJ1412" s="18" t="s">
        <v>152</v>
      </c>
      <c r="BK1412" s="165">
        <f>ROUND(I1412*H1412,2)</f>
        <v>0</v>
      </c>
      <c r="BL1412" s="18" t="s">
        <v>262</v>
      </c>
      <c r="BM1412" s="164" t="s">
        <v>2513</v>
      </c>
    </row>
    <row r="1413" spans="1:65" s="13" customFormat="1" ht="11.25">
      <c r="B1413" s="166"/>
      <c r="D1413" s="167" t="s">
        <v>160</v>
      </c>
      <c r="E1413" s="168" t="s">
        <v>1</v>
      </c>
      <c r="F1413" s="169" t="s">
        <v>2514</v>
      </c>
      <c r="H1413" s="168" t="s">
        <v>1</v>
      </c>
      <c r="I1413" s="170"/>
      <c r="L1413" s="166"/>
      <c r="M1413" s="171"/>
      <c r="N1413" s="172"/>
      <c r="O1413" s="172"/>
      <c r="P1413" s="172"/>
      <c r="Q1413" s="172"/>
      <c r="R1413" s="172"/>
      <c r="S1413" s="172"/>
      <c r="T1413" s="173"/>
      <c r="AT1413" s="168" t="s">
        <v>160</v>
      </c>
      <c r="AU1413" s="168" t="s">
        <v>152</v>
      </c>
      <c r="AV1413" s="13" t="s">
        <v>84</v>
      </c>
      <c r="AW1413" s="13" t="s">
        <v>31</v>
      </c>
      <c r="AX1413" s="13" t="s">
        <v>76</v>
      </c>
      <c r="AY1413" s="168" t="s">
        <v>151</v>
      </c>
    </row>
    <row r="1414" spans="1:65" s="14" customFormat="1" ht="11.25">
      <c r="B1414" s="174"/>
      <c r="D1414" s="167" t="s">
        <v>160</v>
      </c>
      <c r="E1414" s="175" t="s">
        <v>1</v>
      </c>
      <c r="F1414" s="176" t="s">
        <v>1788</v>
      </c>
      <c r="H1414" s="177">
        <v>114.39</v>
      </c>
      <c r="I1414" s="178"/>
      <c r="L1414" s="174"/>
      <c r="M1414" s="179"/>
      <c r="N1414" s="180"/>
      <c r="O1414" s="180"/>
      <c r="P1414" s="180"/>
      <c r="Q1414" s="180"/>
      <c r="R1414" s="180"/>
      <c r="S1414" s="180"/>
      <c r="T1414" s="181"/>
      <c r="AT1414" s="175" t="s">
        <v>160</v>
      </c>
      <c r="AU1414" s="175" t="s">
        <v>152</v>
      </c>
      <c r="AV1414" s="14" t="s">
        <v>152</v>
      </c>
      <c r="AW1414" s="14" t="s">
        <v>31</v>
      </c>
      <c r="AX1414" s="14" t="s">
        <v>76</v>
      </c>
      <c r="AY1414" s="175" t="s">
        <v>151</v>
      </c>
    </row>
    <row r="1415" spans="1:65" s="14" customFormat="1" ht="11.25">
      <c r="B1415" s="174"/>
      <c r="D1415" s="167" t="s">
        <v>160</v>
      </c>
      <c r="E1415" s="175" t="s">
        <v>1</v>
      </c>
      <c r="F1415" s="176" t="s">
        <v>2515</v>
      </c>
      <c r="H1415" s="177">
        <v>8.6579999999999995</v>
      </c>
      <c r="I1415" s="178"/>
      <c r="L1415" s="174"/>
      <c r="M1415" s="179"/>
      <c r="N1415" s="180"/>
      <c r="O1415" s="180"/>
      <c r="P1415" s="180"/>
      <c r="Q1415" s="180"/>
      <c r="R1415" s="180"/>
      <c r="S1415" s="180"/>
      <c r="T1415" s="181"/>
      <c r="AT1415" s="175" t="s">
        <v>160</v>
      </c>
      <c r="AU1415" s="175" t="s">
        <v>152</v>
      </c>
      <c r="AV1415" s="14" t="s">
        <v>152</v>
      </c>
      <c r="AW1415" s="14" t="s">
        <v>31</v>
      </c>
      <c r="AX1415" s="14" t="s">
        <v>76</v>
      </c>
      <c r="AY1415" s="175" t="s">
        <v>151</v>
      </c>
    </row>
    <row r="1416" spans="1:65" s="14" customFormat="1" ht="11.25">
      <c r="B1416" s="174"/>
      <c r="D1416" s="167" t="s">
        <v>160</v>
      </c>
      <c r="E1416" s="175" t="s">
        <v>1</v>
      </c>
      <c r="F1416" s="176" t="s">
        <v>2516</v>
      </c>
      <c r="H1416" s="177">
        <v>0.88200000000000001</v>
      </c>
      <c r="I1416" s="178"/>
      <c r="L1416" s="174"/>
      <c r="M1416" s="179"/>
      <c r="N1416" s="180"/>
      <c r="O1416" s="180"/>
      <c r="P1416" s="180"/>
      <c r="Q1416" s="180"/>
      <c r="R1416" s="180"/>
      <c r="S1416" s="180"/>
      <c r="T1416" s="181"/>
      <c r="AT1416" s="175" t="s">
        <v>160</v>
      </c>
      <c r="AU1416" s="175" t="s">
        <v>152</v>
      </c>
      <c r="AV1416" s="14" t="s">
        <v>152</v>
      </c>
      <c r="AW1416" s="14" t="s">
        <v>31</v>
      </c>
      <c r="AX1416" s="14" t="s">
        <v>76</v>
      </c>
      <c r="AY1416" s="175" t="s">
        <v>151</v>
      </c>
    </row>
    <row r="1417" spans="1:65" s="14" customFormat="1" ht="11.25">
      <c r="B1417" s="174"/>
      <c r="D1417" s="167" t="s">
        <v>160</v>
      </c>
      <c r="E1417" s="175" t="s">
        <v>1</v>
      </c>
      <c r="F1417" s="176" t="s">
        <v>2517</v>
      </c>
      <c r="H1417" s="177">
        <v>123.93</v>
      </c>
      <c r="I1417" s="178"/>
      <c r="L1417" s="174"/>
      <c r="M1417" s="179"/>
      <c r="N1417" s="180"/>
      <c r="O1417" s="180"/>
      <c r="P1417" s="180"/>
      <c r="Q1417" s="180"/>
      <c r="R1417" s="180"/>
      <c r="S1417" s="180"/>
      <c r="T1417" s="181"/>
      <c r="AT1417" s="175" t="s">
        <v>160</v>
      </c>
      <c r="AU1417" s="175" t="s">
        <v>152</v>
      </c>
      <c r="AV1417" s="14" t="s">
        <v>152</v>
      </c>
      <c r="AW1417" s="14" t="s">
        <v>31</v>
      </c>
      <c r="AX1417" s="14" t="s">
        <v>76</v>
      </c>
      <c r="AY1417" s="175" t="s">
        <v>151</v>
      </c>
    </row>
    <row r="1418" spans="1:65" s="15" customFormat="1" ht="11.25">
      <c r="B1418" s="182"/>
      <c r="D1418" s="167" t="s">
        <v>160</v>
      </c>
      <c r="E1418" s="183" t="s">
        <v>1</v>
      </c>
      <c r="F1418" s="184" t="s">
        <v>164</v>
      </c>
      <c r="H1418" s="185">
        <v>247.86</v>
      </c>
      <c r="I1418" s="186"/>
      <c r="L1418" s="182"/>
      <c r="M1418" s="187"/>
      <c r="N1418" s="188"/>
      <c r="O1418" s="188"/>
      <c r="P1418" s="188"/>
      <c r="Q1418" s="188"/>
      <c r="R1418" s="188"/>
      <c r="S1418" s="188"/>
      <c r="T1418" s="189"/>
      <c r="AT1418" s="183" t="s">
        <v>160</v>
      </c>
      <c r="AU1418" s="183" t="s">
        <v>152</v>
      </c>
      <c r="AV1418" s="15" t="s">
        <v>158</v>
      </c>
      <c r="AW1418" s="15" t="s">
        <v>31</v>
      </c>
      <c r="AX1418" s="15" t="s">
        <v>84</v>
      </c>
      <c r="AY1418" s="183" t="s">
        <v>151</v>
      </c>
    </row>
    <row r="1419" spans="1:65" s="2" customFormat="1" ht="24.2" customHeight="1">
      <c r="A1419" s="33"/>
      <c r="B1419" s="151"/>
      <c r="C1419" s="152" t="s">
        <v>2518</v>
      </c>
      <c r="D1419" s="152" t="s">
        <v>154</v>
      </c>
      <c r="E1419" s="153" t="s">
        <v>2519</v>
      </c>
      <c r="F1419" s="154" t="s">
        <v>2520</v>
      </c>
      <c r="G1419" s="155" t="s">
        <v>625</v>
      </c>
      <c r="H1419" s="209"/>
      <c r="I1419" s="157"/>
      <c r="J1419" s="158">
        <f>ROUND(I1419*H1419,2)</f>
        <v>0</v>
      </c>
      <c r="K1419" s="159"/>
      <c r="L1419" s="34"/>
      <c r="M1419" s="160" t="s">
        <v>1</v>
      </c>
      <c r="N1419" s="161" t="s">
        <v>42</v>
      </c>
      <c r="O1419" s="62"/>
      <c r="P1419" s="162">
        <f>O1419*H1419</f>
        <v>0</v>
      </c>
      <c r="Q1419" s="162">
        <v>0</v>
      </c>
      <c r="R1419" s="162">
        <f>Q1419*H1419</f>
        <v>0</v>
      </c>
      <c r="S1419" s="162">
        <v>0</v>
      </c>
      <c r="T1419" s="163">
        <f>S1419*H1419</f>
        <v>0</v>
      </c>
      <c r="U1419" s="33"/>
      <c r="V1419" s="33"/>
      <c r="W1419" s="33"/>
      <c r="X1419" s="33"/>
      <c r="Y1419" s="33"/>
      <c r="Z1419" s="33"/>
      <c r="AA1419" s="33"/>
      <c r="AB1419" s="33"/>
      <c r="AC1419" s="33"/>
      <c r="AD1419" s="33"/>
      <c r="AE1419" s="33"/>
      <c r="AR1419" s="164" t="s">
        <v>262</v>
      </c>
      <c r="AT1419" s="164" t="s">
        <v>154</v>
      </c>
      <c r="AU1419" s="164" t="s">
        <v>152</v>
      </c>
      <c r="AY1419" s="18" t="s">
        <v>151</v>
      </c>
      <c r="BE1419" s="165">
        <f>IF(N1419="základná",J1419,0)</f>
        <v>0</v>
      </c>
      <c r="BF1419" s="165">
        <f>IF(N1419="znížená",J1419,0)</f>
        <v>0</v>
      </c>
      <c r="BG1419" s="165">
        <f>IF(N1419="zákl. prenesená",J1419,0)</f>
        <v>0</v>
      </c>
      <c r="BH1419" s="165">
        <f>IF(N1419="zníž. prenesená",J1419,0)</f>
        <v>0</v>
      </c>
      <c r="BI1419" s="165">
        <f>IF(N1419="nulová",J1419,0)</f>
        <v>0</v>
      </c>
      <c r="BJ1419" s="18" t="s">
        <v>152</v>
      </c>
      <c r="BK1419" s="165">
        <f>ROUND(I1419*H1419,2)</f>
        <v>0</v>
      </c>
      <c r="BL1419" s="18" t="s">
        <v>262</v>
      </c>
      <c r="BM1419" s="164" t="s">
        <v>2521</v>
      </c>
    </row>
    <row r="1420" spans="1:65" s="12" customFormat="1" ht="22.9" customHeight="1">
      <c r="B1420" s="138"/>
      <c r="D1420" s="139" t="s">
        <v>75</v>
      </c>
      <c r="E1420" s="149" t="s">
        <v>656</v>
      </c>
      <c r="F1420" s="149" t="s">
        <v>657</v>
      </c>
      <c r="I1420" s="141"/>
      <c r="J1420" s="150">
        <f>BK1420</f>
        <v>0</v>
      </c>
      <c r="L1420" s="138"/>
      <c r="M1420" s="143"/>
      <c r="N1420" s="144"/>
      <c r="O1420" s="144"/>
      <c r="P1420" s="145">
        <f>SUM(P1421:P1516)</f>
        <v>0</v>
      </c>
      <c r="Q1420" s="144"/>
      <c r="R1420" s="145">
        <f>SUM(R1421:R1516)</f>
        <v>25.363932866959999</v>
      </c>
      <c r="S1420" s="144"/>
      <c r="T1420" s="146">
        <f>SUM(T1421:T1516)</f>
        <v>0</v>
      </c>
      <c r="AR1420" s="139" t="s">
        <v>152</v>
      </c>
      <c r="AT1420" s="147" t="s">
        <v>75</v>
      </c>
      <c r="AU1420" s="147" t="s">
        <v>84</v>
      </c>
      <c r="AY1420" s="139" t="s">
        <v>151</v>
      </c>
      <c r="BK1420" s="148">
        <f>SUM(BK1421:BK1516)</f>
        <v>0</v>
      </c>
    </row>
    <row r="1421" spans="1:65" s="2" customFormat="1" ht="37.9" customHeight="1">
      <c r="A1421" s="33"/>
      <c r="B1421" s="151"/>
      <c r="C1421" s="152" t="s">
        <v>2522</v>
      </c>
      <c r="D1421" s="152" t="s">
        <v>154</v>
      </c>
      <c r="E1421" s="153" t="s">
        <v>2523</v>
      </c>
      <c r="F1421" s="154" t="s">
        <v>2524</v>
      </c>
      <c r="G1421" s="155" t="s">
        <v>157</v>
      </c>
      <c r="H1421" s="156">
        <v>51.75</v>
      </c>
      <c r="I1421" s="157"/>
      <c r="J1421" s="158">
        <f>ROUND(I1421*H1421,2)</f>
        <v>0</v>
      </c>
      <c r="K1421" s="159"/>
      <c r="L1421" s="34"/>
      <c r="M1421" s="160" t="s">
        <v>1</v>
      </c>
      <c r="N1421" s="161" t="s">
        <v>42</v>
      </c>
      <c r="O1421" s="62"/>
      <c r="P1421" s="162">
        <f>O1421*H1421</f>
        <v>0</v>
      </c>
      <c r="Q1421" s="162">
        <v>1.1820000000000001E-2</v>
      </c>
      <c r="R1421" s="162">
        <f>Q1421*H1421</f>
        <v>0.61168500000000003</v>
      </c>
      <c r="S1421" s="162">
        <v>0</v>
      </c>
      <c r="T1421" s="163">
        <f>S1421*H1421</f>
        <v>0</v>
      </c>
      <c r="U1421" s="33"/>
      <c r="V1421" s="33"/>
      <c r="W1421" s="33"/>
      <c r="X1421" s="33"/>
      <c r="Y1421" s="33"/>
      <c r="Z1421" s="33"/>
      <c r="AA1421" s="33"/>
      <c r="AB1421" s="33"/>
      <c r="AC1421" s="33"/>
      <c r="AD1421" s="33"/>
      <c r="AE1421" s="33"/>
      <c r="AR1421" s="164" t="s">
        <v>262</v>
      </c>
      <c r="AT1421" s="164" t="s">
        <v>154</v>
      </c>
      <c r="AU1421" s="164" t="s">
        <v>152</v>
      </c>
      <c r="AY1421" s="18" t="s">
        <v>151</v>
      </c>
      <c r="BE1421" s="165">
        <f>IF(N1421="základná",J1421,0)</f>
        <v>0</v>
      </c>
      <c r="BF1421" s="165">
        <f>IF(N1421="znížená",J1421,0)</f>
        <v>0</v>
      </c>
      <c r="BG1421" s="165">
        <f>IF(N1421="zákl. prenesená",J1421,0)</f>
        <v>0</v>
      </c>
      <c r="BH1421" s="165">
        <f>IF(N1421="zníž. prenesená",J1421,0)</f>
        <v>0</v>
      </c>
      <c r="BI1421" s="165">
        <f>IF(N1421="nulová",J1421,0)</f>
        <v>0</v>
      </c>
      <c r="BJ1421" s="18" t="s">
        <v>152</v>
      </c>
      <c r="BK1421" s="165">
        <f>ROUND(I1421*H1421,2)</f>
        <v>0</v>
      </c>
      <c r="BL1421" s="18" t="s">
        <v>262</v>
      </c>
      <c r="BM1421" s="164" t="s">
        <v>2525</v>
      </c>
    </row>
    <row r="1422" spans="1:65" s="14" customFormat="1" ht="11.25">
      <c r="B1422" s="174"/>
      <c r="D1422" s="167" t="s">
        <v>160</v>
      </c>
      <c r="E1422" s="175" t="s">
        <v>1</v>
      </c>
      <c r="F1422" s="176" t="s">
        <v>2526</v>
      </c>
      <c r="H1422" s="177">
        <v>4.07</v>
      </c>
      <c r="I1422" s="178"/>
      <c r="L1422" s="174"/>
      <c r="M1422" s="179"/>
      <c r="N1422" s="180"/>
      <c r="O1422" s="180"/>
      <c r="P1422" s="180"/>
      <c r="Q1422" s="180"/>
      <c r="R1422" s="180"/>
      <c r="S1422" s="180"/>
      <c r="T1422" s="181"/>
      <c r="AT1422" s="175" t="s">
        <v>160</v>
      </c>
      <c r="AU1422" s="175" t="s">
        <v>152</v>
      </c>
      <c r="AV1422" s="14" t="s">
        <v>152</v>
      </c>
      <c r="AW1422" s="14" t="s">
        <v>31</v>
      </c>
      <c r="AX1422" s="14" t="s">
        <v>76</v>
      </c>
      <c r="AY1422" s="175" t="s">
        <v>151</v>
      </c>
    </row>
    <row r="1423" spans="1:65" s="14" customFormat="1" ht="11.25">
      <c r="B1423" s="174"/>
      <c r="D1423" s="167" t="s">
        <v>160</v>
      </c>
      <c r="E1423" s="175" t="s">
        <v>1</v>
      </c>
      <c r="F1423" s="176" t="s">
        <v>2527</v>
      </c>
      <c r="H1423" s="177">
        <v>6.1980000000000004</v>
      </c>
      <c r="I1423" s="178"/>
      <c r="L1423" s="174"/>
      <c r="M1423" s="179"/>
      <c r="N1423" s="180"/>
      <c r="O1423" s="180"/>
      <c r="P1423" s="180"/>
      <c r="Q1423" s="180"/>
      <c r="R1423" s="180"/>
      <c r="S1423" s="180"/>
      <c r="T1423" s="181"/>
      <c r="AT1423" s="175" t="s">
        <v>160</v>
      </c>
      <c r="AU1423" s="175" t="s">
        <v>152</v>
      </c>
      <c r="AV1423" s="14" t="s">
        <v>152</v>
      </c>
      <c r="AW1423" s="14" t="s">
        <v>31</v>
      </c>
      <c r="AX1423" s="14" t="s">
        <v>76</v>
      </c>
      <c r="AY1423" s="175" t="s">
        <v>151</v>
      </c>
    </row>
    <row r="1424" spans="1:65" s="14" customFormat="1" ht="11.25">
      <c r="B1424" s="174"/>
      <c r="D1424" s="167" t="s">
        <v>160</v>
      </c>
      <c r="E1424" s="175" t="s">
        <v>1</v>
      </c>
      <c r="F1424" s="176" t="s">
        <v>2528</v>
      </c>
      <c r="H1424" s="177">
        <v>5.032</v>
      </c>
      <c r="I1424" s="178"/>
      <c r="L1424" s="174"/>
      <c r="M1424" s="179"/>
      <c r="N1424" s="180"/>
      <c r="O1424" s="180"/>
      <c r="P1424" s="180"/>
      <c r="Q1424" s="180"/>
      <c r="R1424" s="180"/>
      <c r="S1424" s="180"/>
      <c r="T1424" s="181"/>
      <c r="AT1424" s="175" t="s">
        <v>160</v>
      </c>
      <c r="AU1424" s="175" t="s">
        <v>152</v>
      </c>
      <c r="AV1424" s="14" t="s">
        <v>152</v>
      </c>
      <c r="AW1424" s="14" t="s">
        <v>31</v>
      </c>
      <c r="AX1424" s="14" t="s">
        <v>76</v>
      </c>
      <c r="AY1424" s="175" t="s">
        <v>151</v>
      </c>
    </row>
    <row r="1425" spans="1:65" s="14" customFormat="1" ht="11.25">
      <c r="B1425" s="174"/>
      <c r="D1425" s="167" t="s">
        <v>160</v>
      </c>
      <c r="E1425" s="175" t="s">
        <v>1</v>
      </c>
      <c r="F1425" s="176" t="s">
        <v>2529</v>
      </c>
      <c r="H1425" s="177">
        <v>7.4</v>
      </c>
      <c r="I1425" s="178"/>
      <c r="L1425" s="174"/>
      <c r="M1425" s="179"/>
      <c r="N1425" s="180"/>
      <c r="O1425" s="180"/>
      <c r="P1425" s="180"/>
      <c r="Q1425" s="180"/>
      <c r="R1425" s="180"/>
      <c r="S1425" s="180"/>
      <c r="T1425" s="181"/>
      <c r="AT1425" s="175" t="s">
        <v>160</v>
      </c>
      <c r="AU1425" s="175" t="s">
        <v>152</v>
      </c>
      <c r="AV1425" s="14" t="s">
        <v>152</v>
      </c>
      <c r="AW1425" s="14" t="s">
        <v>31</v>
      </c>
      <c r="AX1425" s="14" t="s">
        <v>76</v>
      </c>
      <c r="AY1425" s="175" t="s">
        <v>151</v>
      </c>
    </row>
    <row r="1426" spans="1:65" s="14" customFormat="1" ht="11.25">
      <c r="B1426" s="174"/>
      <c r="D1426" s="167" t="s">
        <v>160</v>
      </c>
      <c r="E1426" s="175" t="s">
        <v>1</v>
      </c>
      <c r="F1426" s="176" t="s">
        <v>2530</v>
      </c>
      <c r="H1426" s="177">
        <v>3.8180000000000001</v>
      </c>
      <c r="I1426" s="178"/>
      <c r="L1426" s="174"/>
      <c r="M1426" s="179"/>
      <c r="N1426" s="180"/>
      <c r="O1426" s="180"/>
      <c r="P1426" s="180"/>
      <c r="Q1426" s="180"/>
      <c r="R1426" s="180"/>
      <c r="S1426" s="180"/>
      <c r="T1426" s="181"/>
      <c r="AT1426" s="175" t="s">
        <v>160</v>
      </c>
      <c r="AU1426" s="175" t="s">
        <v>152</v>
      </c>
      <c r="AV1426" s="14" t="s">
        <v>152</v>
      </c>
      <c r="AW1426" s="14" t="s">
        <v>31</v>
      </c>
      <c r="AX1426" s="14" t="s">
        <v>76</v>
      </c>
      <c r="AY1426" s="175" t="s">
        <v>151</v>
      </c>
    </row>
    <row r="1427" spans="1:65" s="14" customFormat="1" ht="11.25">
      <c r="B1427" s="174"/>
      <c r="D1427" s="167" t="s">
        <v>160</v>
      </c>
      <c r="E1427" s="175" t="s">
        <v>1</v>
      </c>
      <c r="F1427" s="176" t="s">
        <v>2531</v>
      </c>
      <c r="H1427" s="177">
        <v>12.532999999999999</v>
      </c>
      <c r="I1427" s="178"/>
      <c r="L1427" s="174"/>
      <c r="M1427" s="179"/>
      <c r="N1427" s="180"/>
      <c r="O1427" s="180"/>
      <c r="P1427" s="180"/>
      <c r="Q1427" s="180"/>
      <c r="R1427" s="180"/>
      <c r="S1427" s="180"/>
      <c r="T1427" s="181"/>
      <c r="AT1427" s="175" t="s">
        <v>160</v>
      </c>
      <c r="AU1427" s="175" t="s">
        <v>152</v>
      </c>
      <c r="AV1427" s="14" t="s">
        <v>152</v>
      </c>
      <c r="AW1427" s="14" t="s">
        <v>31</v>
      </c>
      <c r="AX1427" s="14" t="s">
        <v>76</v>
      </c>
      <c r="AY1427" s="175" t="s">
        <v>151</v>
      </c>
    </row>
    <row r="1428" spans="1:65" s="14" customFormat="1" ht="11.25">
      <c r="B1428" s="174"/>
      <c r="D1428" s="167" t="s">
        <v>160</v>
      </c>
      <c r="E1428" s="175" t="s">
        <v>1</v>
      </c>
      <c r="F1428" s="176" t="s">
        <v>2532</v>
      </c>
      <c r="H1428" s="177">
        <v>3.6520000000000001</v>
      </c>
      <c r="I1428" s="178"/>
      <c r="L1428" s="174"/>
      <c r="M1428" s="179"/>
      <c r="N1428" s="180"/>
      <c r="O1428" s="180"/>
      <c r="P1428" s="180"/>
      <c r="Q1428" s="180"/>
      <c r="R1428" s="180"/>
      <c r="S1428" s="180"/>
      <c r="T1428" s="181"/>
      <c r="AT1428" s="175" t="s">
        <v>160</v>
      </c>
      <c r="AU1428" s="175" t="s">
        <v>152</v>
      </c>
      <c r="AV1428" s="14" t="s">
        <v>152</v>
      </c>
      <c r="AW1428" s="14" t="s">
        <v>31</v>
      </c>
      <c r="AX1428" s="14" t="s">
        <v>76</v>
      </c>
      <c r="AY1428" s="175" t="s">
        <v>151</v>
      </c>
    </row>
    <row r="1429" spans="1:65" s="14" customFormat="1" ht="11.25">
      <c r="B1429" s="174"/>
      <c r="D1429" s="167" t="s">
        <v>160</v>
      </c>
      <c r="E1429" s="175" t="s">
        <v>1</v>
      </c>
      <c r="F1429" s="176" t="s">
        <v>2533</v>
      </c>
      <c r="H1429" s="177">
        <v>6.0590000000000002</v>
      </c>
      <c r="I1429" s="178"/>
      <c r="L1429" s="174"/>
      <c r="M1429" s="179"/>
      <c r="N1429" s="180"/>
      <c r="O1429" s="180"/>
      <c r="P1429" s="180"/>
      <c r="Q1429" s="180"/>
      <c r="R1429" s="180"/>
      <c r="S1429" s="180"/>
      <c r="T1429" s="181"/>
      <c r="AT1429" s="175" t="s">
        <v>160</v>
      </c>
      <c r="AU1429" s="175" t="s">
        <v>152</v>
      </c>
      <c r="AV1429" s="14" t="s">
        <v>152</v>
      </c>
      <c r="AW1429" s="14" t="s">
        <v>31</v>
      </c>
      <c r="AX1429" s="14" t="s">
        <v>76</v>
      </c>
      <c r="AY1429" s="175" t="s">
        <v>151</v>
      </c>
    </row>
    <row r="1430" spans="1:65" s="14" customFormat="1" ht="11.25">
      <c r="B1430" s="174"/>
      <c r="D1430" s="167" t="s">
        <v>160</v>
      </c>
      <c r="E1430" s="175" t="s">
        <v>1</v>
      </c>
      <c r="F1430" s="176" t="s">
        <v>2534</v>
      </c>
      <c r="H1430" s="177">
        <v>2.988</v>
      </c>
      <c r="I1430" s="178"/>
      <c r="L1430" s="174"/>
      <c r="M1430" s="179"/>
      <c r="N1430" s="180"/>
      <c r="O1430" s="180"/>
      <c r="P1430" s="180"/>
      <c r="Q1430" s="180"/>
      <c r="R1430" s="180"/>
      <c r="S1430" s="180"/>
      <c r="T1430" s="181"/>
      <c r="AT1430" s="175" t="s">
        <v>160</v>
      </c>
      <c r="AU1430" s="175" t="s">
        <v>152</v>
      </c>
      <c r="AV1430" s="14" t="s">
        <v>152</v>
      </c>
      <c r="AW1430" s="14" t="s">
        <v>31</v>
      </c>
      <c r="AX1430" s="14" t="s">
        <v>76</v>
      </c>
      <c r="AY1430" s="175" t="s">
        <v>151</v>
      </c>
    </row>
    <row r="1431" spans="1:65" s="15" customFormat="1" ht="11.25">
      <c r="B1431" s="182"/>
      <c r="D1431" s="167" t="s">
        <v>160</v>
      </c>
      <c r="E1431" s="183" t="s">
        <v>1</v>
      </c>
      <c r="F1431" s="184" t="s">
        <v>164</v>
      </c>
      <c r="H1431" s="185">
        <v>51.75</v>
      </c>
      <c r="I1431" s="186"/>
      <c r="L1431" s="182"/>
      <c r="M1431" s="187"/>
      <c r="N1431" s="188"/>
      <c r="O1431" s="188"/>
      <c r="P1431" s="188"/>
      <c r="Q1431" s="188"/>
      <c r="R1431" s="188"/>
      <c r="S1431" s="188"/>
      <c r="T1431" s="189"/>
      <c r="AT1431" s="183" t="s">
        <v>160</v>
      </c>
      <c r="AU1431" s="183" t="s">
        <v>152</v>
      </c>
      <c r="AV1431" s="15" t="s">
        <v>158</v>
      </c>
      <c r="AW1431" s="15" t="s">
        <v>31</v>
      </c>
      <c r="AX1431" s="15" t="s">
        <v>84</v>
      </c>
      <c r="AY1431" s="183" t="s">
        <v>151</v>
      </c>
    </row>
    <row r="1432" spans="1:65" s="2" customFormat="1" ht="44.25" customHeight="1">
      <c r="A1432" s="33"/>
      <c r="B1432" s="151"/>
      <c r="C1432" s="152" t="s">
        <v>2535</v>
      </c>
      <c r="D1432" s="152" t="s">
        <v>154</v>
      </c>
      <c r="E1432" s="153" t="s">
        <v>2536</v>
      </c>
      <c r="F1432" s="154" t="s">
        <v>2537</v>
      </c>
      <c r="G1432" s="155" t="s">
        <v>157</v>
      </c>
      <c r="H1432" s="156">
        <v>12.616</v>
      </c>
      <c r="I1432" s="157"/>
      <c r="J1432" s="158">
        <f>ROUND(I1432*H1432,2)</f>
        <v>0</v>
      </c>
      <c r="K1432" s="159"/>
      <c r="L1432" s="34"/>
      <c r="M1432" s="160" t="s">
        <v>1</v>
      </c>
      <c r="N1432" s="161" t="s">
        <v>42</v>
      </c>
      <c r="O1432" s="62"/>
      <c r="P1432" s="162">
        <f>O1432*H1432</f>
        <v>0</v>
      </c>
      <c r="Q1432" s="162">
        <v>1.325756E-2</v>
      </c>
      <c r="R1432" s="162">
        <f>Q1432*H1432</f>
        <v>0.16725737695999998</v>
      </c>
      <c r="S1432" s="162">
        <v>0</v>
      </c>
      <c r="T1432" s="163">
        <f>S1432*H1432</f>
        <v>0</v>
      </c>
      <c r="U1432" s="33"/>
      <c r="V1432" s="33"/>
      <c r="W1432" s="33"/>
      <c r="X1432" s="33"/>
      <c r="Y1432" s="33"/>
      <c r="Z1432" s="33"/>
      <c r="AA1432" s="33"/>
      <c r="AB1432" s="33"/>
      <c r="AC1432" s="33"/>
      <c r="AD1432" s="33"/>
      <c r="AE1432" s="33"/>
      <c r="AR1432" s="164" t="s">
        <v>262</v>
      </c>
      <c r="AT1432" s="164" t="s">
        <v>154</v>
      </c>
      <c r="AU1432" s="164" t="s">
        <v>152</v>
      </c>
      <c r="AY1432" s="18" t="s">
        <v>151</v>
      </c>
      <c r="BE1432" s="165">
        <f>IF(N1432="základná",J1432,0)</f>
        <v>0</v>
      </c>
      <c r="BF1432" s="165">
        <f>IF(N1432="znížená",J1432,0)</f>
        <v>0</v>
      </c>
      <c r="BG1432" s="165">
        <f>IF(N1432="zákl. prenesená",J1432,0)</f>
        <v>0</v>
      </c>
      <c r="BH1432" s="165">
        <f>IF(N1432="zníž. prenesená",J1432,0)</f>
        <v>0</v>
      </c>
      <c r="BI1432" s="165">
        <f>IF(N1432="nulová",J1432,0)</f>
        <v>0</v>
      </c>
      <c r="BJ1432" s="18" t="s">
        <v>152</v>
      </c>
      <c r="BK1432" s="165">
        <f>ROUND(I1432*H1432,2)</f>
        <v>0</v>
      </c>
      <c r="BL1432" s="18" t="s">
        <v>262</v>
      </c>
      <c r="BM1432" s="164" t="s">
        <v>2538</v>
      </c>
    </row>
    <row r="1433" spans="1:65" s="14" customFormat="1" ht="11.25">
      <c r="B1433" s="174"/>
      <c r="D1433" s="167" t="s">
        <v>160</v>
      </c>
      <c r="E1433" s="175" t="s">
        <v>1</v>
      </c>
      <c r="F1433" s="176" t="s">
        <v>2539</v>
      </c>
      <c r="H1433" s="177">
        <v>12.616</v>
      </c>
      <c r="I1433" s="178"/>
      <c r="L1433" s="174"/>
      <c r="M1433" s="179"/>
      <c r="N1433" s="180"/>
      <c r="O1433" s="180"/>
      <c r="P1433" s="180"/>
      <c r="Q1433" s="180"/>
      <c r="R1433" s="180"/>
      <c r="S1433" s="180"/>
      <c r="T1433" s="181"/>
      <c r="AT1433" s="175" t="s">
        <v>160</v>
      </c>
      <c r="AU1433" s="175" t="s">
        <v>152</v>
      </c>
      <c r="AV1433" s="14" t="s">
        <v>152</v>
      </c>
      <c r="AW1433" s="14" t="s">
        <v>31</v>
      </c>
      <c r="AX1433" s="14" t="s">
        <v>84</v>
      </c>
      <c r="AY1433" s="175" t="s">
        <v>151</v>
      </c>
    </row>
    <row r="1434" spans="1:65" s="2" customFormat="1" ht="37.9" customHeight="1">
      <c r="A1434" s="33"/>
      <c r="B1434" s="151"/>
      <c r="C1434" s="152" t="s">
        <v>2540</v>
      </c>
      <c r="D1434" s="152" t="s">
        <v>154</v>
      </c>
      <c r="E1434" s="153" t="s">
        <v>2541</v>
      </c>
      <c r="F1434" s="154" t="s">
        <v>2542</v>
      </c>
      <c r="G1434" s="155" t="s">
        <v>157</v>
      </c>
      <c r="H1434" s="156">
        <v>73.98</v>
      </c>
      <c r="I1434" s="157"/>
      <c r="J1434" s="158">
        <f>ROUND(I1434*H1434,2)</f>
        <v>0</v>
      </c>
      <c r="K1434" s="159"/>
      <c r="L1434" s="34"/>
      <c r="M1434" s="160" t="s">
        <v>1</v>
      </c>
      <c r="N1434" s="161" t="s">
        <v>42</v>
      </c>
      <c r="O1434" s="62"/>
      <c r="P1434" s="162">
        <f>O1434*H1434</f>
        <v>0</v>
      </c>
      <c r="Q1434" s="162">
        <v>2.1479999999999999E-2</v>
      </c>
      <c r="R1434" s="162">
        <f>Q1434*H1434</f>
        <v>1.5890904000000001</v>
      </c>
      <c r="S1434" s="162">
        <v>0</v>
      </c>
      <c r="T1434" s="163">
        <f>S1434*H1434</f>
        <v>0</v>
      </c>
      <c r="U1434" s="33"/>
      <c r="V1434" s="33"/>
      <c r="W1434" s="33"/>
      <c r="X1434" s="33"/>
      <c r="Y1434" s="33"/>
      <c r="Z1434" s="33"/>
      <c r="AA1434" s="33"/>
      <c r="AB1434" s="33"/>
      <c r="AC1434" s="33"/>
      <c r="AD1434" s="33"/>
      <c r="AE1434" s="33"/>
      <c r="AR1434" s="164" t="s">
        <v>262</v>
      </c>
      <c r="AT1434" s="164" t="s">
        <v>154</v>
      </c>
      <c r="AU1434" s="164" t="s">
        <v>152</v>
      </c>
      <c r="AY1434" s="18" t="s">
        <v>151</v>
      </c>
      <c r="BE1434" s="165">
        <f>IF(N1434="základná",J1434,0)</f>
        <v>0</v>
      </c>
      <c r="BF1434" s="165">
        <f>IF(N1434="znížená",J1434,0)</f>
        <v>0</v>
      </c>
      <c r="BG1434" s="165">
        <f>IF(N1434="zákl. prenesená",J1434,0)</f>
        <v>0</v>
      </c>
      <c r="BH1434" s="165">
        <f>IF(N1434="zníž. prenesená",J1434,0)</f>
        <v>0</v>
      </c>
      <c r="BI1434" s="165">
        <f>IF(N1434="nulová",J1434,0)</f>
        <v>0</v>
      </c>
      <c r="BJ1434" s="18" t="s">
        <v>152</v>
      </c>
      <c r="BK1434" s="165">
        <f>ROUND(I1434*H1434,2)</f>
        <v>0</v>
      </c>
      <c r="BL1434" s="18" t="s">
        <v>262</v>
      </c>
      <c r="BM1434" s="164" t="s">
        <v>2543</v>
      </c>
    </row>
    <row r="1435" spans="1:65" s="13" customFormat="1" ht="11.25">
      <c r="B1435" s="166"/>
      <c r="D1435" s="167" t="s">
        <v>160</v>
      </c>
      <c r="E1435" s="168" t="s">
        <v>1</v>
      </c>
      <c r="F1435" s="169" t="s">
        <v>2544</v>
      </c>
      <c r="H1435" s="168" t="s">
        <v>1</v>
      </c>
      <c r="I1435" s="170"/>
      <c r="L1435" s="166"/>
      <c r="M1435" s="171"/>
      <c r="N1435" s="172"/>
      <c r="O1435" s="172"/>
      <c r="P1435" s="172"/>
      <c r="Q1435" s="172"/>
      <c r="R1435" s="172"/>
      <c r="S1435" s="172"/>
      <c r="T1435" s="173"/>
      <c r="AT1435" s="168" t="s">
        <v>160</v>
      </c>
      <c r="AU1435" s="168" t="s">
        <v>152</v>
      </c>
      <c r="AV1435" s="13" t="s">
        <v>84</v>
      </c>
      <c r="AW1435" s="13" t="s">
        <v>31</v>
      </c>
      <c r="AX1435" s="13" t="s">
        <v>76</v>
      </c>
      <c r="AY1435" s="168" t="s">
        <v>151</v>
      </c>
    </row>
    <row r="1436" spans="1:65" s="14" customFormat="1" ht="11.25">
      <c r="B1436" s="174"/>
      <c r="D1436" s="167" t="s">
        <v>160</v>
      </c>
      <c r="E1436" s="175" t="s">
        <v>1</v>
      </c>
      <c r="F1436" s="176" t="s">
        <v>2321</v>
      </c>
      <c r="H1436" s="177">
        <v>66.715999999999994</v>
      </c>
      <c r="I1436" s="178"/>
      <c r="L1436" s="174"/>
      <c r="M1436" s="179"/>
      <c r="N1436" s="180"/>
      <c r="O1436" s="180"/>
      <c r="P1436" s="180"/>
      <c r="Q1436" s="180"/>
      <c r="R1436" s="180"/>
      <c r="S1436" s="180"/>
      <c r="T1436" s="181"/>
      <c r="AT1436" s="175" t="s">
        <v>160</v>
      </c>
      <c r="AU1436" s="175" t="s">
        <v>152</v>
      </c>
      <c r="AV1436" s="14" t="s">
        <v>152</v>
      </c>
      <c r="AW1436" s="14" t="s">
        <v>31</v>
      </c>
      <c r="AX1436" s="14" t="s">
        <v>76</v>
      </c>
      <c r="AY1436" s="175" t="s">
        <v>151</v>
      </c>
    </row>
    <row r="1437" spans="1:65" s="13" customFormat="1" ht="11.25">
      <c r="B1437" s="166"/>
      <c r="D1437" s="167" t="s">
        <v>160</v>
      </c>
      <c r="E1437" s="168" t="s">
        <v>1</v>
      </c>
      <c r="F1437" s="169" t="s">
        <v>2545</v>
      </c>
      <c r="H1437" s="168" t="s">
        <v>1</v>
      </c>
      <c r="I1437" s="170"/>
      <c r="L1437" s="166"/>
      <c r="M1437" s="171"/>
      <c r="N1437" s="172"/>
      <c r="O1437" s="172"/>
      <c r="P1437" s="172"/>
      <c r="Q1437" s="172"/>
      <c r="R1437" s="172"/>
      <c r="S1437" s="172"/>
      <c r="T1437" s="173"/>
      <c r="AT1437" s="168" t="s">
        <v>160</v>
      </c>
      <c r="AU1437" s="168" t="s">
        <v>152</v>
      </c>
      <c r="AV1437" s="13" t="s">
        <v>84</v>
      </c>
      <c r="AW1437" s="13" t="s">
        <v>31</v>
      </c>
      <c r="AX1437" s="13" t="s">
        <v>76</v>
      </c>
      <c r="AY1437" s="168" t="s">
        <v>151</v>
      </c>
    </row>
    <row r="1438" spans="1:65" s="14" customFormat="1" ht="11.25">
      <c r="B1438" s="174"/>
      <c r="D1438" s="167" t="s">
        <v>160</v>
      </c>
      <c r="E1438" s="175" t="s">
        <v>1</v>
      </c>
      <c r="F1438" s="176" t="s">
        <v>2546</v>
      </c>
      <c r="H1438" s="177">
        <v>7.2640000000000002</v>
      </c>
      <c r="I1438" s="178"/>
      <c r="L1438" s="174"/>
      <c r="M1438" s="179"/>
      <c r="N1438" s="180"/>
      <c r="O1438" s="180"/>
      <c r="P1438" s="180"/>
      <c r="Q1438" s="180"/>
      <c r="R1438" s="180"/>
      <c r="S1438" s="180"/>
      <c r="T1438" s="181"/>
      <c r="AT1438" s="175" t="s">
        <v>160</v>
      </c>
      <c r="AU1438" s="175" t="s">
        <v>152</v>
      </c>
      <c r="AV1438" s="14" t="s">
        <v>152</v>
      </c>
      <c r="AW1438" s="14" t="s">
        <v>31</v>
      </c>
      <c r="AX1438" s="14" t="s">
        <v>76</v>
      </c>
      <c r="AY1438" s="175" t="s">
        <v>151</v>
      </c>
    </row>
    <row r="1439" spans="1:65" s="15" customFormat="1" ht="11.25">
      <c r="B1439" s="182"/>
      <c r="D1439" s="167" t="s">
        <v>160</v>
      </c>
      <c r="E1439" s="183" t="s">
        <v>1</v>
      </c>
      <c r="F1439" s="184" t="s">
        <v>164</v>
      </c>
      <c r="H1439" s="185">
        <v>73.98</v>
      </c>
      <c r="I1439" s="186"/>
      <c r="L1439" s="182"/>
      <c r="M1439" s="187"/>
      <c r="N1439" s="188"/>
      <c r="O1439" s="188"/>
      <c r="P1439" s="188"/>
      <c r="Q1439" s="188"/>
      <c r="R1439" s="188"/>
      <c r="S1439" s="188"/>
      <c r="T1439" s="189"/>
      <c r="AT1439" s="183" t="s">
        <v>160</v>
      </c>
      <c r="AU1439" s="183" t="s">
        <v>152</v>
      </c>
      <c r="AV1439" s="15" t="s">
        <v>158</v>
      </c>
      <c r="AW1439" s="15" t="s">
        <v>31</v>
      </c>
      <c r="AX1439" s="15" t="s">
        <v>84</v>
      </c>
      <c r="AY1439" s="183" t="s">
        <v>151</v>
      </c>
    </row>
    <row r="1440" spans="1:65" s="2" customFormat="1" ht="24.2" customHeight="1">
      <c r="A1440" s="33"/>
      <c r="B1440" s="151"/>
      <c r="C1440" s="152" t="s">
        <v>2547</v>
      </c>
      <c r="D1440" s="152" t="s">
        <v>154</v>
      </c>
      <c r="E1440" s="153" t="s">
        <v>2548</v>
      </c>
      <c r="F1440" s="154" t="s">
        <v>2549</v>
      </c>
      <c r="G1440" s="155" t="s">
        <v>157</v>
      </c>
      <c r="H1440" s="156">
        <v>665.57100000000003</v>
      </c>
      <c r="I1440" s="157"/>
      <c r="J1440" s="158">
        <f>ROUND(I1440*H1440,2)</f>
        <v>0</v>
      </c>
      <c r="K1440" s="159"/>
      <c r="L1440" s="34"/>
      <c r="M1440" s="160" t="s">
        <v>1</v>
      </c>
      <c r="N1440" s="161" t="s">
        <v>42</v>
      </c>
      <c r="O1440" s="62"/>
      <c r="P1440" s="162">
        <f>O1440*H1440</f>
        <v>0</v>
      </c>
      <c r="Q1440" s="162">
        <v>1.128E-2</v>
      </c>
      <c r="R1440" s="162">
        <f>Q1440*H1440</f>
        <v>7.5076408800000003</v>
      </c>
      <c r="S1440" s="162">
        <v>0</v>
      </c>
      <c r="T1440" s="163">
        <f>S1440*H1440</f>
        <v>0</v>
      </c>
      <c r="U1440" s="33"/>
      <c r="V1440" s="33"/>
      <c r="W1440" s="33"/>
      <c r="X1440" s="33"/>
      <c r="Y1440" s="33"/>
      <c r="Z1440" s="33"/>
      <c r="AA1440" s="33"/>
      <c r="AB1440" s="33"/>
      <c r="AC1440" s="33"/>
      <c r="AD1440" s="33"/>
      <c r="AE1440" s="33"/>
      <c r="AR1440" s="164" t="s">
        <v>262</v>
      </c>
      <c r="AT1440" s="164" t="s">
        <v>154</v>
      </c>
      <c r="AU1440" s="164" t="s">
        <v>152</v>
      </c>
      <c r="AY1440" s="18" t="s">
        <v>151</v>
      </c>
      <c r="BE1440" s="165">
        <f>IF(N1440="základná",J1440,0)</f>
        <v>0</v>
      </c>
      <c r="BF1440" s="165">
        <f>IF(N1440="znížená",J1440,0)</f>
        <v>0</v>
      </c>
      <c r="BG1440" s="165">
        <f>IF(N1440="zákl. prenesená",J1440,0)</f>
        <v>0</v>
      </c>
      <c r="BH1440" s="165">
        <f>IF(N1440="zníž. prenesená",J1440,0)</f>
        <v>0</v>
      </c>
      <c r="BI1440" s="165">
        <f>IF(N1440="nulová",J1440,0)</f>
        <v>0</v>
      </c>
      <c r="BJ1440" s="18" t="s">
        <v>152</v>
      </c>
      <c r="BK1440" s="165">
        <f>ROUND(I1440*H1440,2)</f>
        <v>0</v>
      </c>
      <c r="BL1440" s="18" t="s">
        <v>262</v>
      </c>
      <c r="BM1440" s="164" t="s">
        <v>2550</v>
      </c>
    </row>
    <row r="1441" spans="2:51" s="13" customFormat="1" ht="11.25">
      <c r="B1441" s="166"/>
      <c r="D1441" s="167" t="s">
        <v>160</v>
      </c>
      <c r="E1441" s="168" t="s">
        <v>1</v>
      </c>
      <c r="F1441" s="169" t="s">
        <v>2551</v>
      </c>
      <c r="H1441" s="168" t="s">
        <v>1</v>
      </c>
      <c r="I1441" s="170"/>
      <c r="L1441" s="166"/>
      <c r="M1441" s="171"/>
      <c r="N1441" s="172"/>
      <c r="O1441" s="172"/>
      <c r="P1441" s="172"/>
      <c r="Q1441" s="172"/>
      <c r="R1441" s="172"/>
      <c r="S1441" s="172"/>
      <c r="T1441" s="173"/>
      <c r="AT1441" s="168" t="s">
        <v>160</v>
      </c>
      <c r="AU1441" s="168" t="s">
        <v>152</v>
      </c>
      <c r="AV1441" s="13" t="s">
        <v>84</v>
      </c>
      <c r="AW1441" s="13" t="s">
        <v>31</v>
      </c>
      <c r="AX1441" s="13" t="s">
        <v>76</v>
      </c>
      <c r="AY1441" s="168" t="s">
        <v>151</v>
      </c>
    </row>
    <row r="1442" spans="2:51" s="14" customFormat="1" ht="11.25">
      <c r="B1442" s="174"/>
      <c r="D1442" s="167" t="s">
        <v>160</v>
      </c>
      <c r="E1442" s="175" t="s">
        <v>1</v>
      </c>
      <c r="F1442" s="176" t="s">
        <v>1794</v>
      </c>
      <c r="H1442" s="177">
        <v>6.67</v>
      </c>
      <c r="I1442" s="178"/>
      <c r="L1442" s="174"/>
      <c r="M1442" s="179"/>
      <c r="N1442" s="180"/>
      <c r="O1442" s="180"/>
      <c r="P1442" s="180"/>
      <c r="Q1442" s="180"/>
      <c r="R1442" s="180"/>
      <c r="S1442" s="180"/>
      <c r="T1442" s="181"/>
      <c r="AT1442" s="175" t="s">
        <v>160</v>
      </c>
      <c r="AU1442" s="175" t="s">
        <v>152</v>
      </c>
      <c r="AV1442" s="14" t="s">
        <v>152</v>
      </c>
      <c r="AW1442" s="14" t="s">
        <v>31</v>
      </c>
      <c r="AX1442" s="14" t="s">
        <v>76</v>
      </c>
      <c r="AY1442" s="175" t="s">
        <v>151</v>
      </c>
    </row>
    <row r="1443" spans="2:51" s="14" customFormat="1" ht="11.25">
      <c r="B1443" s="174"/>
      <c r="D1443" s="167" t="s">
        <v>160</v>
      </c>
      <c r="E1443" s="175" t="s">
        <v>1</v>
      </c>
      <c r="F1443" s="176" t="s">
        <v>1795</v>
      </c>
      <c r="H1443" s="177">
        <v>25.04</v>
      </c>
      <c r="I1443" s="178"/>
      <c r="L1443" s="174"/>
      <c r="M1443" s="179"/>
      <c r="N1443" s="180"/>
      <c r="O1443" s="180"/>
      <c r="P1443" s="180"/>
      <c r="Q1443" s="180"/>
      <c r="R1443" s="180"/>
      <c r="S1443" s="180"/>
      <c r="T1443" s="181"/>
      <c r="AT1443" s="175" t="s">
        <v>160</v>
      </c>
      <c r="AU1443" s="175" t="s">
        <v>152</v>
      </c>
      <c r="AV1443" s="14" t="s">
        <v>152</v>
      </c>
      <c r="AW1443" s="14" t="s">
        <v>31</v>
      </c>
      <c r="AX1443" s="14" t="s">
        <v>76</v>
      </c>
      <c r="AY1443" s="175" t="s">
        <v>151</v>
      </c>
    </row>
    <row r="1444" spans="2:51" s="14" customFormat="1" ht="11.25">
      <c r="B1444" s="174"/>
      <c r="D1444" s="167" t="s">
        <v>160</v>
      </c>
      <c r="E1444" s="175" t="s">
        <v>1</v>
      </c>
      <c r="F1444" s="176" t="s">
        <v>1885</v>
      </c>
      <c r="H1444" s="177">
        <v>23.47</v>
      </c>
      <c r="I1444" s="178"/>
      <c r="L1444" s="174"/>
      <c r="M1444" s="179"/>
      <c r="N1444" s="180"/>
      <c r="O1444" s="180"/>
      <c r="P1444" s="180"/>
      <c r="Q1444" s="180"/>
      <c r="R1444" s="180"/>
      <c r="S1444" s="180"/>
      <c r="T1444" s="181"/>
      <c r="AT1444" s="175" t="s">
        <v>160</v>
      </c>
      <c r="AU1444" s="175" t="s">
        <v>152</v>
      </c>
      <c r="AV1444" s="14" t="s">
        <v>152</v>
      </c>
      <c r="AW1444" s="14" t="s">
        <v>31</v>
      </c>
      <c r="AX1444" s="14" t="s">
        <v>76</v>
      </c>
      <c r="AY1444" s="175" t="s">
        <v>151</v>
      </c>
    </row>
    <row r="1445" spans="2:51" s="14" customFormat="1" ht="11.25">
      <c r="B1445" s="174"/>
      <c r="D1445" s="167" t="s">
        <v>160</v>
      </c>
      <c r="E1445" s="175" t="s">
        <v>1</v>
      </c>
      <c r="F1445" s="176" t="s">
        <v>1886</v>
      </c>
      <c r="H1445" s="177">
        <v>9.68</v>
      </c>
      <c r="I1445" s="178"/>
      <c r="L1445" s="174"/>
      <c r="M1445" s="179"/>
      <c r="N1445" s="180"/>
      <c r="O1445" s="180"/>
      <c r="P1445" s="180"/>
      <c r="Q1445" s="180"/>
      <c r="R1445" s="180"/>
      <c r="S1445" s="180"/>
      <c r="T1445" s="181"/>
      <c r="AT1445" s="175" t="s">
        <v>160</v>
      </c>
      <c r="AU1445" s="175" t="s">
        <v>152</v>
      </c>
      <c r="AV1445" s="14" t="s">
        <v>152</v>
      </c>
      <c r="AW1445" s="14" t="s">
        <v>31</v>
      </c>
      <c r="AX1445" s="14" t="s">
        <v>76</v>
      </c>
      <c r="AY1445" s="175" t="s">
        <v>151</v>
      </c>
    </row>
    <row r="1446" spans="2:51" s="14" customFormat="1" ht="11.25">
      <c r="B1446" s="174"/>
      <c r="D1446" s="167" t="s">
        <v>160</v>
      </c>
      <c r="E1446" s="175" t="s">
        <v>1</v>
      </c>
      <c r="F1446" s="176" t="s">
        <v>1887</v>
      </c>
      <c r="H1446" s="177">
        <v>8.93</v>
      </c>
      <c r="I1446" s="178"/>
      <c r="L1446" s="174"/>
      <c r="M1446" s="179"/>
      <c r="N1446" s="180"/>
      <c r="O1446" s="180"/>
      <c r="P1446" s="180"/>
      <c r="Q1446" s="180"/>
      <c r="R1446" s="180"/>
      <c r="S1446" s="180"/>
      <c r="T1446" s="181"/>
      <c r="AT1446" s="175" t="s">
        <v>160</v>
      </c>
      <c r="AU1446" s="175" t="s">
        <v>152</v>
      </c>
      <c r="AV1446" s="14" t="s">
        <v>152</v>
      </c>
      <c r="AW1446" s="14" t="s">
        <v>31</v>
      </c>
      <c r="AX1446" s="14" t="s">
        <v>76</v>
      </c>
      <c r="AY1446" s="175" t="s">
        <v>151</v>
      </c>
    </row>
    <row r="1447" spans="2:51" s="14" customFormat="1" ht="11.25">
      <c r="B1447" s="174"/>
      <c r="D1447" s="167" t="s">
        <v>160</v>
      </c>
      <c r="E1447" s="175" t="s">
        <v>1</v>
      </c>
      <c r="F1447" s="176" t="s">
        <v>1796</v>
      </c>
      <c r="H1447" s="177">
        <v>46.32</v>
      </c>
      <c r="I1447" s="178"/>
      <c r="L1447" s="174"/>
      <c r="M1447" s="179"/>
      <c r="N1447" s="180"/>
      <c r="O1447" s="180"/>
      <c r="P1447" s="180"/>
      <c r="Q1447" s="180"/>
      <c r="R1447" s="180"/>
      <c r="S1447" s="180"/>
      <c r="T1447" s="181"/>
      <c r="AT1447" s="175" t="s">
        <v>160</v>
      </c>
      <c r="AU1447" s="175" t="s">
        <v>152</v>
      </c>
      <c r="AV1447" s="14" t="s">
        <v>152</v>
      </c>
      <c r="AW1447" s="14" t="s">
        <v>31</v>
      </c>
      <c r="AX1447" s="14" t="s">
        <v>76</v>
      </c>
      <c r="AY1447" s="175" t="s">
        <v>151</v>
      </c>
    </row>
    <row r="1448" spans="2:51" s="14" customFormat="1" ht="11.25">
      <c r="B1448" s="174"/>
      <c r="D1448" s="167" t="s">
        <v>160</v>
      </c>
      <c r="E1448" s="175" t="s">
        <v>1</v>
      </c>
      <c r="F1448" s="176" t="s">
        <v>1888</v>
      </c>
      <c r="H1448" s="177">
        <v>3.27</v>
      </c>
      <c r="I1448" s="178"/>
      <c r="L1448" s="174"/>
      <c r="M1448" s="179"/>
      <c r="N1448" s="180"/>
      <c r="O1448" s="180"/>
      <c r="P1448" s="180"/>
      <c r="Q1448" s="180"/>
      <c r="R1448" s="180"/>
      <c r="S1448" s="180"/>
      <c r="T1448" s="181"/>
      <c r="AT1448" s="175" t="s">
        <v>160</v>
      </c>
      <c r="AU1448" s="175" t="s">
        <v>152</v>
      </c>
      <c r="AV1448" s="14" t="s">
        <v>152</v>
      </c>
      <c r="AW1448" s="14" t="s">
        <v>31</v>
      </c>
      <c r="AX1448" s="14" t="s">
        <v>76</v>
      </c>
      <c r="AY1448" s="175" t="s">
        <v>151</v>
      </c>
    </row>
    <row r="1449" spans="2:51" s="14" customFormat="1" ht="11.25">
      <c r="B1449" s="174"/>
      <c r="D1449" s="167" t="s">
        <v>160</v>
      </c>
      <c r="E1449" s="175" t="s">
        <v>1</v>
      </c>
      <c r="F1449" s="176" t="s">
        <v>1889</v>
      </c>
      <c r="H1449" s="177">
        <v>3.77</v>
      </c>
      <c r="I1449" s="178"/>
      <c r="L1449" s="174"/>
      <c r="M1449" s="179"/>
      <c r="N1449" s="180"/>
      <c r="O1449" s="180"/>
      <c r="P1449" s="180"/>
      <c r="Q1449" s="180"/>
      <c r="R1449" s="180"/>
      <c r="S1449" s="180"/>
      <c r="T1449" s="181"/>
      <c r="AT1449" s="175" t="s">
        <v>160</v>
      </c>
      <c r="AU1449" s="175" t="s">
        <v>152</v>
      </c>
      <c r="AV1449" s="14" t="s">
        <v>152</v>
      </c>
      <c r="AW1449" s="14" t="s">
        <v>31</v>
      </c>
      <c r="AX1449" s="14" t="s">
        <v>76</v>
      </c>
      <c r="AY1449" s="175" t="s">
        <v>151</v>
      </c>
    </row>
    <row r="1450" spans="2:51" s="14" customFormat="1" ht="11.25">
      <c r="B1450" s="174"/>
      <c r="D1450" s="167" t="s">
        <v>160</v>
      </c>
      <c r="E1450" s="175" t="s">
        <v>1</v>
      </c>
      <c r="F1450" s="176" t="s">
        <v>1890</v>
      </c>
      <c r="H1450" s="177">
        <v>3.37</v>
      </c>
      <c r="I1450" s="178"/>
      <c r="L1450" s="174"/>
      <c r="M1450" s="179"/>
      <c r="N1450" s="180"/>
      <c r="O1450" s="180"/>
      <c r="P1450" s="180"/>
      <c r="Q1450" s="180"/>
      <c r="R1450" s="180"/>
      <c r="S1450" s="180"/>
      <c r="T1450" s="181"/>
      <c r="AT1450" s="175" t="s">
        <v>160</v>
      </c>
      <c r="AU1450" s="175" t="s">
        <v>152</v>
      </c>
      <c r="AV1450" s="14" t="s">
        <v>152</v>
      </c>
      <c r="AW1450" s="14" t="s">
        <v>31</v>
      </c>
      <c r="AX1450" s="14" t="s">
        <v>76</v>
      </c>
      <c r="AY1450" s="175" t="s">
        <v>151</v>
      </c>
    </row>
    <row r="1451" spans="2:51" s="14" customFormat="1" ht="11.25">
      <c r="B1451" s="174"/>
      <c r="D1451" s="167" t="s">
        <v>160</v>
      </c>
      <c r="E1451" s="175" t="s">
        <v>1</v>
      </c>
      <c r="F1451" s="176" t="s">
        <v>1891</v>
      </c>
      <c r="H1451" s="177">
        <v>3.25</v>
      </c>
      <c r="I1451" s="178"/>
      <c r="L1451" s="174"/>
      <c r="M1451" s="179"/>
      <c r="N1451" s="180"/>
      <c r="O1451" s="180"/>
      <c r="P1451" s="180"/>
      <c r="Q1451" s="180"/>
      <c r="R1451" s="180"/>
      <c r="S1451" s="180"/>
      <c r="T1451" s="181"/>
      <c r="AT1451" s="175" t="s">
        <v>160</v>
      </c>
      <c r="AU1451" s="175" t="s">
        <v>152</v>
      </c>
      <c r="AV1451" s="14" t="s">
        <v>152</v>
      </c>
      <c r="AW1451" s="14" t="s">
        <v>31</v>
      </c>
      <c r="AX1451" s="14" t="s">
        <v>76</v>
      </c>
      <c r="AY1451" s="175" t="s">
        <v>151</v>
      </c>
    </row>
    <row r="1452" spans="2:51" s="14" customFormat="1" ht="11.25">
      <c r="B1452" s="174"/>
      <c r="D1452" s="167" t="s">
        <v>160</v>
      </c>
      <c r="E1452" s="175" t="s">
        <v>1</v>
      </c>
      <c r="F1452" s="176" t="s">
        <v>1892</v>
      </c>
      <c r="H1452" s="177">
        <v>3.6</v>
      </c>
      <c r="I1452" s="178"/>
      <c r="L1452" s="174"/>
      <c r="M1452" s="179"/>
      <c r="N1452" s="180"/>
      <c r="O1452" s="180"/>
      <c r="P1452" s="180"/>
      <c r="Q1452" s="180"/>
      <c r="R1452" s="180"/>
      <c r="S1452" s="180"/>
      <c r="T1452" s="181"/>
      <c r="AT1452" s="175" t="s">
        <v>160</v>
      </c>
      <c r="AU1452" s="175" t="s">
        <v>152</v>
      </c>
      <c r="AV1452" s="14" t="s">
        <v>152</v>
      </c>
      <c r="AW1452" s="14" t="s">
        <v>31</v>
      </c>
      <c r="AX1452" s="14" t="s">
        <v>76</v>
      </c>
      <c r="AY1452" s="175" t="s">
        <v>151</v>
      </c>
    </row>
    <row r="1453" spans="2:51" s="14" customFormat="1" ht="11.25">
      <c r="B1453" s="174"/>
      <c r="D1453" s="167" t="s">
        <v>160</v>
      </c>
      <c r="E1453" s="175" t="s">
        <v>1</v>
      </c>
      <c r="F1453" s="176" t="s">
        <v>1893</v>
      </c>
      <c r="H1453" s="177">
        <v>4.5999999999999996</v>
      </c>
      <c r="I1453" s="178"/>
      <c r="L1453" s="174"/>
      <c r="M1453" s="179"/>
      <c r="N1453" s="180"/>
      <c r="O1453" s="180"/>
      <c r="P1453" s="180"/>
      <c r="Q1453" s="180"/>
      <c r="R1453" s="180"/>
      <c r="S1453" s="180"/>
      <c r="T1453" s="181"/>
      <c r="AT1453" s="175" t="s">
        <v>160</v>
      </c>
      <c r="AU1453" s="175" t="s">
        <v>152</v>
      </c>
      <c r="AV1453" s="14" t="s">
        <v>152</v>
      </c>
      <c r="AW1453" s="14" t="s">
        <v>31</v>
      </c>
      <c r="AX1453" s="14" t="s">
        <v>76</v>
      </c>
      <c r="AY1453" s="175" t="s">
        <v>151</v>
      </c>
    </row>
    <row r="1454" spans="2:51" s="14" customFormat="1" ht="11.25">
      <c r="B1454" s="174"/>
      <c r="D1454" s="167" t="s">
        <v>160</v>
      </c>
      <c r="E1454" s="175" t="s">
        <v>1</v>
      </c>
      <c r="F1454" s="176" t="s">
        <v>1829</v>
      </c>
      <c r="H1454" s="177">
        <v>32.26</v>
      </c>
      <c r="I1454" s="178"/>
      <c r="L1454" s="174"/>
      <c r="M1454" s="179"/>
      <c r="N1454" s="180"/>
      <c r="O1454" s="180"/>
      <c r="P1454" s="180"/>
      <c r="Q1454" s="180"/>
      <c r="R1454" s="180"/>
      <c r="S1454" s="180"/>
      <c r="T1454" s="181"/>
      <c r="AT1454" s="175" t="s">
        <v>160</v>
      </c>
      <c r="AU1454" s="175" t="s">
        <v>152</v>
      </c>
      <c r="AV1454" s="14" t="s">
        <v>152</v>
      </c>
      <c r="AW1454" s="14" t="s">
        <v>31</v>
      </c>
      <c r="AX1454" s="14" t="s">
        <v>76</v>
      </c>
      <c r="AY1454" s="175" t="s">
        <v>151</v>
      </c>
    </row>
    <row r="1455" spans="2:51" s="14" customFormat="1" ht="11.25">
      <c r="B1455" s="174"/>
      <c r="D1455" s="167" t="s">
        <v>160</v>
      </c>
      <c r="E1455" s="175" t="s">
        <v>1</v>
      </c>
      <c r="F1455" s="176" t="s">
        <v>1830</v>
      </c>
      <c r="H1455" s="177">
        <v>61.3</v>
      </c>
      <c r="I1455" s="178"/>
      <c r="L1455" s="174"/>
      <c r="M1455" s="179"/>
      <c r="N1455" s="180"/>
      <c r="O1455" s="180"/>
      <c r="P1455" s="180"/>
      <c r="Q1455" s="180"/>
      <c r="R1455" s="180"/>
      <c r="S1455" s="180"/>
      <c r="T1455" s="181"/>
      <c r="AT1455" s="175" t="s">
        <v>160</v>
      </c>
      <c r="AU1455" s="175" t="s">
        <v>152</v>
      </c>
      <c r="AV1455" s="14" t="s">
        <v>152</v>
      </c>
      <c r="AW1455" s="14" t="s">
        <v>31</v>
      </c>
      <c r="AX1455" s="14" t="s">
        <v>76</v>
      </c>
      <c r="AY1455" s="175" t="s">
        <v>151</v>
      </c>
    </row>
    <row r="1456" spans="2:51" s="14" customFormat="1" ht="11.25">
      <c r="B1456" s="174"/>
      <c r="D1456" s="167" t="s">
        <v>160</v>
      </c>
      <c r="E1456" s="175" t="s">
        <v>1</v>
      </c>
      <c r="F1456" s="176" t="s">
        <v>1802</v>
      </c>
      <c r="H1456" s="177">
        <v>110.2</v>
      </c>
      <c r="I1456" s="178"/>
      <c r="L1456" s="174"/>
      <c r="M1456" s="179"/>
      <c r="N1456" s="180"/>
      <c r="O1456" s="180"/>
      <c r="P1456" s="180"/>
      <c r="Q1456" s="180"/>
      <c r="R1456" s="180"/>
      <c r="S1456" s="180"/>
      <c r="T1456" s="181"/>
      <c r="AT1456" s="175" t="s">
        <v>160</v>
      </c>
      <c r="AU1456" s="175" t="s">
        <v>152</v>
      </c>
      <c r="AV1456" s="14" t="s">
        <v>152</v>
      </c>
      <c r="AW1456" s="14" t="s">
        <v>31</v>
      </c>
      <c r="AX1456" s="14" t="s">
        <v>76</v>
      </c>
      <c r="AY1456" s="175" t="s">
        <v>151</v>
      </c>
    </row>
    <row r="1457" spans="2:51" s="14" customFormat="1" ht="11.25">
      <c r="B1457" s="174"/>
      <c r="D1457" s="167" t="s">
        <v>160</v>
      </c>
      <c r="E1457" s="175" t="s">
        <v>1</v>
      </c>
      <c r="F1457" s="176" t="s">
        <v>2406</v>
      </c>
      <c r="H1457" s="177">
        <v>34.771000000000001</v>
      </c>
      <c r="I1457" s="178"/>
      <c r="L1457" s="174"/>
      <c r="M1457" s="179"/>
      <c r="N1457" s="180"/>
      <c r="O1457" s="180"/>
      <c r="P1457" s="180"/>
      <c r="Q1457" s="180"/>
      <c r="R1457" s="180"/>
      <c r="S1457" s="180"/>
      <c r="T1457" s="181"/>
      <c r="AT1457" s="175" t="s">
        <v>160</v>
      </c>
      <c r="AU1457" s="175" t="s">
        <v>152</v>
      </c>
      <c r="AV1457" s="14" t="s">
        <v>152</v>
      </c>
      <c r="AW1457" s="14" t="s">
        <v>31</v>
      </c>
      <c r="AX1457" s="14" t="s">
        <v>76</v>
      </c>
      <c r="AY1457" s="175" t="s">
        <v>151</v>
      </c>
    </row>
    <row r="1458" spans="2:51" s="14" customFormat="1" ht="11.25">
      <c r="B1458" s="174"/>
      <c r="D1458" s="167" t="s">
        <v>160</v>
      </c>
      <c r="E1458" s="175" t="s">
        <v>1</v>
      </c>
      <c r="F1458" s="176" t="s">
        <v>1775</v>
      </c>
      <c r="H1458" s="177">
        <v>39.130000000000003</v>
      </c>
      <c r="I1458" s="178"/>
      <c r="L1458" s="174"/>
      <c r="M1458" s="179"/>
      <c r="N1458" s="180"/>
      <c r="O1458" s="180"/>
      <c r="P1458" s="180"/>
      <c r="Q1458" s="180"/>
      <c r="R1458" s="180"/>
      <c r="S1458" s="180"/>
      <c r="T1458" s="181"/>
      <c r="AT1458" s="175" t="s">
        <v>160</v>
      </c>
      <c r="AU1458" s="175" t="s">
        <v>152</v>
      </c>
      <c r="AV1458" s="14" t="s">
        <v>152</v>
      </c>
      <c r="AW1458" s="14" t="s">
        <v>31</v>
      </c>
      <c r="AX1458" s="14" t="s">
        <v>76</v>
      </c>
      <c r="AY1458" s="175" t="s">
        <v>151</v>
      </c>
    </row>
    <row r="1459" spans="2:51" s="14" customFormat="1" ht="11.25">
      <c r="B1459" s="174"/>
      <c r="D1459" s="167" t="s">
        <v>160</v>
      </c>
      <c r="E1459" s="175" t="s">
        <v>1</v>
      </c>
      <c r="F1459" s="176" t="s">
        <v>2552</v>
      </c>
      <c r="H1459" s="177">
        <v>0</v>
      </c>
      <c r="I1459" s="178"/>
      <c r="L1459" s="174"/>
      <c r="M1459" s="179"/>
      <c r="N1459" s="180"/>
      <c r="O1459" s="180"/>
      <c r="P1459" s="180"/>
      <c r="Q1459" s="180"/>
      <c r="R1459" s="180"/>
      <c r="S1459" s="180"/>
      <c r="T1459" s="181"/>
      <c r="AT1459" s="175" t="s">
        <v>160</v>
      </c>
      <c r="AU1459" s="175" t="s">
        <v>152</v>
      </c>
      <c r="AV1459" s="14" t="s">
        <v>152</v>
      </c>
      <c r="AW1459" s="14" t="s">
        <v>31</v>
      </c>
      <c r="AX1459" s="14" t="s">
        <v>76</v>
      </c>
      <c r="AY1459" s="175" t="s">
        <v>151</v>
      </c>
    </row>
    <row r="1460" spans="2:51" s="14" customFormat="1" ht="11.25">
      <c r="B1460" s="174"/>
      <c r="D1460" s="167" t="s">
        <v>160</v>
      </c>
      <c r="E1460" s="175" t="s">
        <v>1</v>
      </c>
      <c r="F1460" s="176" t="s">
        <v>2553</v>
      </c>
      <c r="H1460" s="177">
        <v>0</v>
      </c>
      <c r="I1460" s="178"/>
      <c r="L1460" s="174"/>
      <c r="M1460" s="179"/>
      <c r="N1460" s="180"/>
      <c r="O1460" s="180"/>
      <c r="P1460" s="180"/>
      <c r="Q1460" s="180"/>
      <c r="R1460" s="180"/>
      <c r="S1460" s="180"/>
      <c r="T1460" s="181"/>
      <c r="AT1460" s="175" t="s">
        <v>160</v>
      </c>
      <c r="AU1460" s="175" t="s">
        <v>152</v>
      </c>
      <c r="AV1460" s="14" t="s">
        <v>152</v>
      </c>
      <c r="AW1460" s="14" t="s">
        <v>31</v>
      </c>
      <c r="AX1460" s="14" t="s">
        <v>76</v>
      </c>
      <c r="AY1460" s="175" t="s">
        <v>151</v>
      </c>
    </row>
    <row r="1461" spans="2:51" s="14" customFormat="1" ht="11.25">
      <c r="B1461" s="174"/>
      <c r="D1461" s="167" t="s">
        <v>160</v>
      </c>
      <c r="E1461" s="175" t="s">
        <v>1</v>
      </c>
      <c r="F1461" s="176" t="s">
        <v>1778</v>
      </c>
      <c r="H1461" s="177">
        <v>1.7</v>
      </c>
      <c r="I1461" s="178"/>
      <c r="L1461" s="174"/>
      <c r="M1461" s="179"/>
      <c r="N1461" s="180"/>
      <c r="O1461" s="180"/>
      <c r="P1461" s="180"/>
      <c r="Q1461" s="180"/>
      <c r="R1461" s="180"/>
      <c r="S1461" s="180"/>
      <c r="T1461" s="181"/>
      <c r="AT1461" s="175" t="s">
        <v>160</v>
      </c>
      <c r="AU1461" s="175" t="s">
        <v>152</v>
      </c>
      <c r="AV1461" s="14" t="s">
        <v>152</v>
      </c>
      <c r="AW1461" s="14" t="s">
        <v>31</v>
      </c>
      <c r="AX1461" s="14" t="s">
        <v>76</v>
      </c>
      <c r="AY1461" s="175" t="s">
        <v>151</v>
      </c>
    </row>
    <row r="1462" spans="2:51" s="14" customFormat="1" ht="11.25">
      <c r="B1462" s="174"/>
      <c r="D1462" s="167" t="s">
        <v>160</v>
      </c>
      <c r="E1462" s="175" t="s">
        <v>1</v>
      </c>
      <c r="F1462" s="176" t="s">
        <v>1779</v>
      </c>
      <c r="H1462" s="177">
        <v>3.95</v>
      </c>
      <c r="I1462" s="178"/>
      <c r="L1462" s="174"/>
      <c r="M1462" s="179"/>
      <c r="N1462" s="180"/>
      <c r="O1462" s="180"/>
      <c r="P1462" s="180"/>
      <c r="Q1462" s="180"/>
      <c r="R1462" s="180"/>
      <c r="S1462" s="180"/>
      <c r="T1462" s="181"/>
      <c r="AT1462" s="175" t="s">
        <v>160</v>
      </c>
      <c r="AU1462" s="175" t="s">
        <v>152</v>
      </c>
      <c r="AV1462" s="14" t="s">
        <v>152</v>
      </c>
      <c r="AW1462" s="14" t="s">
        <v>31</v>
      </c>
      <c r="AX1462" s="14" t="s">
        <v>76</v>
      </c>
      <c r="AY1462" s="175" t="s">
        <v>151</v>
      </c>
    </row>
    <row r="1463" spans="2:51" s="14" customFormat="1" ht="11.25">
      <c r="B1463" s="174"/>
      <c r="D1463" s="167" t="s">
        <v>160</v>
      </c>
      <c r="E1463" s="175" t="s">
        <v>1</v>
      </c>
      <c r="F1463" s="176" t="s">
        <v>1780</v>
      </c>
      <c r="H1463" s="177">
        <v>8.0299999999999994</v>
      </c>
      <c r="I1463" s="178"/>
      <c r="L1463" s="174"/>
      <c r="M1463" s="179"/>
      <c r="N1463" s="180"/>
      <c r="O1463" s="180"/>
      <c r="P1463" s="180"/>
      <c r="Q1463" s="180"/>
      <c r="R1463" s="180"/>
      <c r="S1463" s="180"/>
      <c r="T1463" s="181"/>
      <c r="AT1463" s="175" t="s">
        <v>160</v>
      </c>
      <c r="AU1463" s="175" t="s">
        <v>152</v>
      </c>
      <c r="AV1463" s="14" t="s">
        <v>152</v>
      </c>
      <c r="AW1463" s="14" t="s">
        <v>31</v>
      </c>
      <c r="AX1463" s="14" t="s">
        <v>76</v>
      </c>
      <c r="AY1463" s="175" t="s">
        <v>151</v>
      </c>
    </row>
    <row r="1464" spans="2:51" s="14" customFormat="1" ht="11.25">
      <c r="B1464" s="174"/>
      <c r="D1464" s="167" t="s">
        <v>160</v>
      </c>
      <c r="E1464" s="175" t="s">
        <v>1</v>
      </c>
      <c r="F1464" s="176" t="s">
        <v>1781</v>
      </c>
      <c r="H1464" s="177">
        <v>3.91</v>
      </c>
      <c r="I1464" s="178"/>
      <c r="L1464" s="174"/>
      <c r="M1464" s="179"/>
      <c r="N1464" s="180"/>
      <c r="O1464" s="180"/>
      <c r="P1464" s="180"/>
      <c r="Q1464" s="180"/>
      <c r="R1464" s="180"/>
      <c r="S1464" s="180"/>
      <c r="T1464" s="181"/>
      <c r="AT1464" s="175" t="s">
        <v>160</v>
      </c>
      <c r="AU1464" s="175" t="s">
        <v>152</v>
      </c>
      <c r="AV1464" s="14" t="s">
        <v>152</v>
      </c>
      <c r="AW1464" s="14" t="s">
        <v>31</v>
      </c>
      <c r="AX1464" s="14" t="s">
        <v>76</v>
      </c>
      <c r="AY1464" s="175" t="s">
        <v>151</v>
      </c>
    </row>
    <row r="1465" spans="2:51" s="14" customFormat="1" ht="11.25">
      <c r="B1465" s="174"/>
      <c r="D1465" s="167" t="s">
        <v>160</v>
      </c>
      <c r="E1465" s="175" t="s">
        <v>1</v>
      </c>
      <c r="F1465" s="176" t="s">
        <v>1782</v>
      </c>
      <c r="H1465" s="177">
        <v>5.5</v>
      </c>
      <c r="I1465" s="178"/>
      <c r="L1465" s="174"/>
      <c r="M1465" s="179"/>
      <c r="N1465" s="180"/>
      <c r="O1465" s="180"/>
      <c r="P1465" s="180"/>
      <c r="Q1465" s="180"/>
      <c r="R1465" s="180"/>
      <c r="S1465" s="180"/>
      <c r="T1465" s="181"/>
      <c r="AT1465" s="175" t="s">
        <v>160</v>
      </c>
      <c r="AU1465" s="175" t="s">
        <v>152</v>
      </c>
      <c r="AV1465" s="14" t="s">
        <v>152</v>
      </c>
      <c r="AW1465" s="14" t="s">
        <v>31</v>
      </c>
      <c r="AX1465" s="14" t="s">
        <v>76</v>
      </c>
      <c r="AY1465" s="175" t="s">
        <v>151</v>
      </c>
    </row>
    <row r="1466" spans="2:51" s="14" customFormat="1" ht="11.25">
      <c r="B1466" s="174"/>
      <c r="D1466" s="167" t="s">
        <v>160</v>
      </c>
      <c r="E1466" s="175" t="s">
        <v>1</v>
      </c>
      <c r="F1466" s="176" t="s">
        <v>1783</v>
      </c>
      <c r="H1466" s="177">
        <v>4</v>
      </c>
      <c r="I1466" s="178"/>
      <c r="L1466" s="174"/>
      <c r="M1466" s="179"/>
      <c r="N1466" s="180"/>
      <c r="O1466" s="180"/>
      <c r="P1466" s="180"/>
      <c r="Q1466" s="180"/>
      <c r="R1466" s="180"/>
      <c r="S1466" s="180"/>
      <c r="T1466" s="181"/>
      <c r="AT1466" s="175" t="s">
        <v>160</v>
      </c>
      <c r="AU1466" s="175" t="s">
        <v>152</v>
      </c>
      <c r="AV1466" s="14" t="s">
        <v>152</v>
      </c>
      <c r="AW1466" s="14" t="s">
        <v>31</v>
      </c>
      <c r="AX1466" s="14" t="s">
        <v>76</v>
      </c>
      <c r="AY1466" s="175" t="s">
        <v>151</v>
      </c>
    </row>
    <row r="1467" spans="2:51" s="14" customFormat="1" ht="11.25">
      <c r="B1467" s="174"/>
      <c r="D1467" s="167" t="s">
        <v>160</v>
      </c>
      <c r="E1467" s="175" t="s">
        <v>1</v>
      </c>
      <c r="F1467" s="176" t="s">
        <v>1784</v>
      </c>
      <c r="H1467" s="177">
        <v>1.49</v>
      </c>
      <c r="I1467" s="178"/>
      <c r="L1467" s="174"/>
      <c r="M1467" s="179"/>
      <c r="N1467" s="180"/>
      <c r="O1467" s="180"/>
      <c r="P1467" s="180"/>
      <c r="Q1467" s="180"/>
      <c r="R1467" s="180"/>
      <c r="S1467" s="180"/>
      <c r="T1467" s="181"/>
      <c r="AT1467" s="175" t="s">
        <v>160</v>
      </c>
      <c r="AU1467" s="175" t="s">
        <v>152</v>
      </c>
      <c r="AV1467" s="14" t="s">
        <v>152</v>
      </c>
      <c r="AW1467" s="14" t="s">
        <v>31</v>
      </c>
      <c r="AX1467" s="14" t="s">
        <v>76</v>
      </c>
      <c r="AY1467" s="175" t="s">
        <v>151</v>
      </c>
    </row>
    <row r="1468" spans="2:51" s="14" customFormat="1" ht="11.25">
      <c r="B1468" s="174"/>
      <c r="D1468" s="167" t="s">
        <v>160</v>
      </c>
      <c r="E1468" s="175" t="s">
        <v>1</v>
      </c>
      <c r="F1468" s="176" t="s">
        <v>1785</v>
      </c>
      <c r="H1468" s="177">
        <v>1.35</v>
      </c>
      <c r="I1468" s="178"/>
      <c r="L1468" s="174"/>
      <c r="M1468" s="179"/>
      <c r="N1468" s="180"/>
      <c r="O1468" s="180"/>
      <c r="P1468" s="180"/>
      <c r="Q1468" s="180"/>
      <c r="R1468" s="180"/>
      <c r="S1468" s="180"/>
      <c r="T1468" s="181"/>
      <c r="AT1468" s="175" t="s">
        <v>160</v>
      </c>
      <c r="AU1468" s="175" t="s">
        <v>152</v>
      </c>
      <c r="AV1468" s="14" t="s">
        <v>152</v>
      </c>
      <c r="AW1468" s="14" t="s">
        <v>31</v>
      </c>
      <c r="AX1468" s="14" t="s">
        <v>76</v>
      </c>
      <c r="AY1468" s="175" t="s">
        <v>151</v>
      </c>
    </row>
    <row r="1469" spans="2:51" s="14" customFormat="1" ht="11.25">
      <c r="B1469" s="174"/>
      <c r="D1469" s="167" t="s">
        <v>160</v>
      </c>
      <c r="E1469" s="175" t="s">
        <v>1</v>
      </c>
      <c r="F1469" s="176" t="s">
        <v>1786</v>
      </c>
      <c r="H1469" s="177">
        <v>32.130000000000003</v>
      </c>
      <c r="I1469" s="178"/>
      <c r="L1469" s="174"/>
      <c r="M1469" s="179"/>
      <c r="N1469" s="180"/>
      <c r="O1469" s="180"/>
      <c r="P1469" s="180"/>
      <c r="Q1469" s="180"/>
      <c r="R1469" s="180"/>
      <c r="S1469" s="180"/>
      <c r="T1469" s="181"/>
      <c r="AT1469" s="175" t="s">
        <v>160</v>
      </c>
      <c r="AU1469" s="175" t="s">
        <v>152</v>
      </c>
      <c r="AV1469" s="14" t="s">
        <v>152</v>
      </c>
      <c r="AW1469" s="14" t="s">
        <v>31</v>
      </c>
      <c r="AX1469" s="14" t="s">
        <v>76</v>
      </c>
      <c r="AY1469" s="175" t="s">
        <v>151</v>
      </c>
    </row>
    <row r="1470" spans="2:51" s="14" customFormat="1" ht="11.25">
      <c r="B1470" s="174"/>
      <c r="D1470" s="167" t="s">
        <v>160</v>
      </c>
      <c r="E1470" s="175" t="s">
        <v>1</v>
      </c>
      <c r="F1470" s="176" t="s">
        <v>2554</v>
      </c>
      <c r="H1470" s="177">
        <v>0</v>
      </c>
      <c r="I1470" s="178"/>
      <c r="L1470" s="174"/>
      <c r="M1470" s="179"/>
      <c r="N1470" s="180"/>
      <c r="O1470" s="180"/>
      <c r="P1470" s="180"/>
      <c r="Q1470" s="180"/>
      <c r="R1470" s="180"/>
      <c r="S1470" s="180"/>
      <c r="T1470" s="181"/>
      <c r="AT1470" s="175" t="s">
        <v>160</v>
      </c>
      <c r="AU1470" s="175" t="s">
        <v>152</v>
      </c>
      <c r="AV1470" s="14" t="s">
        <v>152</v>
      </c>
      <c r="AW1470" s="14" t="s">
        <v>31</v>
      </c>
      <c r="AX1470" s="14" t="s">
        <v>76</v>
      </c>
      <c r="AY1470" s="175" t="s">
        <v>151</v>
      </c>
    </row>
    <row r="1471" spans="2:51" s="14" customFormat="1" ht="11.25">
      <c r="B1471" s="174"/>
      <c r="D1471" s="167" t="s">
        <v>160</v>
      </c>
      <c r="E1471" s="175" t="s">
        <v>1</v>
      </c>
      <c r="F1471" s="176" t="s">
        <v>1788</v>
      </c>
      <c r="H1471" s="177">
        <v>114.39</v>
      </c>
      <c r="I1471" s="178"/>
      <c r="L1471" s="174"/>
      <c r="M1471" s="179"/>
      <c r="N1471" s="180"/>
      <c r="O1471" s="180"/>
      <c r="P1471" s="180"/>
      <c r="Q1471" s="180"/>
      <c r="R1471" s="180"/>
      <c r="S1471" s="180"/>
      <c r="T1471" s="181"/>
      <c r="AT1471" s="175" t="s">
        <v>160</v>
      </c>
      <c r="AU1471" s="175" t="s">
        <v>152</v>
      </c>
      <c r="AV1471" s="14" t="s">
        <v>152</v>
      </c>
      <c r="AW1471" s="14" t="s">
        <v>31</v>
      </c>
      <c r="AX1471" s="14" t="s">
        <v>76</v>
      </c>
      <c r="AY1471" s="175" t="s">
        <v>151</v>
      </c>
    </row>
    <row r="1472" spans="2:51" s="14" customFormat="1" ht="11.25">
      <c r="B1472" s="174"/>
      <c r="D1472" s="167" t="s">
        <v>160</v>
      </c>
      <c r="E1472" s="175" t="s">
        <v>1</v>
      </c>
      <c r="F1472" s="176" t="s">
        <v>1789</v>
      </c>
      <c r="H1472" s="177">
        <v>34.49</v>
      </c>
      <c r="I1472" s="178"/>
      <c r="L1472" s="174"/>
      <c r="M1472" s="179"/>
      <c r="N1472" s="180"/>
      <c r="O1472" s="180"/>
      <c r="P1472" s="180"/>
      <c r="Q1472" s="180"/>
      <c r="R1472" s="180"/>
      <c r="S1472" s="180"/>
      <c r="T1472" s="181"/>
      <c r="AT1472" s="175" t="s">
        <v>160</v>
      </c>
      <c r="AU1472" s="175" t="s">
        <v>152</v>
      </c>
      <c r="AV1472" s="14" t="s">
        <v>152</v>
      </c>
      <c r="AW1472" s="14" t="s">
        <v>31</v>
      </c>
      <c r="AX1472" s="14" t="s">
        <v>76</v>
      </c>
      <c r="AY1472" s="175" t="s">
        <v>151</v>
      </c>
    </row>
    <row r="1473" spans="1:65" s="14" customFormat="1" ht="11.25">
      <c r="B1473" s="174"/>
      <c r="D1473" s="167" t="s">
        <v>160</v>
      </c>
      <c r="E1473" s="175" t="s">
        <v>1</v>
      </c>
      <c r="F1473" s="176" t="s">
        <v>2555</v>
      </c>
      <c r="H1473" s="177">
        <v>35</v>
      </c>
      <c r="I1473" s="178"/>
      <c r="L1473" s="174"/>
      <c r="M1473" s="179"/>
      <c r="N1473" s="180"/>
      <c r="O1473" s="180"/>
      <c r="P1473" s="180"/>
      <c r="Q1473" s="180"/>
      <c r="R1473" s="180"/>
      <c r="S1473" s="180"/>
      <c r="T1473" s="181"/>
      <c r="AT1473" s="175" t="s">
        <v>160</v>
      </c>
      <c r="AU1473" s="175" t="s">
        <v>152</v>
      </c>
      <c r="AV1473" s="14" t="s">
        <v>152</v>
      </c>
      <c r="AW1473" s="14" t="s">
        <v>31</v>
      </c>
      <c r="AX1473" s="14" t="s">
        <v>76</v>
      </c>
      <c r="AY1473" s="175" t="s">
        <v>151</v>
      </c>
    </row>
    <row r="1474" spans="1:65" s="15" customFormat="1" ht="11.25">
      <c r="B1474" s="182"/>
      <c r="D1474" s="167" t="s">
        <v>160</v>
      </c>
      <c r="E1474" s="183" t="s">
        <v>1</v>
      </c>
      <c r="F1474" s="184" t="s">
        <v>164</v>
      </c>
      <c r="H1474" s="185">
        <v>665.57100000000003</v>
      </c>
      <c r="I1474" s="186"/>
      <c r="L1474" s="182"/>
      <c r="M1474" s="187"/>
      <c r="N1474" s="188"/>
      <c r="O1474" s="188"/>
      <c r="P1474" s="188"/>
      <c r="Q1474" s="188"/>
      <c r="R1474" s="188"/>
      <c r="S1474" s="188"/>
      <c r="T1474" s="189"/>
      <c r="AT1474" s="183" t="s">
        <v>160</v>
      </c>
      <c r="AU1474" s="183" t="s">
        <v>152</v>
      </c>
      <c r="AV1474" s="15" t="s">
        <v>158</v>
      </c>
      <c r="AW1474" s="15" t="s">
        <v>31</v>
      </c>
      <c r="AX1474" s="15" t="s">
        <v>84</v>
      </c>
      <c r="AY1474" s="183" t="s">
        <v>151</v>
      </c>
    </row>
    <row r="1475" spans="1:65" s="2" customFormat="1" ht="33" customHeight="1">
      <c r="A1475" s="33"/>
      <c r="B1475" s="151"/>
      <c r="C1475" s="152" t="s">
        <v>2556</v>
      </c>
      <c r="D1475" s="152" t="s">
        <v>154</v>
      </c>
      <c r="E1475" s="153" t="s">
        <v>2557</v>
      </c>
      <c r="F1475" s="154" t="s">
        <v>2558</v>
      </c>
      <c r="G1475" s="155" t="s">
        <v>157</v>
      </c>
      <c r="H1475" s="156">
        <v>378.30700000000002</v>
      </c>
      <c r="I1475" s="157"/>
      <c r="J1475" s="158">
        <f>ROUND(I1475*H1475,2)</f>
        <v>0</v>
      </c>
      <c r="K1475" s="159"/>
      <c r="L1475" s="34"/>
      <c r="M1475" s="160" t="s">
        <v>1</v>
      </c>
      <c r="N1475" s="161" t="s">
        <v>42</v>
      </c>
      <c r="O1475" s="62"/>
      <c r="P1475" s="162">
        <f>O1475*H1475</f>
        <v>0</v>
      </c>
      <c r="Q1475" s="162">
        <v>2.8590000000000001E-2</v>
      </c>
      <c r="R1475" s="162">
        <f>Q1475*H1475</f>
        <v>10.81579713</v>
      </c>
      <c r="S1475" s="162">
        <v>0</v>
      </c>
      <c r="T1475" s="163">
        <f>S1475*H1475</f>
        <v>0</v>
      </c>
      <c r="U1475" s="33"/>
      <c r="V1475" s="33"/>
      <c r="W1475" s="33"/>
      <c r="X1475" s="33"/>
      <c r="Y1475" s="33"/>
      <c r="Z1475" s="33"/>
      <c r="AA1475" s="33"/>
      <c r="AB1475" s="33"/>
      <c r="AC1475" s="33"/>
      <c r="AD1475" s="33"/>
      <c r="AE1475" s="33"/>
      <c r="AR1475" s="164" t="s">
        <v>262</v>
      </c>
      <c r="AT1475" s="164" t="s">
        <v>154</v>
      </c>
      <c r="AU1475" s="164" t="s">
        <v>152</v>
      </c>
      <c r="AY1475" s="18" t="s">
        <v>151</v>
      </c>
      <c r="BE1475" s="165">
        <f>IF(N1475="základná",J1475,0)</f>
        <v>0</v>
      </c>
      <c r="BF1475" s="165">
        <f>IF(N1475="znížená",J1475,0)</f>
        <v>0</v>
      </c>
      <c r="BG1475" s="165">
        <f>IF(N1475="zákl. prenesená",J1475,0)</f>
        <v>0</v>
      </c>
      <c r="BH1475" s="165">
        <f>IF(N1475="zníž. prenesená",J1475,0)</f>
        <v>0</v>
      </c>
      <c r="BI1475" s="165">
        <f>IF(N1475="nulová",J1475,0)</f>
        <v>0</v>
      </c>
      <c r="BJ1475" s="18" t="s">
        <v>152</v>
      </c>
      <c r="BK1475" s="165">
        <f>ROUND(I1475*H1475,2)</f>
        <v>0</v>
      </c>
      <c r="BL1475" s="18" t="s">
        <v>262</v>
      </c>
      <c r="BM1475" s="164" t="s">
        <v>2559</v>
      </c>
    </row>
    <row r="1476" spans="1:65" s="13" customFormat="1" ht="22.5">
      <c r="B1476" s="166"/>
      <c r="D1476" s="167" t="s">
        <v>160</v>
      </c>
      <c r="E1476" s="168" t="s">
        <v>1</v>
      </c>
      <c r="F1476" s="169" t="s">
        <v>2560</v>
      </c>
      <c r="H1476" s="168" t="s">
        <v>1</v>
      </c>
      <c r="I1476" s="170"/>
      <c r="L1476" s="166"/>
      <c r="M1476" s="171"/>
      <c r="N1476" s="172"/>
      <c r="O1476" s="172"/>
      <c r="P1476" s="172"/>
      <c r="Q1476" s="172"/>
      <c r="R1476" s="172"/>
      <c r="S1476" s="172"/>
      <c r="T1476" s="173"/>
      <c r="AT1476" s="168" t="s">
        <v>160</v>
      </c>
      <c r="AU1476" s="168" t="s">
        <v>152</v>
      </c>
      <c r="AV1476" s="13" t="s">
        <v>84</v>
      </c>
      <c r="AW1476" s="13" t="s">
        <v>31</v>
      </c>
      <c r="AX1476" s="13" t="s">
        <v>76</v>
      </c>
      <c r="AY1476" s="168" t="s">
        <v>151</v>
      </c>
    </row>
    <row r="1477" spans="1:65" s="14" customFormat="1" ht="11.25">
      <c r="B1477" s="174"/>
      <c r="D1477" s="167" t="s">
        <v>160</v>
      </c>
      <c r="E1477" s="175" t="s">
        <v>1</v>
      </c>
      <c r="F1477" s="176" t="s">
        <v>2406</v>
      </c>
      <c r="H1477" s="177">
        <v>34.771000000000001</v>
      </c>
      <c r="I1477" s="178"/>
      <c r="L1477" s="174"/>
      <c r="M1477" s="179"/>
      <c r="N1477" s="180"/>
      <c r="O1477" s="180"/>
      <c r="P1477" s="180"/>
      <c r="Q1477" s="180"/>
      <c r="R1477" s="180"/>
      <c r="S1477" s="180"/>
      <c r="T1477" s="181"/>
      <c r="AT1477" s="175" t="s">
        <v>160</v>
      </c>
      <c r="AU1477" s="175" t="s">
        <v>152</v>
      </c>
      <c r="AV1477" s="14" t="s">
        <v>152</v>
      </c>
      <c r="AW1477" s="14" t="s">
        <v>31</v>
      </c>
      <c r="AX1477" s="14" t="s">
        <v>76</v>
      </c>
      <c r="AY1477" s="175" t="s">
        <v>151</v>
      </c>
    </row>
    <row r="1478" spans="1:65" s="14" customFormat="1" ht="11.25">
      <c r="B1478" s="174"/>
      <c r="D1478" s="167" t="s">
        <v>160</v>
      </c>
      <c r="E1478" s="175" t="s">
        <v>1</v>
      </c>
      <c r="F1478" s="176" t="s">
        <v>1775</v>
      </c>
      <c r="H1478" s="177">
        <v>39.130000000000003</v>
      </c>
      <c r="I1478" s="178"/>
      <c r="L1478" s="174"/>
      <c r="M1478" s="179"/>
      <c r="N1478" s="180"/>
      <c r="O1478" s="180"/>
      <c r="P1478" s="180"/>
      <c r="Q1478" s="180"/>
      <c r="R1478" s="180"/>
      <c r="S1478" s="180"/>
      <c r="T1478" s="181"/>
      <c r="AT1478" s="175" t="s">
        <v>160</v>
      </c>
      <c r="AU1478" s="175" t="s">
        <v>152</v>
      </c>
      <c r="AV1478" s="14" t="s">
        <v>152</v>
      </c>
      <c r="AW1478" s="14" t="s">
        <v>31</v>
      </c>
      <c r="AX1478" s="14" t="s">
        <v>76</v>
      </c>
      <c r="AY1478" s="175" t="s">
        <v>151</v>
      </c>
    </row>
    <row r="1479" spans="1:65" s="14" customFormat="1" ht="11.25">
      <c r="B1479" s="174"/>
      <c r="D1479" s="167" t="s">
        <v>160</v>
      </c>
      <c r="E1479" s="175" t="s">
        <v>1</v>
      </c>
      <c r="F1479" s="176" t="s">
        <v>1776</v>
      </c>
      <c r="H1479" s="177">
        <v>11.125</v>
      </c>
      <c r="I1479" s="178"/>
      <c r="L1479" s="174"/>
      <c r="M1479" s="179"/>
      <c r="N1479" s="180"/>
      <c r="O1479" s="180"/>
      <c r="P1479" s="180"/>
      <c r="Q1479" s="180"/>
      <c r="R1479" s="180"/>
      <c r="S1479" s="180"/>
      <c r="T1479" s="181"/>
      <c r="AT1479" s="175" t="s">
        <v>160</v>
      </c>
      <c r="AU1479" s="175" t="s">
        <v>152</v>
      </c>
      <c r="AV1479" s="14" t="s">
        <v>152</v>
      </c>
      <c r="AW1479" s="14" t="s">
        <v>31</v>
      </c>
      <c r="AX1479" s="14" t="s">
        <v>76</v>
      </c>
      <c r="AY1479" s="175" t="s">
        <v>151</v>
      </c>
    </row>
    <row r="1480" spans="1:65" s="14" customFormat="1" ht="11.25">
      <c r="B1480" s="174"/>
      <c r="D1480" s="167" t="s">
        <v>160</v>
      </c>
      <c r="E1480" s="175" t="s">
        <v>1</v>
      </c>
      <c r="F1480" s="176" t="s">
        <v>1821</v>
      </c>
      <c r="H1480" s="177">
        <v>32.381</v>
      </c>
      <c r="I1480" s="178"/>
      <c r="L1480" s="174"/>
      <c r="M1480" s="179"/>
      <c r="N1480" s="180"/>
      <c r="O1480" s="180"/>
      <c r="P1480" s="180"/>
      <c r="Q1480" s="180"/>
      <c r="R1480" s="180"/>
      <c r="S1480" s="180"/>
      <c r="T1480" s="181"/>
      <c r="AT1480" s="175" t="s">
        <v>160</v>
      </c>
      <c r="AU1480" s="175" t="s">
        <v>152</v>
      </c>
      <c r="AV1480" s="14" t="s">
        <v>152</v>
      </c>
      <c r="AW1480" s="14" t="s">
        <v>31</v>
      </c>
      <c r="AX1480" s="14" t="s">
        <v>76</v>
      </c>
      <c r="AY1480" s="175" t="s">
        <v>151</v>
      </c>
    </row>
    <row r="1481" spans="1:65" s="14" customFormat="1" ht="11.25">
      <c r="B1481" s="174"/>
      <c r="D1481" s="167" t="s">
        <v>160</v>
      </c>
      <c r="E1481" s="175" t="s">
        <v>1</v>
      </c>
      <c r="F1481" s="176" t="s">
        <v>1778</v>
      </c>
      <c r="H1481" s="177">
        <v>1.7</v>
      </c>
      <c r="I1481" s="178"/>
      <c r="L1481" s="174"/>
      <c r="M1481" s="179"/>
      <c r="N1481" s="180"/>
      <c r="O1481" s="180"/>
      <c r="P1481" s="180"/>
      <c r="Q1481" s="180"/>
      <c r="R1481" s="180"/>
      <c r="S1481" s="180"/>
      <c r="T1481" s="181"/>
      <c r="AT1481" s="175" t="s">
        <v>160</v>
      </c>
      <c r="AU1481" s="175" t="s">
        <v>152</v>
      </c>
      <c r="AV1481" s="14" t="s">
        <v>152</v>
      </c>
      <c r="AW1481" s="14" t="s">
        <v>31</v>
      </c>
      <c r="AX1481" s="14" t="s">
        <v>76</v>
      </c>
      <c r="AY1481" s="175" t="s">
        <v>151</v>
      </c>
    </row>
    <row r="1482" spans="1:65" s="14" customFormat="1" ht="11.25">
      <c r="B1482" s="174"/>
      <c r="D1482" s="167" t="s">
        <v>160</v>
      </c>
      <c r="E1482" s="175" t="s">
        <v>1</v>
      </c>
      <c r="F1482" s="176" t="s">
        <v>1779</v>
      </c>
      <c r="H1482" s="177">
        <v>3.95</v>
      </c>
      <c r="I1482" s="178"/>
      <c r="L1482" s="174"/>
      <c r="M1482" s="179"/>
      <c r="N1482" s="180"/>
      <c r="O1482" s="180"/>
      <c r="P1482" s="180"/>
      <c r="Q1482" s="180"/>
      <c r="R1482" s="180"/>
      <c r="S1482" s="180"/>
      <c r="T1482" s="181"/>
      <c r="AT1482" s="175" t="s">
        <v>160</v>
      </c>
      <c r="AU1482" s="175" t="s">
        <v>152</v>
      </c>
      <c r="AV1482" s="14" t="s">
        <v>152</v>
      </c>
      <c r="AW1482" s="14" t="s">
        <v>31</v>
      </c>
      <c r="AX1482" s="14" t="s">
        <v>76</v>
      </c>
      <c r="AY1482" s="175" t="s">
        <v>151</v>
      </c>
    </row>
    <row r="1483" spans="1:65" s="14" customFormat="1" ht="11.25">
      <c r="B1483" s="174"/>
      <c r="D1483" s="167" t="s">
        <v>160</v>
      </c>
      <c r="E1483" s="175" t="s">
        <v>1</v>
      </c>
      <c r="F1483" s="176" t="s">
        <v>1780</v>
      </c>
      <c r="H1483" s="177">
        <v>8.0299999999999994</v>
      </c>
      <c r="I1483" s="178"/>
      <c r="L1483" s="174"/>
      <c r="M1483" s="179"/>
      <c r="N1483" s="180"/>
      <c r="O1483" s="180"/>
      <c r="P1483" s="180"/>
      <c r="Q1483" s="180"/>
      <c r="R1483" s="180"/>
      <c r="S1483" s="180"/>
      <c r="T1483" s="181"/>
      <c r="AT1483" s="175" t="s">
        <v>160</v>
      </c>
      <c r="AU1483" s="175" t="s">
        <v>152</v>
      </c>
      <c r="AV1483" s="14" t="s">
        <v>152</v>
      </c>
      <c r="AW1483" s="14" t="s">
        <v>31</v>
      </c>
      <c r="AX1483" s="14" t="s">
        <v>76</v>
      </c>
      <c r="AY1483" s="175" t="s">
        <v>151</v>
      </c>
    </row>
    <row r="1484" spans="1:65" s="14" customFormat="1" ht="11.25">
      <c r="B1484" s="174"/>
      <c r="D1484" s="167" t="s">
        <v>160</v>
      </c>
      <c r="E1484" s="175" t="s">
        <v>1</v>
      </c>
      <c r="F1484" s="176" t="s">
        <v>1781</v>
      </c>
      <c r="H1484" s="177">
        <v>3.91</v>
      </c>
      <c r="I1484" s="178"/>
      <c r="L1484" s="174"/>
      <c r="M1484" s="179"/>
      <c r="N1484" s="180"/>
      <c r="O1484" s="180"/>
      <c r="P1484" s="180"/>
      <c r="Q1484" s="180"/>
      <c r="R1484" s="180"/>
      <c r="S1484" s="180"/>
      <c r="T1484" s="181"/>
      <c r="AT1484" s="175" t="s">
        <v>160</v>
      </c>
      <c r="AU1484" s="175" t="s">
        <v>152</v>
      </c>
      <c r="AV1484" s="14" t="s">
        <v>152</v>
      </c>
      <c r="AW1484" s="14" t="s">
        <v>31</v>
      </c>
      <c r="AX1484" s="14" t="s">
        <v>76</v>
      </c>
      <c r="AY1484" s="175" t="s">
        <v>151</v>
      </c>
    </row>
    <row r="1485" spans="1:65" s="14" customFormat="1" ht="11.25">
      <c r="B1485" s="174"/>
      <c r="D1485" s="167" t="s">
        <v>160</v>
      </c>
      <c r="E1485" s="175" t="s">
        <v>1</v>
      </c>
      <c r="F1485" s="176" t="s">
        <v>1782</v>
      </c>
      <c r="H1485" s="177">
        <v>5.5</v>
      </c>
      <c r="I1485" s="178"/>
      <c r="L1485" s="174"/>
      <c r="M1485" s="179"/>
      <c r="N1485" s="180"/>
      <c r="O1485" s="180"/>
      <c r="P1485" s="180"/>
      <c r="Q1485" s="180"/>
      <c r="R1485" s="180"/>
      <c r="S1485" s="180"/>
      <c r="T1485" s="181"/>
      <c r="AT1485" s="175" t="s">
        <v>160</v>
      </c>
      <c r="AU1485" s="175" t="s">
        <v>152</v>
      </c>
      <c r="AV1485" s="14" t="s">
        <v>152</v>
      </c>
      <c r="AW1485" s="14" t="s">
        <v>31</v>
      </c>
      <c r="AX1485" s="14" t="s">
        <v>76</v>
      </c>
      <c r="AY1485" s="175" t="s">
        <v>151</v>
      </c>
    </row>
    <row r="1486" spans="1:65" s="14" customFormat="1" ht="11.25">
      <c r="B1486" s="174"/>
      <c r="D1486" s="167" t="s">
        <v>160</v>
      </c>
      <c r="E1486" s="175" t="s">
        <v>1</v>
      </c>
      <c r="F1486" s="176" t="s">
        <v>1783</v>
      </c>
      <c r="H1486" s="177">
        <v>4</v>
      </c>
      <c r="I1486" s="178"/>
      <c r="L1486" s="174"/>
      <c r="M1486" s="179"/>
      <c r="N1486" s="180"/>
      <c r="O1486" s="180"/>
      <c r="P1486" s="180"/>
      <c r="Q1486" s="180"/>
      <c r="R1486" s="180"/>
      <c r="S1486" s="180"/>
      <c r="T1486" s="181"/>
      <c r="AT1486" s="175" t="s">
        <v>160</v>
      </c>
      <c r="AU1486" s="175" t="s">
        <v>152</v>
      </c>
      <c r="AV1486" s="14" t="s">
        <v>152</v>
      </c>
      <c r="AW1486" s="14" t="s">
        <v>31</v>
      </c>
      <c r="AX1486" s="14" t="s">
        <v>76</v>
      </c>
      <c r="AY1486" s="175" t="s">
        <v>151</v>
      </c>
    </row>
    <row r="1487" spans="1:65" s="14" customFormat="1" ht="11.25">
      <c r="B1487" s="174"/>
      <c r="D1487" s="167" t="s">
        <v>160</v>
      </c>
      <c r="E1487" s="175" t="s">
        <v>1</v>
      </c>
      <c r="F1487" s="176" t="s">
        <v>1784</v>
      </c>
      <c r="H1487" s="177">
        <v>1.49</v>
      </c>
      <c r="I1487" s="178"/>
      <c r="L1487" s="174"/>
      <c r="M1487" s="179"/>
      <c r="N1487" s="180"/>
      <c r="O1487" s="180"/>
      <c r="P1487" s="180"/>
      <c r="Q1487" s="180"/>
      <c r="R1487" s="180"/>
      <c r="S1487" s="180"/>
      <c r="T1487" s="181"/>
      <c r="AT1487" s="175" t="s">
        <v>160</v>
      </c>
      <c r="AU1487" s="175" t="s">
        <v>152</v>
      </c>
      <c r="AV1487" s="14" t="s">
        <v>152</v>
      </c>
      <c r="AW1487" s="14" t="s">
        <v>31</v>
      </c>
      <c r="AX1487" s="14" t="s">
        <v>76</v>
      </c>
      <c r="AY1487" s="175" t="s">
        <v>151</v>
      </c>
    </row>
    <row r="1488" spans="1:65" s="14" customFormat="1" ht="11.25">
      <c r="B1488" s="174"/>
      <c r="D1488" s="167" t="s">
        <v>160</v>
      </c>
      <c r="E1488" s="175" t="s">
        <v>1</v>
      </c>
      <c r="F1488" s="176" t="s">
        <v>1785</v>
      </c>
      <c r="H1488" s="177">
        <v>1.35</v>
      </c>
      <c r="I1488" s="178"/>
      <c r="L1488" s="174"/>
      <c r="M1488" s="179"/>
      <c r="N1488" s="180"/>
      <c r="O1488" s="180"/>
      <c r="P1488" s="180"/>
      <c r="Q1488" s="180"/>
      <c r="R1488" s="180"/>
      <c r="S1488" s="180"/>
      <c r="T1488" s="181"/>
      <c r="AT1488" s="175" t="s">
        <v>160</v>
      </c>
      <c r="AU1488" s="175" t="s">
        <v>152</v>
      </c>
      <c r="AV1488" s="14" t="s">
        <v>152</v>
      </c>
      <c r="AW1488" s="14" t="s">
        <v>31</v>
      </c>
      <c r="AX1488" s="14" t="s">
        <v>76</v>
      </c>
      <c r="AY1488" s="175" t="s">
        <v>151</v>
      </c>
    </row>
    <row r="1489" spans="1:65" s="14" customFormat="1" ht="11.25">
      <c r="B1489" s="174"/>
      <c r="D1489" s="167" t="s">
        <v>160</v>
      </c>
      <c r="E1489" s="175" t="s">
        <v>1</v>
      </c>
      <c r="F1489" s="176" t="s">
        <v>1786</v>
      </c>
      <c r="H1489" s="177">
        <v>32.130000000000003</v>
      </c>
      <c r="I1489" s="178"/>
      <c r="L1489" s="174"/>
      <c r="M1489" s="179"/>
      <c r="N1489" s="180"/>
      <c r="O1489" s="180"/>
      <c r="P1489" s="180"/>
      <c r="Q1489" s="180"/>
      <c r="R1489" s="180"/>
      <c r="S1489" s="180"/>
      <c r="T1489" s="181"/>
      <c r="AT1489" s="175" t="s">
        <v>160</v>
      </c>
      <c r="AU1489" s="175" t="s">
        <v>152</v>
      </c>
      <c r="AV1489" s="14" t="s">
        <v>152</v>
      </c>
      <c r="AW1489" s="14" t="s">
        <v>31</v>
      </c>
      <c r="AX1489" s="14" t="s">
        <v>76</v>
      </c>
      <c r="AY1489" s="175" t="s">
        <v>151</v>
      </c>
    </row>
    <row r="1490" spans="1:65" s="14" customFormat="1" ht="11.25">
      <c r="B1490" s="174"/>
      <c r="D1490" s="167" t="s">
        <v>160</v>
      </c>
      <c r="E1490" s="175" t="s">
        <v>1</v>
      </c>
      <c r="F1490" s="176" t="s">
        <v>1787</v>
      </c>
      <c r="H1490" s="177">
        <v>49.96</v>
      </c>
      <c r="I1490" s="178"/>
      <c r="L1490" s="174"/>
      <c r="M1490" s="179"/>
      <c r="N1490" s="180"/>
      <c r="O1490" s="180"/>
      <c r="P1490" s="180"/>
      <c r="Q1490" s="180"/>
      <c r="R1490" s="180"/>
      <c r="S1490" s="180"/>
      <c r="T1490" s="181"/>
      <c r="AT1490" s="175" t="s">
        <v>160</v>
      </c>
      <c r="AU1490" s="175" t="s">
        <v>152</v>
      </c>
      <c r="AV1490" s="14" t="s">
        <v>152</v>
      </c>
      <c r="AW1490" s="14" t="s">
        <v>31</v>
      </c>
      <c r="AX1490" s="14" t="s">
        <v>76</v>
      </c>
      <c r="AY1490" s="175" t="s">
        <v>151</v>
      </c>
    </row>
    <row r="1491" spans="1:65" s="14" customFormat="1" ht="11.25">
      <c r="B1491" s="174"/>
      <c r="D1491" s="167" t="s">
        <v>160</v>
      </c>
      <c r="E1491" s="175" t="s">
        <v>1</v>
      </c>
      <c r="F1491" s="176" t="s">
        <v>1788</v>
      </c>
      <c r="H1491" s="177">
        <v>114.39</v>
      </c>
      <c r="I1491" s="178"/>
      <c r="L1491" s="174"/>
      <c r="M1491" s="179"/>
      <c r="N1491" s="180"/>
      <c r="O1491" s="180"/>
      <c r="P1491" s="180"/>
      <c r="Q1491" s="180"/>
      <c r="R1491" s="180"/>
      <c r="S1491" s="180"/>
      <c r="T1491" s="181"/>
      <c r="AT1491" s="175" t="s">
        <v>160</v>
      </c>
      <c r="AU1491" s="175" t="s">
        <v>152</v>
      </c>
      <c r="AV1491" s="14" t="s">
        <v>152</v>
      </c>
      <c r="AW1491" s="14" t="s">
        <v>31</v>
      </c>
      <c r="AX1491" s="14" t="s">
        <v>76</v>
      </c>
      <c r="AY1491" s="175" t="s">
        <v>151</v>
      </c>
    </row>
    <row r="1492" spans="1:65" s="14" customFormat="1" ht="11.25">
      <c r="B1492" s="174"/>
      <c r="D1492" s="167" t="s">
        <v>160</v>
      </c>
      <c r="E1492" s="175" t="s">
        <v>1</v>
      </c>
      <c r="F1492" s="176" t="s">
        <v>1789</v>
      </c>
      <c r="H1492" s="177">
        <v>34.49</v>
      </c>
      <c r="I1492" s="178"/>
      <c r="L1492" s="174"/>
      <c r="M1492" s="179"/>
      <c r="N1492" s="180"/>
      <c r="O1492" s="180"/>
      <c r="P1492" s="180"/>
      <c r="Q1492" s="180"/>
      <c r="R1492" s="180"/>
      <c r="S1492" s="180"/>
      <c r="T1492" s="181"/>
      <c r="AT1492" s="175" t="s">
        <v>160</v>
      </c>
      <c r="AU1492" s="175" t="s">
        <v>152</v>
      </c>
      <c r="AV1492" s="14" t="s">
        <v>152</v>
      </c>
      <c r="AW1492" s="14" t="s">
        <v>31</v>
      </c>
      <c r="AX1492" s="14" t="s">
        <v>76</v>
      </c>
      <c r="AY1492" s="175" t="s">
        <v>151</v>
      </c>
    </row>
    <row r="1493" spans="1:65" s="15" customFormat="1" ht="11.25">
      <c r="B1493" s="182"/>
      <c r="D1493" s="167" t="s">
        <v>160</v>
      </c>
      <c r="E1493" s="183" t="s">
        <v>1</v>
      </c>
      <c r="F1493" s="184" t="s">
        <v>164</v>
      </c>
      <c r="H1493" s="185">
        <v>378.30700000000002</v>
      </c>
      <c r="I1493" s="186"/>
      <c r="L1493" s="182"/>
      <c r="M1493" s="187"/>
      <c r="N1493" s="188"/>
      <c r="O1493" s="188"/>
      <c r="P1493" s="188"/>
      <c r="Q1493" s="188"/>
      <c r="R1493" s="188"/>
      <c r="S1493" s="188"/>
      <c r="T1493" s="189"/>
      <c r="AT1493" s="183" t="s">
        <v>160</v>
      </c>
      <c r="AU1493" s="183" t="s">
        <v>152</v>
      </c>
      <c r="AV1493" s="15" t="s">
        <v>158</v>
      </c>
      <c r="AW1493" s="15" t="s">
        <v>31</v>
      </c>
      <c r="AX1493" s="15" t="s">
        <v>84</v>
      </c>
      <c r="AY1493" s="183" t="s">
        <v>151</v>
      </c>
    </row>
    <row r="1494" spans="1:65" s="2" customFormat="1" ht="24.2" customHeight="1">
      <c r="A1494" s="33"/>
      <c r="B1494" s="151"/>
      <c r="C1494" s="152" t="s">
        <v>2561</v>
      </c>
      <c r="D1494" s="152" t="s">
        <v>154</v>
      </c>
      <c r="E1494" s="153" t="s">
        <v>2562</v>
      </c>
      <c r="F1494" s="154" t="s">
        <v>2563</v>
      </c>
      <c r="G1494" s="155" t="s">
        <v>157</v>
      </c>
      <c r="H1494" s="156">
        <v>480</v>
      </c>
      <c r="I1494" s="157"/>
      <c r="J1494" s="158">
        <f>ROUND(I1494*H1494,2)</f>
        <v>0</v>
      </c>
      <c r="K1494" s="159"/>
      <c r="L1494" s="34"/>
      <c r="M1494" s="160" t="s">
        <v>1</v>
      </c>
      <c r="N1494" s="161" t="s">
        <v>42</v>
      </c>
      <c r="O1494" s="62"/>
      <c r="P1494" s="162">
        <f>O1494*H1494</f>
        <v>0</v>
      </c>
      <c r="Q1494" s="162">
        <v>0</v>
      </c>
      <c r="R1494" s="162">
        <f>Q1494*H1494</f>
        <v>0</v>
      </c>
      <c r="S1494" s="162">
        <v>0</v>
      </c>
      <c r="T1494" s="163">
        <f>S1494*H1494</f>
        <v>0</v>
      </c>
      <c r="U1494" s="33"/>
      <c r="V1494" s="33"/>
      <c r="W1494" s="33"/>
      <c r="X1494" s="33"/>
      <c r="Y1494" s="33"/>
      <c r="Z1494" s="33"/>
      <c r="AA1494" s="33"/>
      <c r="AB1494" s="33"/>
      <c r="AC1494" s="33"/>
      <c r="AD1494" s="33"/>
      <c r="AE1494" s="33"/>
      <c r="AR1494" s="164" t="s">
        <v>262</v>
      </c>
      <c r="AT1494" s="164" t="s">
        <v>154</v>
      </c>
      <c r="AU1494" s="164" t="s">
        <v>152</v>
      </c>
      <c r="AY1494" s="18" t="s">
        <v>151</v>
      </c>
      <c r="BE1494" s="165">
        <f>IF(N1494="základná",J1494,0)</f>
        <v>0</v>
      </c>
      <c r="BF1494" s="165">
        <f>IF(N1494="znížená",J1494,0)</f>
        <v>0</v>
      </c>
      <c r="BG1494" s="165">
        <f>IF(N1494="zákl. prenesená",J1494,0)</f>
        <v>0</v>
      </c>
      <c r="BH1494" s="165">
        <f>IF(N1494="zníž. prenesená",J1494,0)</f>
        <v>0</v>
      </c>
      <c r="BI1494" s="165">
        <f>IF(N1494="nulová",J1494,0)</f>
        <v>0</v>
      </c>
      <c r="BJ1494" s="18" t="s">
        <v>152</v>
      </c>
      <c r="BK1494" s="165">
        <f>ROUND(I1494*H1494,2)</f>
        <v>0</v>
      </c>
      <c r="BL1494" s="18" t="s">
        <v>262</v>
      </c>
      <c r="BM1494" s="164" t="s">
        <v>2564</v>
      </c>
    </row>
    <row r="1495" spans="1:65" s="13" customFormat="1" ht="11.25">
      <c r="B1495" s="166"/>
      <c r="D1495" s="167" t="s">
        <v>160</v>
      </c>
      <c r="E1495" s="168" t="s">
        <v>1</v>
      </c>
      <c r="F1495" s="169" t="s">
        <v>2565</v>
      </c>
      <c r="H1495" s="168" t="s">
        <v>1</v>
      </c>
      <c r="I1495" s="170"/>
      <c r="L1495" s="166"/>
      <c r="M1495" s="171"/>
      <c r="N1495" s="172"/>
      <c r="O1495" s="172"/>
      <c r="P1495" s="172"/>
      <c r="Q1495" s="172"/>
      <c r="R1495" s="172"/>
      <c r="S1495" s="172"/>
      <c r="T1495" s="173"/>
      <c r="AT1495" s="168" t="s">
        <v>160</v>
      </c>
      <c r="AU1495" s="168" t="s">
        <v>152</v>
      </c>
      <c r="AV1495" s="13" t="s">
        <v>84</v>
      </c>
      <c r="AW1495" s="13" t="s">
        <v>31</v>
      </c>
      <c r="AX1495" s="13" t="s">
        <v>76</v>
      </c>
      <c r="AY1495" s="168" t="s">
        <v>151</v>
      </c>
    </row>
    <row r="1496" spans="1:65" s="13" customFormat="1" ht="11.25">
      <c r="B1496" s="166"/>
      <c r="D1496" s="167" t="s">
        <v>160</v>
      </c>
      <c r="E1496" s="168" t="s">
        <v>1</v>
      </c>
      <c r="F1496" s="169" t="s">
        <v>2566</v>
      </c>
      <c r="H1496" s="168" t="s">
        <v>1</v>
      </c>
      <c r="I1496" s="170"/>
      <c r="L1496" s="166"/>
      <c r="M1496" s="171"/>
      <c r="N1496" s="172"/>
      <c r="O1496" s="172"/>
      <c r="P1496" s="172"/>
      <c r="Q1496" s="172"/>
      <c r="R1496" s="172"/>
      <c r="S1496" s="172"/>
      <c r="T1496" s="173"/>
      <c r="AT1496" s="168" t="s">
        <v>160</v>
      </c>
      <c r="AU1496" s="168" t="s">
        <v>152</v>
      </c>
      <c r="AV1496" s="13" t="s">
        <v>84</v>
      </c>
      <c r="AW1496" s="13" t="s">
        <v>31</v>
      </c>
      <c r="AX1496" s="13" t="s">
        <v>76</v>
      </c>
      <c r="AY1496" s="168" t="s">
        <v>151</v>
      </c>
    </row>
    <row r="1497" spans="1:65" s="13" customFormat="1" ht="11.25">
      <c r="B1497" s="166"/>
      <c r="D1497" s="167" t="s">
        <v>160</v>
      </c>
      <c r="E1497" s="168" t="s">
        <v>1</v>
      </c>
      <c r="F1497" s="169" t="s">
        <v>2567</v>
      </c>
      <c r="H1497" s="168" t="s">
        <v>1</v>
      </c>
      <c r="I1497" s="170"/>
      <c r="L1497" s="166"/>
      <c r="M1497" s="171"/>
      <c r="N1497" s="172"/>
      <c r="O1497" s="172"/>
      <c r="P1497" s="172"/>
      <c r="Q1497" s="172"/>
      <c r="R1497" s="172"/>
      <c r="S1497" s="172"/>
      <c r="T1497" s="173"/>
      <c r="AT1497" s="168" t="s">
        <v>160</v>
      </c>
      <c r="AU1497" s="168" t="s">
        <v>152</v>
      </c>
      <c r="AV1497" s="13" t="s">
        <v>84</v>
      </c>
      <c r="AW1497" s="13" t="s">
        <v>31</v>
      </c>
      <c r="AX1497" s="13" t="s">
        <v>76</v>
      </c>
      <c r="AY1497" s="168" t="s">
        <v>151</v>
      </c>
    </row>
    <row r="1498" spans="1:65" s="14" customFormat="1" ht="11.25">
      <c r="B1498" s="174"/>
      <c r="D1498" s="167" t="s">
        <v>160</v>
      </c>
      <c r="E1498" s="175" t="s">
        <v>1</v>
      </c>
      <c r="F1498" s="176" t="s">
        <v>2568</v>
      </c>
      <c r="H1498" s="177">
        <v>1.3240000000000001</v>
      </c>
      <c r="I1498" s="178"/>
      <c r="L1498" s="174"/>
      <c r="M1498" s="179"/>
      <c r="N1498" s="180"/>
      <c r="O1498" s="180"/>
      <c r="P1498" s="180"/>
      <c r="Q1498" s="180"/>
      <c r="R1498" s="180"/>
      <c r="S1498" s="180"/>
      <c r="T1498" s="181"/>
      <c r="AT1498" s="175" t="s">
        <v>160</v>
      </c>
      <c r="AU1498" s="175" t="s">
        <v>152</v>
      </c>
      <c r="AV1498" s="14" t="s">
        <v>152</v>
      </c>
      <c r="AW1498" s="14" t="s">
        <v>31</v>
      </c>
      <c r="AX1498" s="14" t="s">
        <v>76</v>
      </c>
      <c r="AY1498" s="175" t="s">
        <v>151</v>
      </c>
    </row>
    <row r="1499" spans="1:65" s="14" customFormat="1" ht="11.25">
      <c r="B1499" s="174"/>
      <c r="D1499" s="167" t="s">
        <v>160</v>
      </c>
      <c r="E1499" s="175" t="s">
        <v>1</v>
      </c>
      <c r="F1499" s="176" t="s">
        <v>2569</v>
      </c>
      <c r="H1499" s="177">
        <v>164.71899999999999</v>
      </c>
      <c r="I1499" s="178"/>
      <c r="L1499" s="174"/>
      <c r="M1499" s="179"/>
      <c r="N1499" s="180"/>
      <c r="O1499" s="180"/>
      <c r="P1499" s="180"/>
      <c r="Q1499" s="180"/>
      <c r="R1499" s="180"/>
      <c r="S1499" s="180"/>
      <c r="T1499" s="181"/>
      <c r="AT1499" s="175" t="s">
        <v>160</v>
      </c>
      <c r="AU1499" s="175" t="s">
        <v>152</v>
      </c>
      <c r="AV1499" s="14" t="s">
        <v>152</v>
      </c>
      <c r="AW1499" s="14" t="s">
        <v>31</v>
      </c>
      <c r="AX1499" s="14" t="s">
        <v>76</v>
      </c>
      <c r="AY1499" s="175" t="s">
        <v>151</v>
      </c>
    </row>
    <row r="1500" spans="1:65" s="14" customFormat="1" ht="11.25">
      <c r="B1500" s="174"/>
      <c r="D1500" s="167" t="s">
        <v>160</v>
      </c>
      <c r="E1500" s="175" t="s">
        <v>1</v>
      </c>
      <c r="F1500" s="176" t="s">
        <v>2570</v>
      </c>
      <c r="H1500" s="177">
        <v>40.896000000000001</v>
      </c>
      <c r="I1500" s="178"/>
      <c r="L1500" s="174"/>
      <c r="M1500" s="179"/>
      <c r="N1500" s="180"/>
      <c r="O1500" s="180"/>
      <c r="P1500" s="180"/>
      <c r="Q1500" s="180"/>
      <c r="R1500" s="180"/>
      <c r="S1500" s="180"/>
      <c r="T1500" s="181"/>
      <c r="AT1500" s="175" t="s">
        <v>160</v>
      </c>
      <c r="AU1500" s="175" t="s">
        <v>152</v>
      </c>
      <c r="AV1500" s="14" t="s">
        <v>152</v>
      </c>
      <c r="AW1500" s="14" t="s">
        <v>31</v>
      </c>
      <c r="AX1500" s="14" t="s">
        <v>76</v>
      </c>
      <c r="AY1500" s="175" t="s">
        <v>151</v>
      </c>
    </row>
    <row r="1501" spans="1:65" s="13" customFormat="1" ht="11.25">
      <c r="B1501" s="166"/>
      <c r="D1501" s="167" t="s">
        <v>160</v>
      </c>
      <c r="E1501" s="168" t="s">
        <v>1</v>
      </c>
      <c r="F1501" s="169" t="s">
        <v>2571</v>
      </c>
      <c r="H1501" s="168" t="s">
        <v>1</v>
      </c>
      <c r="I1501" s="170"/>
      <c r="L1501" s="166"/>
      <c r="M1501" s="171"/>
      <c r="N1501" s="172"/>
      <c r="O1501" s="172"/>
      <c r="P1501" s="172"/>
      <c r="Q1501" s="172"/>
      <c r="R1501" s="172"/>
      <c r="S1501" s="172"/>
      <c r="T1501" s="173"/>
      <c r="AT1501" s="168" t="s">
        <v>160</v>
      </c>
      <c r="AU1501" s="168" t="s">
        <v>152</v>
      </c>
      <c r="AV1501" s="13" t="s">
        <v>84</v>
      </c>
      <c r="AW1501" s="13" t="s">
        <v>31</v>
      </c>
      <c r="AX1501" s="13" t="s">
        <v>76</v>
      </c>
      <c r="AY1501" s="168" t="s">
        <v>151</v>
      </c>
    </row>
    <row r="1502" spans="1:65" s="13" customFormat="1" ht="11.25">
      <c r="B1502" s="166"/>
      <c r="D1502" s="167" t="s">
        <v>160</v>
      </c>
      <c r="E1502" s="168" t="s">
        <v>1</v>
      </c>
      <c r="F1502" s="169" t="s">
        <v>2572</v>
      </c>
      <c r="H1502" s="168" t="s">
        <v>1</v>
      </c>
      <c r="I1502" s="170"/>
      <c r="L1502" s="166"/>
      <c r="M1502" s="171"/>
      <c r="N1502" s="172"/>
      <c r="O1502" s="172"/>
      <c r="P1502" s="172"/>
      <c r="Q1502" s="172"/>
      <c r="R1502" s="172"/>
      <c r="S1502" s="172"/>
      <c r="T1502" s="173"/>
      <c r="AT1502" s="168" t="s">
        <v>160</v>
      </c>
      <c r="AU1502" s="168" t="s">
        <v>152</v>
      </c>
      <c r="AV1502" s="13" t="s">
        <v>84</v>
      </c>
      <c r="AW1502" s="13" t="s">
        <v>31</v>
      </c>
      <c r="AX1502" s="13" t="s">
        <v>76</v>
      </c>
      <c r="AY1502" s="168" t="s">
        <v>151</v>
      </c>
    </row>
    <row r="1503" spans="1:65" s="13" customFormat="1" ht="11.25">
      <c r="B1503" s="166"/>
      <c r="D1503" s="167" t="s">
        <v>160</v>
      </c>
      <c r="E1503" s="168" t="s">
        <v>1</v>
      </c>
      <c r="F1503" s="169" t="s">
        <v>2573</v>
      </c>
      <c r="H1503" s="168" t="s">
        <v>1</v>
      </c>
      <c r="I1503" s="170"/>
      <c r="L1503" s="166"/>
      <c r="M1503" s="171"/>
      <c r="N1503" s="172"/>
      <c r="O1503" s="172"/>
      <c r="P1503" s="172"/>
      <c r="Q1503" s="172"/>
      <c r="R1503" s="172"/>
      <c r="S1503" s="172"/>
      <c r="T1503" s="173"/>
      <c r="AT1503" s="168" t="s">
        <v>160</v>
      </c>
      <c r="AU1503" s="168" t="s">
        <v>152</v>
      </c>
      <c r="AV1503" s="13" t="s">
        <v>84</v>
      </c>
      <c r="AW1503" s="13" t="s">
        <v>31</v>
      </c>
      <c r="AX1503" s="13" t="s">
        <v>76</v>
      </c>
      <c r="AY1503" s="168" t="s">
        <v>151</v>
      </c>
    </row>
    <row r="1504" spans="1:65" s="14" customFormat="1" ht="11.25">
      <c r="B1504" s="174"/>
      <c r="D1504" s="167" t="s">
        <v>160</v>
      </c>
      <c r="E1504" s="175" t="s">
        <v>1</v>
      </c>
      <c r="F1504" s="176" t="s">
        <v>2574</v>
      </c>
      <c r="H1504" s="177">
        <v>199.71700000000001</v>
      </c>
      <c r="I1504" s="178"/>
      <c r="L1504" s="174"/>
      <c r="M1504" s="179"/>
      <c r="N1504" s="180"/>
      <c r="O1504" s="180"/>
      <c r="P1504" s="180"/>
      <c r="Q1504" s="180"/>
      <c r="R1504" s="180"/>
      <c r="S1504" s="180"/>
      <c r="T1504" s="181"/>
      <c r="AT1504" s="175" t="s">
        <v>160</v>
      </c>
      <c r="AU1504" s="175" t="s">
        <v>152</v>
      </c>
      <c r="AV1504" s="14" t="s">
        <v>152</v>
      </c>
      <c r="AW1504" s="14" t="s">
        <v>31</v>
      </c>
      <c r="AX1504" s="14" t="s">
        <v>76</v>
      </c>
      <c r="AY1504" s="175" t="s">
        <v>151</v>
      </c>
    </row>
    <row r="1505" spans="1:65" s="13" customFormat="1" ht="11.25">
      <c r="B1505" s="166"/>
      <c r="D1505" s="167" t="s">
        <v>160</v>
      </c>
      <c r="E1505" s="168" t="s">
        <v>1</v>
      </c>
      <c r="F1505" s="169" t="s">
        <v>2571</v>
      </c>
      <c r="H1505" s="168" t="s">
        <v>1</v>
      </c>
      <c r="I1505" s="170"/>
      <c r="L1505" s="166"/>
      <c r="M1505" s="171"/>
      <c r="N1505" s="172"/>
      <c r="O1505" s="172"/>
      <c r="P1505" s="172"/>
      <c r="Q1505" s="172"/>
      <c r="R1505" s="172"/>
      <c r="S1505" s="172"/>
      <c r="T1505" s="173"/>
      <c r="AT1505" s="168" t="s">
        <v>160</v>
      </c>
      <c r="AU1505" s="168" t="s">
        <v>152</v>
      </c>
      <c r="AV1505" s="13" t="s">
        <v>84</v>
      </c>
      <c r="AW1505" s="13" t="s">
        <v>31</v>
      </c>
      <c r="AX1505" s="13" t="s">
        <v>76</v>
      </c>
      <c r="AY1505" s="168" t="s">
        <v>151</v>
      </c>
    </row>
    <row r="1506" spans="1:65" s="13" customFormat="1" ht="11.25">
      <c r="B1506" s="166"/>
      <c r="D1506" s="167" t="s">
        <v>160</v>
      </c>
      <c r="E1506" s="168" t="s">
        <v>1</v>
      </c>
      <c r="F1506" s="169" t="s">
        <v>2575</v>
      </c>
      <c r="H1506" s="168" t="s">
        <v>1</v>
      </c>
      <c r="I1506" s="170"/>
      <c r="L1506" s="166"/>
      <c r="M1506" s="171"/>
      <c r="N1506" s="172"/>
      <c r="O1506" s="172"/>
      <c r="P1506" s="172"/>
      <c r="Q1506" s="172"/>
      <c r="R1506" s="172"/>
      <c r="S1506" s="172"/>
      <c r="T1506" s="173"/>
      <c r="AT1506" s="168" t="s">
        <v>160</v>
      </c>
      <c r="AU1506" s="168" t="s">
        <v>152</v>
      </c>
      <c r="AV1506" s="13" t="s">
        <v>84</v>
      </c>
      <c r="AW1506" s="13" t="s">
        <v>31</v>
      </c>
      <c r="AX1506" s="13" t="s">
        <v>76</v>
      </c>
      <c r="AY1506" s="168" t="s">
        <v>151</v>
      </c>
    </row>
    <row r="1507" spans="1:65" s="13" customFormat="1" ht="11.25">
      <c r="B1507" s="166"/>
      <c r="D1507" s="167" t="s">
        <v>160</v>
      </c>
      <c r="E1507" s="168" t="s">
        <v>1</v>
      </c>
      <c r="F1507" s="169" t="s">
        <v>2576</v>
      </c>
      <c r="H1507" s="168" t="s">
        <v>1</v>
      </c>
      <c r="I1507" s="170"/>
      <c r="L1507" s="166"/>
      <c r="M1507" s="171"/>
      <c r="N1507" s="172"/>
      <c r="O1507" s="172"/>
      <c r="P1507" s="172"/>
      <c r="Q1507" s="172"/>
      <c r="R1507" s="172"/>
      <c r="S1507" s="172"/>
      <c r="T1507" s="173"/>
      <c r="AT1507" s="168" t="s">
        <v>160</v>
      </c>
      <c r="AU1507" s="168" t="s">
        <v>152</v>
      </c>
      <c r="AV1507" s="13" t="s">
        <v>84</v>
      </c>
      <c r="AW1507" s="13" t="s">
        <v>31</v>
      </c>
      <c r="AX1507" s="13" t="s">
        <v>76</v>
      </c>
      <c r="AY1507" s="168" t="s">
        <v>151</v>
      </c>
    </row>
    <row r="1508" spans="1:65" s="14" customFormat="1" ht="11.25">
      <c r="B1508" s="174"/>
      <c r="D1508" s="167" t="s">
        <v>160</v>
      </c>
      <c r="E1508" s="175" t="s">
        <v>1</v>
      </c>
      <c r="F1508" s="176" t="s">
        <v>2577</v>
      </c>
      <c r="H1508" s="177">
        <v>73.343999999999994</v>
      </c>
      <c r="I1508" s="178"/>
      <c r="L1508" s="174"/>
      <c r="M1508" s="179"/>
      <c r="N1508" s="180"/>
      <c r="O1508" s="180"/>
      <c r="P1508" s="180"/>
      <c r="Q1508" s="180"/>
      <c r="R1508" s="180"/>
      <c r="S1508" s="180"/>
      <c r="T1508" s="181"/>
      <c r="AT1508" s="175" t="s">
        <v>160</v>
      </c>
      <c r="AU1508" s="175" t="s">
        <v>152</v>
      </c>
      <c r="AV1508" s="14" t="s">
        <v>152</v>
      </c>
      <c r="AW1508" s="14" t="s">
        <v>31</v>
      </c>
      <c r="AX1508" s="14" t="s">
        <v>76</v>
      </c>
      <c r="AY1508" s="175" t="s">
        <v>151</v>
      </c>
    </row>
    <row r="1509" spans="1:65" s="15" customFormat="1" ht="11.25">
      <c r="B1509" s="182"/>
      <c r="D1509" s="167" t="s">
        <v>160</v>
      </c>
      <c r="E1509" s="183" t="s">
        <v>1</v>
      </c>
      <c r="F1509" s="184" t="s">
        <v>164</v>
      </c>
      <c r="H1509" s="185">
        <v>480</v>
      </c>
      <c r="I1509" s="186"/>
      <c r="L1509" s="182"/>
      <c r="M1509" s="187"/>
      <c r="N1509" s="188"/>
      <c r="O1509" s="188"/>
      <c r="P1509" s="188"/>
      <c r="Q1509" s="188"/>
      <c r="R1509" s="188"/>
      <c r="S1509" s="188"/>
      <c r="T1509" s="189"/>
      <c r="AT1509" s="183" t="s">
        <v>160</v>
      </c>
      <c r="AU1509" s="183" t="s">
        <v>152</v>
      </c>
      <c r="AV1509" s="15" t="s">
        <v>158</v>
      </c>
      <c r="AW1509" s="15" t="s">
        <v>31</v>
      </c>
      <c r="AX1509" s="15" t="s">
        <v>84</v>
      </c>
      <c r="AY1509" s="183" t="s">
        <v>151</v>
      </c>
    </row>
    <row r="1510" spans="1:65" s="2" customFormat="1" ht="24.2" customHeight="1">
      <c r="A1510" s="33"/>
      <c r="B1510" s="151"/>
      <c r="C1510" s="190" t="s">
        <v>2578</v>
      </c>
      <c r="D1510" s="190" t="s">
        <v>186</v>
      </c>
      <c r="E1510" s="191" t="s">
        <v>2579</v>
      </c>
      <c r="F1510" s="192" t="s">
        <v>2580</v>
      </c>
      <c r="G1510" s="193" t="s">
        <v>157</v>
      </c>
      <c r="H1510" s="194">
        <v>480</v>
      </c>
      <c r="I1510" s="195"/>
      <c r="J1510" s="196">
        <f>ROUND(I1510*H1510,2)</f>
        <v>0</v>
      </c>
      <c r="K1510" s="197"/>
      <c r="L1510" s="198"/>
      <c r="M1510" s="199" t="s">
        <v>1</v>
      </c>
      <c r="N1510" s="200" t="s">
        <v>42</v>
      </c>
      <c r="O1510" s="62"/>
      <c r="P1510" s="162">
        <f>O1510*H1510</f>
        <v>0</v>
      </c>
      <c r="Q1510" s="162">
        <v>8.3599999999999994E-3</v>
      </c>
      <c r="R1510" s="162">
        <f>Q1510*H1510</f>
        <v>4.0127999999999995</v>
      </c>
      <c r="S1510" s="162">
        <v>0</v>
      </c>
      <c r="T1510" s="163">
        <f>S1510*H1510</f>
        <v>0</v>
      </c>
      <c r="U1510" s="33"/>
      <c r="V1510" s="33"/>
      <c r="W1510" s="33"/>
      <c r="X1510" s="33"/>
      <c r="Y1510" s="33"/>
      <c r="Z1510" s="33"/>
      <c r="AA1510" s="33"/>
      <c r="AB1510" s="33"/>
      <c r="AC1510" s="33"/>
      <c r="AD1510" s="33"/>
      <c r="AE1510" s="33"/>
      <c r="AR1510" s="164" t="s">
        <v>417</v>
      </c>
      <c r="AT1510" s="164" t="s">
        <v>186</v>
      </c>
      <c r="AU1510" s="164" t="s">
        <v>152</v>
      </c>
      <c r="AY1510" s="18" t="s">
        <v>151</v>
      </c>
      <c r="BE1510" s="165">
        <f>IF(N1510="základná",J1510,0)</f>
        <v>0</v>
      </c>
      <c r="BF1510" s="165">
        <f>IF(N1510="znížená",J1510,0)</f>
        <v>0</v>
      </c>
      <c r="BG1510" s="165">
        <f>IF(N1510="zákl. prenesená",J1510,0)</f>
        <v>0</v>
      </c>
      <c r="BH1510" s="165">
        <f>IF(N1510="zníž. prenesená",J1510,0)</f>
        <v>0</v>
      </c>
      <c r="BI1510" s="165">
        <f>IF(N1510="nulová",J1510,0)</f>
        <v>0</v>
      </c>
      <c r="BJ1510" s="18" t="s">
        <v>152</v>
      </c>
      <c r="BK1510" s="165">
        <f>ROUND(I1510*H1510,2)</f>
        <v>0</v>
      </c>
      <c r="BL1510" s="18" t="s">
        <v>262</v>
      </c>
      <c r="BM1510" s="164" t="s">
        <v>2581</v>
      </c>
    </row>
    <row r="1511" spans="1:65" s="2" customFormat="1" ht="24.2" customHeight="1">
      <c r="A1511" s="33"/>
      <c r="B1511" s="151"/>
      <c r="C1511" s="152" t="s">
        <v>2582</v>
      </c>
      <c r="D1511" s="152" t="s">
        <v>154</v>
      </c>
      <c r="E1511" s="153" t="s">
        <v>2583</v>
      </c>
      <c r="F1511" s="154" t="s">
        <v>2584</v>
      </c>
      <c r="G1511" s="155" t="s">
        <v>157</v>
      </c>
      <c r="H1511" s="156">
        <v>56.789000000000001</v>
      </c>
      <c r="I1511" s="157"/>
      <c r="J1511" s="158">
        <f>ROUND(I1511*H1511,2)</f>
        <v>0</v>
      </c>
      <c r="K1511" s="159"/>
      <c r="L1511" s="34"/>
      <c r="M1511" s="160" t="s">
        <v>1</v>
      </c>
      <c r="N1511" s="161" t="s">
        <v>42</v>
      </c>
      <c r="O1511" s="62"/>
      <c r="P1511" s="162">
        <f>O1511*H1511</f>
        <v>0</v>
      </c>
      <c r="Q1511" s="162">
        <v>0</v>
      </c>
      <c r="R1511" s="162">
        <f>Q1511*H1511</f>
        <v>0</v>
      </c>
      <c r="S1511" s="162">
        <v>0</v>
      </c>
      <c r="T1511" s="163">
        <f>S1511*H1511</f>
        <v>0</v>
      </c>
      <c r="U1511" s="33"/>
      <c r="V1511" s="33"/>
      <c r="W1511" s="33"/>
      <c r="X1511" s="33"/>
      <c r="Y1511" s="33"/>
      <c r="Z1511" s="33"/>
      <c r="AA1511" s="33"/>
      <c r="AB1511" s="33"/>
      <c r="AC1511" s="33"/>
      <c r="AD1511" s="33"/>
      <c r="AE1511" s="33"/>
      <c r="AR1511" s="164" t="s">
        <v>262</v>
      </c>
      <c r="AT1511" s="164" t="s">
        <v>154</v>
      </c>
      <c r="AU1511" s="164" t="s">
        <v>152</v>
      </c>
      <c r="AY1511" s="18" t="s">
        <v>151</v>
      </c>
      <c r="BE1511" s="165">
        <f>IF(N1511="základná",J1511,0)</f>
        <v>0</v>
      </c>
      <c r="BF1511" s="165">
        <f>IF(N1511="znížená",J1511,0)</f>
        <v>0</v>
      </c>
      <c r="BG1511" s="165">
        <f>IF(N1511="zákl. prenesená",J1511,0)</f>
        <v>0</v>
      </c>
      <c r="BH1511" s="165">
        <f>IF(N1511="zníž. prenesená",J1511,0)</f>
        <v>0</v>
      </c>
      <c r="BI1511" s="165">
        <f>IF(N1511="nulová",J1511,0)</f>
        <v>0</v>
      </c>
      <c r="BJ1511" s="18" t="s">
        <v>152</v>
      </c>
      <c r="BK1511" s="165">
        <f>ROUND(I1511*H1511,2)</f>
        <v>0</v>
      </c>
      <c r="BL1511" s="18" t="s">
        <v>262</v>
      </c>
      <c r="BM1511" s="164" t="s">
        <v>2585</v>
      </c>
    </row>
    <row r="1512" spans="1:65" s="13" customFormat="1" ht="22.5">
      <c r="B1512" s="166"/>
      <c r="D1512" s="167" t="s">
        <v>160</v>
      </c>
      <c r="E1512" s="168" t="s">
        <v>1</v>
      </c>
      <c r="F1512" s="169" t="s">
        <v>2586</v>
      </c>
      <c r="H1512" s="168" t="s">
        <v>1</v>
      </c>
      <c r="I1512" s="170"/>
      <c r="L1512" s="166"/>
      <c r="M1512" s="171"/>
      <c r="N1512" s="172"/>
      <c r="O1512" s="172"/>
      <c r="P1512" s="172"/>
      <c r="Q1512" s="172"/>
      <c r="R1512" s="172"/>
      <c r="S1512" s="172"/>
      <c r="T1512" s="173"/>
      <c r="AT1512" s="168" t="s">
        <v>160</v>
      </c>
      <c r="AU1512" s="168" t="s">
        <v>152</v>
      </c>
      <c r="AV1512" s="13" t="s">
        <v>84</v>
      </c>
      <c r="AW1512" s="13" t="s">
        <v>31</v>
      </c>
      <c r="AX1512" s="13" t="s">
        <v>76</v>
      </c>
      <c r="AY1512" s="168" t="s">
        <v>151</v>
      </c>
    </row>
    <row r="1513" spans="1:65" s="14" customFormat="1" ht="11.25">
      <c r="B1513" s="174"/>
      <c r="D1513" s="167" t="s">
        <v>160</v>
      </c>
      <c r="E1513" s="175" t="s">
        <v>1</v>
      </c>
      <c r="F1513" s="176" t="s">
        <v>2587</v>
      </c>
      <c r="H1513" s="177">
        <v>56.789000000000001</v>
      </c>
      <c r="I1513" s="178"/>
      <c r="L1513" s="174"/>
      <c r="M1513" s="179"/>
      <c r="N1513" s="180"/>
      <c r="O1513" s="180"/>
      <c r="P1513" s="180"/>
      <c r="Q1513" s="180"/>
      <c r="R1513" s="180"/>
      <c r="S1513" s="180"/>
      <c r="T1513" s="181"/>
      <c r="AT1513" s="175" t="s">
        <v>160</v>
      </c>
      <c r="AU1513" s="175" t="s">
        <v>152</v>
      </c>
      <c r="AV1513" s="14" t="s">
        <v>152</v>
      </c>
      <c r="AW1513" s="14" t="s">
        <v>31</v>
      </c>
      <c r="AX1513" s="14" t="s">
        <v>84</v>
      </c>
      <c r="AY1513" s="175" t="s">
        <v>151</v>
      </c>
    </row>
    <row r="1514" spans="1:65" s="2" customFormat="1" ht="33" customHeight="1">
      <c r="A1514" s="33"/>
      <c r="B1514" s="151"/>
      <c r="C1514" s="190" t="s">
        <v>2588</v>
      </c>
      <c r="D1514" s="190" t="s">
        <v>186</v>
      </c>
      <c r="E1514" s="191" t="s">
        <v>2589</v>
      </c>
      <c r="F1514" s="192" t="s">
        <v>2590</v>
      </c>
      <c r="G1514" s="193" t="s">
        <v>157</v>
      </c>
      <c r="H1514" s="194">
        <v>62.468000000000004</v>
      </c>
      <c r="I1514" s="195"/>
      <c r="J1514" s="196">
        <f>ROUND(I1514*H1514,2)</f>
        <v>0</v>
      </c>
      <c r="K1514" s="197"/>
      <c r="L1514" s="198"/>
      <c r="M1514" s="199" t="s">
        <v>1</v>
      </c>
      <c r="N1514" s="200" t="s">
        <v>42</v>
      </c>
      <c r="O1514" s="62"/>
      <c r="P1514" s="162">
        <f>O1514*H1514</f>
        <v>0</v>
      </c>
      <c r="Q1514" s="162">
        <v>1.056E-2</v>
      </c>
      <c r="R1514" s="162">
        <f>Q1514*H1514</f>
        <v>0.65966208000000004</v>
      </c>
      <c r="S1514" s="162">
        <v>0</v>
      </c>
      <c r="T1514" s="163">
        <f>S1514*H1514</f>
        <v>0</v>
      </c>
      <c r="U1514" s="33"/>
      <c r="V1514" s="33"/>
      <c r="W1514" s="33"/>
      <c r="X1514" s="33"/>
      <c r="Y1514" s="33"/>
      <c r="Z1514" s="33"/>
      <c r="AA1514" s="33"/>
      <c r="AB1514" s="33"/>
      <c r="AC1514" s="33"/>
      <c r="AD1514" s="33"/>
      <c r="AE1514" s="33"/>
      <c r="AR1514" s="164" t="s">
        <v>417</v>
      </c>
      <c r="AT1514" s="164" t="s">
        <v>186</v>
      </c>
      <c r="AU1514" s="164" t="s">
        <v>152</v>
      </c>
      <c r="AY1514" s="18" t="s">
        <v>151</v>
      </c>
      <c r="BE1514" s="165">
        <f>IF(N1514="základná",J1514,0)</f>
        <v>0</v>
      </c>
      <c r="BF1514" s="165">
        <f>IF(N1514="znížená",J1514,0)</f>
        <v>0</v>
      </c>
      <c r="BG1514" s="165">
        <f>IF(N1514="zákl. prenesená",J1514,0)</f>
        <v>0</v>
      </c>
      <c r="BH1514" s="165">
        <f>IF(N1514="zníž. prenesená",J1514,0)</f>
        <v>0</v>
      </c>
      <c r="BI1514" s="165">
        <f>IF(N1514="nulová",J1514,0)</f>
        <v>0</v>
      </c>
      <c r="BJ1514" s="18" t="s">
        <v>152</v>
      </c>
      <c r="BK1514" s="165">
        <f>ROUND(I1514*H1514,2)</f>
        <v>0</v>
      </c>
      <c r="BL1514" s="18" t="s">
        <v>262</v>
      </c>
      <c r="BM1514" s="164" t="s">
        <v>2591</v>
      </c>
    </row>
    <row r="1515" spans="1:65" s="14" customFormat="1" ht="11.25">
      <c r="B1515" s="174"/>
      <c r="D1515" s="167" t="s">
        <v>160</v>
      </c>
      <c r="E1515" s="175" t="s">
        <v>1</v>
      </c>
      <c r="F1515" s="176" t="s">
        <v>2592</v>
      </c>
      <c r="H1515" s="177">
        <v>62.468000000000004</v>
      </c>
      <c r="I1515" s="178"/>
      <c r="L1515" s="174"/>
      <c r="M1515" s="179"/>
      <c r="N1515" s="180"/>
      <c r="O1515" s="180"/>
      <c r="P1515" s="180"/>
      <c r="Q1515" s="180"/>
      <c r="R1515" s="180"/>
      <c r="S1515" s="180"/>
      <c r="T1515" s="181"/>
      <c r="AT1515" s="175" t="s">
        <v>160</v>
      </c>
      <c r="AU1515" s="175" t="s">
        <v>152</v>
      </c>
      <c r="AV1515" s="14" t="s">
        <v>152</v>
      </c>
      <c r="AW1515" s="14" t="s">
        <v>31</v>
      </c>
      <c r="AX1515" s="14" t="s">
        <v>84</v>
      </c>
      <c r="AY1515" s="175" t="s">
        <v>151</v>
      </c>
    </row>
    <row r="1516" spans="1:65" s="2" customFormat="1" ht="21.75" customHeight="1">
      <c r="A1516" s="33"/>
      <c r="B1516" s="151"/>
      <c r="C1516" s="152" t="s">
        <v>2593</v>
      </c>
      <c r="D1516" s="152" t="s">
        <v>154</v>
      </c>
      <c r="E1516" s="153" t="s">
        <v>665</v>
      </c>
      <c r="F1516" s="154" t="s">
        <v>666</v>
      </c>
      <c r="G1516" s="155" t="s">
        <v>625</v>
      </c>
      <c r="H1516" s="209"/>
      <c r="I1516" s="157"/>
      <c r="J1516" s="158">
        <f>ROUND(I1516*H1516,2)</f>
        <v>0</v>
      </c>
      <c r="K1516" s="159"/>
      <c r="L1516" s="34"/>
      <c r="M1516" s="160" t="s">
        <v>1</v>
      </c>
      <c r="N1516" s="161" t="s">
        <v>42</v>
      </c>
      <c r="O1516" s="62"/>
      <c r="P1516" s="162">
        <f>O1516*H1516</f>
        <v>0</v>
      </c>
      <c r="Q1516" s="162">
        <v>0</v>
      </c>
      <c r="R1516" s="162">
        <f>Q1516*H1516</f>
        <v>0</v>
      </c>
      <c r="S1516" s="162">
        <v>0</v>
      </c>
      <c r="T1516" s="163">
        <f>S1516*H1516</f>
        <v>0</v>
      </c>
      <c r="U1516" s="33"/>
      <c r="V1516" s="33"/>
      <c r="W1516" s="33"/>
      <c r="X1516" s="33"/>
      <c r="Y1516" s="33"/>
      <c r="Z1516" s="33"/>
      <c r="AA1516" s="33"/>
      <c r="AB1516" s="33"/>
      <c r="AC1516" s="33"/>
      <c r="AD1516" s="33"/>
      <c r="AE1516" s="33"/>
      <c r="AR1516" s="164" t="s">
        <v>262</v>
      </c>
      <c r="AT1516" s="164" t="s">
        <v>154</v>
      </c>
      <c r="AU1516" s="164" t="s">
        <v>152</v>
      </c>
      <c r="AY1516" s="18" t="s">
        <v>151</v>
      </c>
      <c r="BE1516" s="165">
        <f>IF(N1516="základná",J1516,0)</f>
        <v>0</v>
      </c>
      <c r="BF1516" s="165">
        <f>IF(N1516="znížená",J1516,0)</f>
        <v>0</v>
      </c>
      <c r="BG1516" s="165">
        <f>IF(N1516="zákl. prenesená",J1516,0)</f>
        <v>0</v>
      </c>
      <c r="BH1516" s="165">
        <f>IF(N1516="zníž. prenesená",J1516,0)</f>
        <v>0</v>
      </c>
      <c r="BI1516" s="165">
        <f>IF(N1516="nulová",J1516,0)</f>
        <v>0</v>
      </c>
      <c r="BJ1516" s="18" t="s">
        <v>152</v>
      </c>
      <c r="BK1516" s="165">
        <f>ROUND(I1516*H1516,2)</f>
        <v>0</v>
      </c>
      <c r="BL1516" s="18" t="s">
        <v>262</v>
      </c>
      <c r="BM1516" s="164" t="s">
        <v>2594</v>
      </c>
    </row>
    <row r="1517" spans="1:65" s="12" customFormat="1" ht="22.9" customHeight="1">
      <c r="B1517" s="138"/>
      <c r="D1517" s="139" t="s">
        <v>75</v>
      </c>
      <c r="E1517" s="149" t="s">
        <v>668</v>
      </c>
      <c r="F1517" s="149" t="s">
        <v>669</v>
      </c>
      <c r="I1517" s="141"/>
      <c r="J1517" s="150">
        <f>BK1517</f>
        <v>0</v>
      </c>
      <c r="L1517" s="138"/>
      <c r="M1517" s="143"/>
      <c r="N1517" s="144"/>
      <c r="O1517" s="144"/>
      <c r="P1517" s="145">
        <f>SUM(P1518:P1547)</f>
        <v>0</v>
      </c>
      <c r="Q1517" s="144"/>
      <c r="R1517" s="145">
        <f>SUM(R1518:R1547)</f>
        <v>0.31604859467000002</v>
      </c>
      <c r="S1517" s="144"/>
      <c r="T1517" s="146">
        <f>SUM(T1518:T1547)</f>
        <v>0</v>
      </c>
      <c r="AR1517" s="139" t="s">
        <v>152</v>
      </c>
      <c r="AT1517" s="147" t="s">
        <v>75</v>
      </c>
      <c r="AU1517" s="147" t="s">
        <v>84</v>
      </c>
      <c r="AY1517" s="139" t="s">
        <v>151</v>
      </c>
      <c r="BK1517" s="148">
        <f>SUM(BK1518:BK1547)</f>
        <v>0</v>
      </c>
    </row>
    <row r="1518" spans="1:65" s="2" customFormat="1" ht="24.2" customHeight="1">
      <c r="A1518" s="33"/>
      <c r="B1518" s="151"/>
      <c r="C1518" s="152" t="s">
        <v>2595</v>
      </c>
      <c r="D1518" s="152" t="s">
        <v>154</v>
      </c>
      <c r="E1518" s="153" t="s">
        <v>2596</v>
      </c>
      <c r="F1518" s="154" t="s">
        <v>2597</v>
      </c>
      <c r="G1518" s="155" t="s">
        <v>462</v>
      </c>
      <c r="H1518" s="156">
        <v>62.115000000000002</v>
      </c>
      <c r="I1518" s="157"/>
      <c r="J1518" s="158">
        <f>ROUND(I1518*H1518,2)</f>
        <v>0</v>
      </c>
      <c r="K1518" s="159"/>
      <c r="L1518" s="34"/>
      <c r="M1518" s="160" t="s">
        <v>1</v>
      </c>
      <c r="N1518" s="161" t="s">
        <v>42</v>
      </c>
      <c r="O1518" s="62"/>
      <c r="P1518" s="162">
        <f>O1518*H1518</f>
        <v>0</v>
      </c>
      <c r="Q1518" s="162">
        <v>1.6665499999999999E-3</v>
      </c>
      <c r="R1518" s="162">
        <f>Q1518*H1518</f>
        <v>0.10351775325</v>
      </c>
      <c r="S1518" s="162">
        <v>0</v>
      </c>
      <c r="T1518" s="163">
        <f>S1518*H1518</f>
        <v>0</v>
      </c>
      <c r="U1518" s="33"/>
      <c r="V1518" s="33"/>
      <c r="W1518" s="33"/>
      <c r="X1518" s="33"/>
      <c r="Y1518" s="33"/>
      <c r="Z1518" s="33"/>
      <c r="AA1518" s="33"/>
      <c r="AB1518" s="33"/>
      <c r="AC1518" s="33"/>
      <c r="AD1518" s="33"/>
      <c r="AE1518" s="33"/>
      <c r="AR1518" s="164" t="s">
        <v>262</v>
      </c>
      <c r="AT1518" s="164" t="s">
        <v>154</v>
      </c>
      <c r="AU1518" s="164" t="s">
        <v>152</v>
      </c>
      <c r="AY1518" s="18" t="s">
        <v>151</v>
      </c>
      <c r="BE1518" s="165">
        <f>IF(N1518="základná",J1518,0)</f>
        <v>0</v>
      </c>
      <c r="BF1518" s="165">
        <f>IF(N1518="znížená",J1518,0)</f>
        <v>0</v>
      </c>
      <c r="BG1518" s="165">
        <f>IF(N1518="zákl. prenesená",J1518,0)</f>
        <v>0</v>
      </c>
      <c r="BH1518" s="165">
        <f>IF(N1518="zníž. prenesená",J1518,0)</f>
        <v>0</v>
      </c>
      <c r="BI1518" s="165">
        <f>IF(N1518="nulová",J1518,0)</f>
        <v>0</v>
      </c>
      <c r="BJ1518" s="18" t="s">
        <v>152</v>
      </c>
      <c r="BK1518" s="165">
        <f>ROUND(I1518*H1518,2)</f>
        <v>0</v>
      </c>
      <c r="BL1518" s="18" t="s">
        <v>262</v>
      </c>
      <c r="BM1518" s="164" t="s">
        <v>2598</v>
      </c>
    </row>
    <row r="1519" spans="1:65" s="13" customFormat="1" ht="11.25">
      <c r="B1519" s="166"/>
      <c r="D1519" s="167" t="s">
        <v>160</v>
      </c>
      <c r="E1519" s="168" t="s">
        <v>1</v>
      </c>
      <c r="F1519" s="169" t="s">
        <v>787</v>
      </c>
      <c r="H1519" s="168" t="s">
        <v>1</v>
      </c>
      <c r="I1519" s="170"/>
      <c r="L1519" s="166"/>
      <c r="M1519" s="171"/>
      <c r="N1519" s="172"/>
      <c r="O1519" s="172"/>
      <c r="P1519" s="172"/>
      <c r="Q1519" s="172"/>
      <c r="R1519" s="172"/>
      <c r="S1519" s="172"/>
      <c r="T1519" s="173"/>
      <c r="AT1519" s="168" t="s">
        <v>160</v>
      </c>
      <c r="AU1519" s="168" t="s">
        <v>152</v>
      </c>
      <c r="AV1519" s="13" t="s">
        <v>84</v>
      </c>
      <c r="AW1519" s="13" t="s">
        <v>31</v>
      </c>
      <c r="AX1519" s="13" t="s">
        <v>76</v>
      </c>
      <c r="AY1519" s="168" t="s">
        <v>151</v>
      </c>
    </row>
    <row r="1520" spans="1:65" s="14" customFormat="1" ht="11.25">
      <c r="B1520" s="174"/>
      <c r="D1520" s="167" t="s">
        <v>160</v>
      </c>
      <c r="E1520" s="175" t="s">
        <v>1</v>
      </c>
      <c r="F1520" s="176" t="s">
        <v>2599</v>
      </c>
      <c r="H1520" s="177">
        <v>1.05</v>
      </c>
      <c r="I1520" s="178"/>
      <c r="L1520" s="174"/>
      <c r="M1520" s="179"/>
      <c r="N1520" s="180"/>
      <c r="O1520" s="180"/>
      <c r="P1520" s="180"/>
      <c r="Q1520" s="180"/>
      <c r="R1520" s="180"/>
      <c r="S1520" s="180"/>
      <c r="T1520" s="181"/>
      <c r="AT1520" s="175" t="s">
        <v>160</v>
      </c>
      <c r="AU1520" s="175" t="s">
        <v>152</v>
      </c>
      <c r="AV1520" s="14" t="s">
        <v>152</v>
      </c>
      <c r="AW1520" s="14" t="s">
        <v>31</v>
      </c>
      <c r="AX1520" s="14" t="s">
        <v>76</v>
      </c>
      <c r="AY1520" s="175" t="s">
        <v>151</v>
      </c>
    </row>
    <row r="1521" spans="2:51" s="14" customFormat="1" ht="11.25">
      <c r="B1521" s="174"/>
      <c r="D1521" s="167" t="s">
        <v>160</v>
      </c>
      <c r="E1521" s="175" t="s">
        <v>1</v>
      </c>
      <c r="F1521" s="176" t="s">
        <v>2600</v>
      </c>
      <c r="H1521" s="177">
        <v>3.6</v>
      </c>
      <c r="I1521" s="178"/>
      <c r="L1521" s="174"/>
      <c r="M1521" s="179"/>
      <c r="N1521" s="180"/>
      <c r="O1521" s="180"/>
      <c r="P1521" s="180"/>
      <c r="Q1521" s="180"/>
      <c r="R1521" s="180"/>
      <c r="S1521" s="180"/>
      <c r="T1521" s="181"/>
      <c r="AT1521" s="175" t="s">
        <v>160</v>
      </c>
      <c r="AU1521" s="175" t="s">
        <v>152</v>
      </c>
      <c r="AV1521" s="14" t="s">
        <v>152</v>
      </c>
      <c r="AW1521" s="14" t="s">
        <v>31</v>
      </c>
      <c r="AX1521" s="14" t="s">
        <v>76</v>
      </c>
      <c r="AY1521" s="175" t="s">
        <v>151</v>
      </c>
    </row>
    <row r="1522" spans="2:51" s="14" customFormat="1" ht="11.25">
      <c r="B1522" s="174"/>
      <c r="D1522" s="167" t="s">
        <v>160</v>
      </c>
      <c r="E1522" s="175" t="s">
        <v>1</v>
      </c>
      <c r="F1522" s="176" t="s">
        <v>2601</v>
      </c>
      <c r="H1522" s="177">
        <v>4.4000000000000004</v>
      </c>
      <c r="I1522" s="178"/>
      <c r="L1522" s="174"/>
      <c r="M1522" s="179"/>
      <c r="N1522" s="180"/>
      <c r="O1522" s="180"/>
      <c r="P1522" s="180"/>
      <c r="Q1522" s="180"/>
      <c r="R1522" s="180"/>
      <c r="S1522" s="180"/>
      <c r="T1522" s="181"/>
      <c r="AT1522" s="175" t="s">
        <v>160</v>
      </c>
      <c r="AU1522" s="175" t="s">
        <v>152</v>
      </c>
      <c r="AV1522" s="14" t="s">
        <v>152</v>
      </c>
      <c r="AW1522" s="14" t="s">
        <v>31</v>
      </c>
      <c r="AX1522" s="14" t="s">
        <v>76</v>
      </c>
      <c r="AY1522" s="175" t="s">
        <v>151</v>
      </c>
    </row>
    <row r="1523" spans="2:51" s="14" customFormat="1" ht="11.25">
      <c r="B1523" s="174"/>
      <c r="D1523" s="167" t="s">
        <v>160</v>
      </c>
      <c r="E1523" s="175" t="s">
        <v>1</v>
      </c>
      <c r="F1523" s="176" t="s">
        <v>2602</v>
      </c>
      <c r="H1523" s="177">
        <v>4.68</v>
      </c>
      <c r="I1523" s="178"/>
      <c r="L1523" s="174"/>
      <c r="M1523" s="179"/>
      <c r="N1523" s="180"/>
      <c r="O1523" s="180"/>
      <c r="P1523" s="180"/>
      <c r="Q1523" s="180"/>
      <c r="R1523" s="180"/>
      <c r="S1523" s="180"/>
      <c r="T1523" s="181"/>
      <c r="AT1523" s="175" t="s">
        <v>160</v>
      </c>
      <c r="AU1523" s="175" t="s">
        <v>152</v>
      </c>
      <c r="AV1523" s="14" t="s">
        <v>152</v>
      </c>
      <c r="AW1523" s="14" t="s">
        <v>31</v>
      </c>
      <c r="AX1523" s="14" t="s">
        <v>76</v>
      </c>
      <c r="AY1523" s="175" t="s">
        <v>151</v>
      </c>
    </row>
    <row r="1524" spans="2:51" s="14" customFormat="1" ht="11.25">
      <c r="B1524" s="174"/>
      <c r="D1524" s="167" t="s">
        <v>160</v>
      </c>
      <c r="E1524" s="175" t="s">
        <v>1</v>
      </c>
      <c r="F1524" s="176" t="s">
        <v>2603</v>
      </c>
      <c r="H1524" s="177">
        <v>1.6</v>
      </c>
      <c r="I1524" s="178"/>
      <c r="L1524" s="174"/>
      <c r="M1524" s="179"/>
      <c r="N1524" s="180"/>
      <c r="O1524" s="180"/>
      <c r="P1524" s="180"/>
      <c r="Q1524" s="180"/>
      <c r="R1524" s="180"/>
      <c r="S1524" s="180"/>
      <c r="T1524" s="181"/>
      <c r="AT1524" s="175" t="s">
        <v>160</v>
      </c>
      <c r="AU1524" s="175" t="s">
        <v>152</v>
      </c>
      <c r="AV1524" s="14" t="s">
        <v>152</v>
      </c>
      <c r="AW1524" s="14" t="s">
        <v>31</v>
      </c>
      <c r="AX1524" s="14" t="s">
        <v>76</v>
      </c>
      <c r="AY1524" s="175" t="s">
        <v>151</v>
      </c>
    </row>
    <row r="1525" spans="2:51" s="14" customFormat="1" ht="11.25">
      <c r="B1525" s="174"/>
      <c r="D1525" s="167" t="s">
        <v>160</v>
      </c>
      <c r="E1525" s="175" t="s">
        <v>1</v>
      </c>
      <c r="F1525" s="176" t="s">
        <v>2604</v>
      </c>
      <c r="H1525" s="177">
        <v>5.2649999999999997</v>
      </c>
      <c r="I1525" s="178"/>
      <c r="L1525" s="174"/>
      <c r="M1525" s="179"/>
      <c r="N1525" s="180"/>
      <c r="O1525" s="180"/>
      <c r="P1525" s="180"/>
      <c r="Q1525" s="180"/>
      <c r="R1525" s="180"/>
      <c r="S1525" s="180"/>
      <c r="T1525" s="181"/>
      <c r="AT1525" s="175" t="s">
        <v>160</v>
      </c>
      <c r="AU1525" s="175" t="s">
        <v>152</v>
      </c>
      <c r="AV1525" s="14" t="s">
        <v>152</v>
      </c>
      <c r="AW1525" s="14" t="s">
        <v>31</v>
      </c>
      <c r="AX1525" s="14" t="s">
        <v>76</v>
      </c>
      <c r="AY1525" s="175" t="s">
        <v>151</v>
      </c>
    </row>
    <row r="1526" spans="2:51" s="14" customFormat="1" ht="11.25">
      <c r="B1526" s="174"/>
      <c r="D1526" s="167" t="s">
        <v>160</v>
      </c>
      <c r="E1526" s="175" t="s">
        <v>1</v>
      </c>
      <c r="F1526" s="176" t="s">
        <v>686</v>
      </c>
      <c r="H1526" s="177">
        <v>5.33</v>
      </c>
      <c r="I1526" s="178"/>
      <c r="L1526" s="174"/>
      <c r="M1526" s="179"/>
      <c r="N1526" s="180"/>
      <c r="O1526" s="180"/>
      <c r="P1526" s="180"/>
      <c r="Q1526" s="180"/>
      <c r="R1526" s="180"/>
      <c r="S1526" s="180"/>
      <c r="T1526" s="181"/>
      <c r="AT1526" s="175" t="s">
        <v>160</v>
      </c>
      <c r="AU1526" s="175" t="s">
        <v>152</v>
      </c>
      <c r="AV1526" s="14" t="s">
        <v>152</v>
      </c>
      <c r="AW1526" s="14" t="s">
        <v>31</v>
      </c>
      <c r="AX1526" s="14" t="s">
        <v>76</v>
      </c>
      <c r="AY1526" s="175" t="s">
        <v>151</v>
      </c>
    </row>
    <row r="1527" spans="2:51" s="14" customFormat="1" ht="11.25">
      <c r="B1527" s="174"/>
      <c r="D1527" s="167" t="s">
        <v>160</v>
      </c>
      <c r="E1527" s="175" t="s">
        <v>1</v>
      </c>
      <c r="F1527" s="176" t="s">
        <v>687</v>
      </c>
      <c r="H1527" s="177">
        <v>2.7</v>
      </c>
      <c r="I1527" s="178"/>
      <c r="L1527" s="174"/>
      <c r="M1527" s="179"/>
      <c r="N1527" s="180"/>
      <c r="O1527" s="180"/>
      <c r="P1527" s="180"/>
      <c r="Q1527" s="180"/>
      <c r="R1527" s="180"/>
      <c r="S1527" s="180"/>
      <c r="T1527" s="181"/>
      <c r="AT1527" s="175" t="s">
        <v>160</v>
      </c>
      <c r="AU1527" s="175" t="s">
        <v>152</v>
      </c>
      <c r="AV1527" s="14" t="s">
        <v>152</v>
      </c>
      <c r="AW1527" s="14" t="s">
        <v>31</v>
      </c>
      <c r="AX1527" s="14" t="s">
        <v>76</v>
      </c>
      <c r="AY1527" s="175" t="s">
        <v>151</v>
      </c>
    </row>
    <row r="1528" spans="2:51" s="13" customFormat="1" ht="11.25">
      <c r="B1528" s="166"/>
      <c r="D1528" s="167" t="s">
        <v>160</v>
      </c>
      <c r="E1528" s="168" t="s">
        <v>1</v>
      </c>
      <c r="F1528" s="169" t="s">
        <v>795</v>
      </c>
      <c r="H1528" s="168" t="s">
        <v>1</v>
      </c>
      <c r="I1528" s="170"/>
      <c r="L1528" s="166"/>
      <c r="M1528" s="171"/>
      <c r="N1528" s="172"/>
      <c r="O1528" s="172"/>
      <c r="P1528" s="172"/>
      <c r="Q1528" s="172"/>
      <c r="R1528" s="172"/>
      <c r="S1528" s="172"/>
      <c r="T1528" s="173"/>
      <c r="AT1528" s="168" t="s">
        <v>160</v>
      </c>
      <c r="AU1528" s="168" t="s">
        <v>152</v>
      </c>
      <c r="AV1528" s="13" t="s">
        <v>84</v>
      </c>
      <c r="AW1528" s="13" t="s">
        <v>31</v>
      </c>
      <c r="AX1528" s="13" t="s">
        <v>76</v>
      </c>
      <c r="AY1528" s="168" t="s">
        <v>151</v>
      </c>
    </row>
    <row r="1529" spans="2:51" s="14" customFormat="1" ht="11.25">
      <c r="B1529" s="174"/>
      <c r="D1529" s="167" t="s">
        <v>160</v>
      </c>
      <c r="E1529" s="175" t="s">
        <v>1</v>
      </c>
      <c r="F1529" s="176" t="s">
        <v>2599</v>
      </c>
      <c r="H1529" s="177">
        <v>1.05</v>
      </c>
      <c r="I1529" s="178"/>
      <c r="L1529" s="174"/>
      <c r="M1529" s="179"/>
      <c r="N1529" s="180"/>
      <c r="O1529" s="180"/>
      <c r="P1529" s="180"/>
      <c r="Q1529" s="180"/>
      <c r="R1529" s="180"/>
      <c r="S1529" s="180"/>
      <c r="T1529" s="181"/>
      <c r="AT1529" s="175" t="s">
        <v>160</v>
      </c>
      <c r="AU1529" s="175" t="s">
        <v>152</v>
      </c>
      <c r="AV1529" s="14" t="s">
        <v>152</v>
      </c>
      <c r="AW1529" s="14" t="s">
        <v>31</v>
      </c>
      <c r="AX1529" s="14" t="s">
        <v>76</v>
      </c>
      <c r="AY1529" s="175" t="s">
        <v>151</v>
      </c>
    </row>
    <row r="1530" spans="2:51" s="14" customFormat="1" ht="11.25">
      <c r="B1530" s="174"/>
      <c r="D1530" s="167" t="s">
        <v>160</v>
      </c>
      <c r="E1530" s="175" t="s">
        <v>1</v>
      </c>
      <c r="F1530" s="176" t="s">
        <v>2605</v>
      </c>
      <c r="H1530" s="177">
        <v>2.27</v>
      </c>
      <c r="I1530" s="178"/>
      <c r="L1530" s="174"/>
      <c r="M1530" s="179"/>
      <c r="N1530" s="180"/>
      <c r="O1530" s="180"/>
      <c r="P1530" s="180"/>
      <c r="Q1530" s="180"/>
      <c r="R1530" s="180"/>
      <c r="S1530" s="180"/>
      <c r="T1530" s="181"/>
      <c r="AT1530" s="175" t="s">
        <v>160</v>
      </c>
      <c r="AU1530" s="175" t="s">
        <v>152</v>
      </c>
      <c r="AV1530" s="14" t="s">
        <v>152</v>
      </c>
      <c r="AW1530" s="14" t="s">
        <v>31</v>
      </c>
      <c r="AX1530" s="14" t="s">
        <v>76</v>
      </c>
      <c r="AY1530" s="175" t="s">
        <v>151</v>
      </c>
    </row>
    <row r="1531" spans="2:51" s="14" customFormat="1" ht="11.25">
      <c r="B1531" s="174"/>
      <c r="D1531" s="167" t="s">
        <v>160</v>
      </c>
      <c r="E1531" s="175" t="s">
        <v>1</v>
      </c>
      <c r="F1531" s="176" t="s">
        <v>2600</v>
      </c>
      <c r="H1531" s="177">
        <v>3.6</v>
      </c>
      <c r="I1531" s="178"/>
      <c r="L1531" s="174"/>
      <c r="M1531" s="179"/>
      <c r="N1531" s="180"/>
      <c r="O1531" s="180"/>
      <c r="P1531" s="180"/>
      <c r="Q1531" s="180"/>
      <c r="R1531" s="180"/>
      <c r="S1531" s="180"/>
      <c r="T1531" s="181"/>
      <c r="AT1531" s="175" t="s">
        <v>160</v>
      </c>
      <c r="AU1531" s="175" t="s">
        <v>152</v>
      </c>
      <c r="AV1531" s="14" t="s">
        <v>152</v>
      </c>
      <c r="AW1531" s="14" t="s">
        <v>31</v>
      </c>
      <c r="AX1531" s="14" t="s">
        <v>76</v>
      </c>
      <c r="AY1531" s="175" t="s">
        <v>151</v>
      </c>
    </row>
    <row r="1532" spans="2:51" s="14" customFormat="1" ht="11.25">
      <c r="B1532" s="174"/>
      <c r="D1532" s="167" t="s">
        <v>160</v>
      </c>
      <c r="E1532" s="175" t="s">
        <v>1</v>
      </c>
      <c r="F1532" s="176" t="s">
        <v>2601</v>
      </c>
      <c r="H1532" s="177">
        <v>4.4000000000000004</v>
      </c>
      <c r="I1532" s="178"/>
      <c r="L1532" s="174"/>
      <c r="M1532" s="179"/>
      <c r="N1532" s="180"/>
      <c r="O1532" s="180"/>
      <c r="P1532" s="180"/>
      <c r="Q1532" s="180"/>
      <c r="R1532" s="180"/>
      <c r="S1532" s="180"/>
      <c r="T1532" s="181"/>
      <c r="AT1532" s="175" t="s">
        <v>160</v>
      </c>
      <c r="AU1532" s="175" t="s">
        <v>152</v>
      </c>
      <c r="AV1532" s="14" t="s">
        <v>152</v>
      </c>
      <c r="AW1532" s="14" t="s">
        <v>31</v>
      </c>
      <c r="AX1532" s="14" t="s">
        <v>76</v>
      </c>
      <c r="AY1532" s="175" t="s">
        <v>151</v>
      </c>
    </row>
    <row r="1533" spans="2:51" s="14" customFormat="1" ht="11.25">
      <c r="B1533" s="174"/>
      <c r="D1533" s="167" t="s">
        <v>160</v>
      </c>
      <c r="E1533" s="175" t="s">
        <v>1</v>
      </c>
      <c r="F1533" s="176" t="s">
        <v>2606</v>
      </c>
      <c r="H1533" s="177">
        <v>3.8</v>
      </c>
      <c r="I1533" s="178"/>
      <c r="L1533" s="174"/>
      <c r="M1533" s="179"/>
      <c r="N1533" s="180"/>
      <c r="O1533" s="180"/>
      <c r="P1533" s="180"/>
      <c r="Q1533" s="180"/>
      <c r="R1533" s="180"/>
      <c r="S1533" s="180"/>
      <c r="T1533" s="181"/>
      <c r="AT1533" s="175" t="s">
        <v>160</v>
      </c>
      <c r="AU1533" s="175" t="s">
        <v>152</v>
      </c>
      <c r="AV1533" s="14" t="s">
        <v>152</v>
      </c>
      <c r="AW1533" s="14" t="s">
        <v>31</v>
      </c>
      <c r="AX1533" s="14" t="s">
        <v>76</v>
      </c>
      <c r="AY1533" s="175" t="s">
        <v>151</v>
      </c>
    </row>
    <row r="1534" spans="2:51" s="14" customFormat="1" ht="11.25">
      <c r="B1534" s="174"/>
      <c r="D1534" s="167" t="s">
        <v>160</v>
      </c>
      <c r="E1534" s="175" t="s">
        <v>1</v>
      </c>
      <c r="F1534" s="176" t="s">
        <v>2607</v>
      </c>
      <c r="H1534" s="177">
        <v>1.9</v>
      </c>
      <c r="I1534" s="178"/>
      <c r="L1534" s="174"/>
      <c r="M1534" s="179"/>
      <c r="N1534" s="180"/>
      <c r="O1534" s="180"/>
      <c r="P1534" s="180"/>
      <c r="Q1534" s="180"/>
      <c r="R1534" s="180"/>
      <c r="S1534" s="180"/>
      <c r="T1534" s="181"/>
      <c r="AT1534" s="175" t="s">
        <v>160</v>
      </c>
      <c r="AU1534" s="175" t="s">
        <v>152</v>
      </c>
      <c r="AV1534" s="14" t="s">
        <v>152</v>
      </c>
      <c r="AW1534" s="14" t="s">
        <v>31</v>
      </c>
      <c r="AX1534" s="14" t="s">
        <v>76</v>
      </c>
      <c r="AY1534" s="175" t="s">
        <v>151</v>
      </c>
    </row>
    <row r="1535" spans="2:51" s="14" customFormat="1" ht="11.25">
      <c r="B1535" s="174"/>
      <c r="D1535" s="167" t="s">
        <v>160</v>
      </c>
      <c r="E1535" s="175" t="s">
        <v>1</v>
      </c>
      <c r="F1535" s="176" t="s">
        <v>2608</v>
      </c>
      <c r="H1535" s="177">
        <v>4.8</v>
      </c>
      <c r="I1535" s="178"/>
      <c r="L1535" s="174"/>
      <c r="M1535" s="179"/>
      <c r="N1535" s="180"/>
      <c r="O1535" s="180"/>
      <c r="P1535" s="180"/>
      <c r="Q1535" s="180"/>
      <c r="R1535" s="180"/>
      <c r="S1535" s="180"/>
      <c r="T1535" s="181"/>
      <c r="AT1535" s="175" t="s">
        <v>160</v>
      </c>
      <c r="AU1535" s="175" t="s">
        <v>152</v>
      </c>
      <c r="AV1535" s="14" t="s">
        <v>152</v>
      </c>
      <c r="AW1535" s="14" t="s">
        <v>31</v>
      </c>
      <c r="AX1535" s="14" t="s">
        <v>76</v>
      </c>
      <c r="AY1535" s="175" t="s">
        <v>151</v>
      </c>
    </row>
    <row r="1536" spans="2:51" s="14" customFormat="1" ht="11.25">
      <c r="B1536" s="174"/>
      <c r="D1536" s="167" t="s">
        <v>160</v>
      </c>
      <c r="E1536" s="175" t="s">
        <v>1</v>
      </c>
      <c r="F1536" s="176" t="s">
        <v>2609</v>
      </c>
      <c r="H1536" s="177">
        <v>5.97</v>
      </c>
      <c r="I1536" s="178"/>
      <c r="L1536" s="174"/>
      <c r="M1536" s="179"/>
      <c r="N1536" s="180"/>
      <c r="O1536" s="180"/>
      <c r="P1536" s="180"/>
      <c r="Q1536" s="180"/>
      <c r="R1536" s="180"/>
      <c r="S1536" s="180"/>
      <c r="T1536" s="181"/>
      <c r="AT1536" s="175" t="s">
        <v>160</v>
      </c>
      <c r="AU1536" s="175" t="s">
        <v>152</v>
      </c>
      <c r="AV1536" s="14" t="s">
        <v>152</v>
      </c>
      <c r="AW1536" s="14" t="s">
        <v>31</v>
      </c>
      <c r="AX1536" s="14" t="s">
        <v>76</v>
      </c>
      <c r="AY1536" s="175" t="s">
        <v>151</v>
      </c>
    </row>
    <row r="1537" spans="1:65" s="14" customFormat="1" ht="11.25">
      <c r="B1537" s="174"/>
      <c r="D1537" s="167" t="s">
        <v>160</v>
      </c>
      <c r="E1537" s="175" t="s">
        <v>1</v>
      </c>
      <c r="F1537" s="176" t="s">
        <v>2610</v>
      </c>
      <c r="H1537" s="177">
        <v>5.7</v>
      </c>
      <c r="I1537" s="178"/>
      <c r="L1537" s="174"/>
      <c r="M1537" s="179"/>
      <c r="N1537" s="180"/>
      <c r="O1537" s="180"/>
      <c r="P1537" s="180"/>
      <c r="Q1537" s="180"/>
      <c r="R1537" s="180"/>
      <c r="S1537" s="180"/>
      <c r="T1537" s="181"/>
      <c r="AT1537" s="175" t="s">
        <v>160</v>
      </c>
      <c r="AU1537" s="175" t="s">
        <v>152</v>
      </c>
      <c r="AV1537" s="14" t="s">
        <v>152</v>
      </c>
      <c r="AW1537" s="14" t="s">
        <v>31</v>
      </c>
      <c r="AX1537" s="14" t="s">
        <v>76</v>
      </c>
      <c r="AY1537" s="175" t="s">
        <v>151</v>
      </c>
    </row>
    <row r="1538" spans="1:65" s="15" customFormat="1" ht="11.25">
      <c r="B1538" s="182"/>
      <c r="D1538" s="167" t="s">
        <v>160</v>
      </c>
      <c r="E1538" s="183" t="s">
        <v>1</v>
      </c>
      <c r="F1538" s="184" t="s">
        <v>164</v>
      </c>
      <c r="H1538" s="185">
        <v>62.115000000000002</v>
      </c>
      <c r="I1538" s="186"/>
      <c r="L1538" s="182"/>
      <c r="M1538" s="187"/>
      <c r="N1538" s="188"/>
      <c r="O1538" s="188"/>
      <c r="P1538" s="188"/>
      <c r="Q1538" s="188"/>
      <c r="R1538" s="188"/>
      <c r="S1538" s="188"/>
      <c r="T1538" s="189"/>
      <c r="AT1538" s="183" t="s">
        <v>160</v>
      </c>
      <c r="AU1538" s="183" t="s">
        <v>152</v>
      </c>
      <c r="AV1538" s="15" t="s">
        <v>158</v>
      </c>
      <c r="AW1538" s="15" t="s">
        <v>31</v>
      </c>
      <c r="AX1538" s="15" t="s">
        <v>84</v>
      </c>
      <c r="AY1538" s="183" t="s">
        <v>151</v>
      </c>
    </row>
    <row r="1539" spans="1:65" s="2" customFormat="1" ht="24.2" customHeight="1">
      <c r="A1539" s="33"/>
      <c r="B1539" s="151"/>
      <c r="C1539" s="152" t="s">
        <v>2611</v>
      </c>
      <c r="D1539" s="152" t="s">
        <v>154</v>
      </c>
      <c r="E1539" s="153" t="s">
        <v>2612</v>
      </c>
      <c r="F1539" s="154" t="s">
        <v>2613</v>
      </c>
      <c r="G1539" s="155" t="s">
        <v>462</v>
      </c>
      <c r="H1539" s="156">
        <v>100.679</v>
      </c>
      <c r="I1539" s="157"/>
      <c r="J1539" s="158">
        <f>ROUND(I1539*H1539,2)</f>
        <v>0</v>
      </c>
      <c r="K1539" s="159"/>
      <c r="L1539" s="34"/>
      <c r="M1539" s="160" t="s">
        <v>1</v>
      </c>
      <c r="N1539" s="161" t="s">
        <v>42</v>
      </c>
      <c r="O1539" s="62"/>
      <c r="P1539" s="162">
        <f>O1539*H1539</f>
        <v>0</v>
      </c>
      <c r="Q1539" s="162">
        <v>1.9308999999999999E-3</v>
      </c>
      <c r="R1539" s="162">
        <f>Q1539*H1539</f>
        <v>0.19440108109999998</v>
      </c>
      <c r="S1539" s="162">
        <v>0</v>
      </c>
      <c r="T1539" s="163">
        <f>S1539*H1539</f>
        <v>0</v>
      </c>
      <c r="U1539" s="33"/>
      <c r="V1539" s="33"/>
      <c r="W1539" s="33"/>
      <c r="X1539" s="33"/>
      <c r="Y1539" s="33"/>
      <c r="Z1539" s="33"/>
      <c r="AA1539" s="33"/>
      <c r="AB1539" s="33"/>
      <c r="AC1539" s="33"/>
      <c r="AD1539" s="33"/>
      <c r="AE1539" s="33"/>
      <c r="AR1539" s="164" t="s">
        <v>262</v>
      </c>
      <c r="AT1539" s="164" t="s">
        <v>154</v>
      </c>
      <c r="AU1539" s="164" t="s">
        <v>152</v>
      </c>
      <c r="AY1539" s="18" t="s">
        <v>151</v>
      </c>
      <c r="BE1539" s="165">
        <f>IF(N1539="základná",J1539,0)</f>
        <v>0</v>
      </c>
      <c r="BF1539" s="165">
        <f>IF(N1539="znížená",J1539,0)</f>
        <v>0</v>
      </c>
      <c r="BG1539" s="165">
        <f>IF(N1539="zákl. prenesená",J1539,0)</f>
        <v>0</v>
      </c>
      <c r="BH1539" s="165">
        <f>IF(N1539="zníž. prenesená",J1539,0)</f>
        <v>0</v>
      </c>
      <c r="BI1539" s="165">
        <f>IF(N1539="nulová",J1539,0)</f>
        <v>0</v>
      </c>
      <c r="BJ1539" s="18" t="s">
        <v>152</v>
      </c>
      <c r="BK1539" s="165">
        <f>ROUND(I1539*H1539,2)</f>
        <v>0</v>
      </c>
      <c r="BL1539" s="18" t="s">
        <v>262</v>
      </c>
      <c r="BM1539" s="164" t="s">
        <v>2614</v>
      </c>
    </row>
    <row r="1540" spans="1:65" s="14" customFormat="1" ht="22.5">
      <c r="B1540" s="174"/>
      <c r="D1540" s="167" t="s">
        <v>160</v>
      </c>
      <c r="E1540" s="175" t="s">
        <v>1</v>
      </c>
      <c r="F1540" s="176" t="s">
        <v>2243</v>
      </c>
      <c r="H1540" s="177">
        <v>36.981000000000002</v>
      </c>
      <c r="I1540" s="178"/>
      <c r="L1540" s="174"/>
      <c r="M1540" s="179"/>
      <c r="N1540" s="180"/>
      <c r="O1540" s="180"/>
      <c r="P1540" s="180"/>
      <c r="Q1540" s="180"/>
      <c r="R1540" s="180"/>
      <c r="S1540" s="180"/>
      <c r="T1540" s="181"/>
      <c r="AT1540" s="175" t="s">
        <v>160</v>
      </c>
      <c r="AU1540" s="175" t="s">
        <v>152</v>
      </c>
      <c r="AV1540" s="14" t="s">
        <v>152</v>
      </c>
      <c r="AW1540" s="14" t="s">
        <v>31</v>
      </c>
      <c r="AX1540" s="14" t="s">
        <v>76</v>
      </c>
      <c r="AY1540" s="175" t="s">
        <v>151</v>
      </c>
    </row>
    <row r="1541" spans="1:65" s="14" customFormat="1" ht="11.25">
      <c r="B1541" s="174"/>
      <c r="D1541" s="167" t="s">
        <v>160</v>
      </c>
      <c r="E1541" s="175" t="s">
        <v>1</v>
      </c>
      <c r="F1541" s="176" t="s">
        <v>2244</v>
      </c>
      <c r="H1541" s="177">
        <v>18.577999999999999</v>
      </c>
      <c r="I1541" s="178"/>
      <c r="L1541" s="174"/>
      <c r="M1541" s="179"/>
      <c r="N1541" s="180"/>
      <c r="O1541" s="180"/>
      <c r="P1541" s="180"/>
      <c r="Q1541" s="180"/>
      <c r="R1541" s="180"/>
      <c r="S1541" s="180"/>
      <c r="T1541" s="181"/>
      <c r="AT1541" s="175" t="s">
        <v>160</v>
      </c>
      <c r="AU1541" s="175" t="s">
        <v>152</v>
      </c>
      <c r="AV1541" s="14" t="s">
        <v>152</v>
      </c>
      <c r="AW1541" s="14" t="s">
        <v>31</v>
      </c>
      <c r="AX1541" s="14" t="s">
        <v>76</v>
      </c>
      <c r="AY1541" s="175" t="s">
        <v>151</v>
      </c>
    </row>
    <row r="1542" spans="1:65" s="14" customFormat="1" ht="11.25">
      <c r="B1542" s="174"/>
      <c r="D1542" s="167" t="s">
        <v>160</v>
      </c>
      <c r="E1542" s="175" t="s">
        <v>1</v>
      </c>
      <c r="F1542" s="176" t="s">
        <v>2245</v>
      </c>
      <c r="H1542" s="177">
        <v>45.12</v>
      </c>
      <c r="I1542" s="178"/>
      <c r="L1542" s="174"/>
      <c r="M1542" s="179"/>
      <c r="N1542" s="180"/>
      <c r="O1542" s="180"/>
      <c r="P1542" s="180"/>
      <c r="Q1542" s="180"/>
      <c r="R1542" s="180"/>
      <c r="S1542" s="180"/>
      <c r="T1542" s="181"/>
      <c r="AT1542" s="175" t="s">
        <v>160</v>
      </c>
      <c r="AU1542" s="175" t="s">
        <v>152</v>
      </c>
      <c r="AV1542" s="14" t="s">
        <v>152</v>
      </c>
      <c r="AW1542" s="14" t="s">
        <v>31</v>
      </c>
      <c r="AX1542" s="14" t="s">
        <v>76</v>
      </c>
      <c r="AY1542" s="175" t="s">
        <v>151</v>
      </c>
    </row>
    <row r="1543" spans="1:65" s="15" customFormat="1" ht="11.25">
      <c r="B1543" s="182"/>
      <c r="D1543" s="167" t="s">
        <v>160</v>
      </c>
      <c r="E1543" s="183" t="s">
        <v>1</v>
      </c>
      <c r="F1543" s="184" t="s">
        <v>164</v>
      </c>
      <c r="H1543" s="185">
        <v>100.679</v>
      </c>
      <c r="I1543" s="186"/>
      <c r="L1543" s="182"/>
      <c r="M1543" s="187"/>
      <c r="N1543" s="188"/>
      <c r="O1543" s="188"/>
      <c r="P1543" s="188"/>
      <c r="Q1543" s="188"/>
      <c r="R1543" s="188"/>
      <c r="S1543" s="188"/>
      <c r="T1543" s="189"/>
      <c r="AT1543" s="183" t="s">
        <v>160</v>
      </c>
      <c r="AU1543" s="183" t="s">
        <v>152</v>
      </c>
      <c r="AV1543" s="15" t="s">
        <v>158</v>
      </c>
      <c r="AW1543" s="15" t="s">
        <v>31</v>
      </c>
      <c r="AX1543" s="15" t="s">
        <v>84</v>
      </c>
      <c r="AY1543" s="183" t="s">
        <v>151</v>
      </c>
    </row>
    <row r="1544" spans="1:65" s="2" customFormat="1" ht="24.2" customHeight="1">
      <c r="A1544" s="33"/>
      <c r="B1544" s="151"/>
      <c r="C1544" s="152" t="s">
        <v>2615</v>
      </c>
      <c r="D1544" s="152" t="s">
        <v>154</v>
      </c>
      <c r="E1544" s="153" t="s">
        <v>2616</v>
      </c>
      <c r="F1544" s="154" t="s">
        <v>2617</v>
      </c>
      <c r="G1544" s="155" t="s">
        <v>462</v>
      </c>
      <c r="H1544" s="156">
        <v>7.8680000000000003</v>
      </c>
      <c r="I1544" s="157"/>
      <c r="J1544" s="158">
        <f>ROUND(I1544*H1544,2)</f>
        <v>0</v>
      </c>
      <c r="K1544" s="159"/>
      <c r="L1544" s="34"/>
      <c r="M1544" s="160" t="s">
        <v>1</v>
      </c>
      <c r="N1544" s="161" t="s">
        <v>42</v>
      </c>
      <c r="O1544" s="62"/>
      <c r="P1544" s="162">
        <f>O1544*H1544</f>
        <v>0</v>
      </c>
      <c r="Q1544" s="162">
        <v>2.3042399999999999E-3</v>
      </c>
      <c r="R1544" s="162">
        <f>Q1544*H1544</f>
        <v>1.812976032E-2</v>
      </c>
      <c r="S1544" s="162">
        <v>0</v>
      </c>
      <c r="T1544" s="163">
        <f>S1544*H1544</f>
        <v>0</v>
      </c>
      <c r="U1544" s="33"/>
      <c r="V1544" s="33"/>
      <c r="W1544" s="33"/>
      <c r="X1544" s="33"/>
      <c r="Y1544" s="33"/>
      <c r="Z1544" s="33"/>
      <c r="AA1544" s="33"/>
      <c r="AB1544" s="33"/>
      <c r="AC1544" s="33"/>
      <c r="AD1544" s="33"/>
      <c r="AE1544" s="33"/>
      <c r="AR1544" s="164" t="s">
        <v>262</v>
      </c>
      <c r="AT1544" s="164" t="s">
        <v>154</v>
      </c>
      <c r="AU1544" s="164" t="s">
        <v>152</v>
      </c>
      <c r="AY1544" s="18" t="s">
        <v>151</v>
      </c>
      <c r="BE1544" s="165">
        <f>IF(N1544="základná",J1544,0)</f>
        <v>0</v>
      </c>
      <c r="BF1544" s="165">
        <f>IF(N1544="znížená",J1544,0)</f>
        <v>0</v>
      </c>
      <c r="BG1544" s="165">
        <f>IF(N1544="zákl. prenesená",J1544,0)</f>
        <v>0</v>
      </c>
      <c r="BH1544" s="165">
        <f>IF(N1544="zníž. prenesená",J1544,0)</f>
        <v>0</v>
      </c>
      <c r="BI1544" s="165">
        <f>IF(N1544="nulová",J1544,0)</f>
        <v>0</v>
      </c>
      <c r="BJ1544" s="18" t="s">
        <v>152</v>
      </c>
      <c r="BK1544" s="165">
        <f>ROUND(I1544*H1544,2)</f>
        <v>0</v>
      </c>
      <c r="BL1544" s="18" t="s">
        <v>262</v>
      </c>
      <c r="BM1544" s="164" t="s">
        <v>2618</v>
      </c>
    </row>
    <row r="1545" spans="1:65" s="13" customFormat="1" ht="11.25">
      <c r="B1545" s="166"/>
      <c r="D1545" s="167" t="s">
        <v>160</v>
      </c>
      <c r="E1545" s="168" t="s">
        <v>1</v>
      </c>
      <c r="F1545" s="169" t="s">
        <v>2240</v>
      </c>
      <c r="H1545" s="168" t="s">
        <v>1</v>
      </c>
      <c r="I1545" s="170"/>
      <c r="L1545" s="166"/>
      <c r="M1545" s="171"/>
      <c r="N1545" s="172"/>
      <c r="O1545" s="172"/>
      <c r="P1545" s="172"/>
      <c r="Q1545" s="172"/>
      <c r="R1545" s="172"/>
      <c r="S1545" s="172"/>
      <c r="T1545" s="173"/>
      <c r="AT1545" s="168" t="s">
        <v>160</v>
      </c>
      <c r="AU1545" s="168" t="s">
        <v>152</v>
      </c>
      <c r="AV1545" s="13" t="s">
        <v>84</v>
      </c>
      <c r="AW1545" s="13" t="s">
        <v>31</v>
      </c>
      <c r="AX1545" s="13" t="s">
        <v>76</v>
      </c>
      <c r="AY1545" s="168" t="s">
        <v>151</v>
      </c>
    </row>
    <row r="1546" spans="1:65" s="14" customFormat="1" ht="11.25">
      <c r="B1546" s="174"/>
      <c r="D1546" s="167" t="s">
        <v>160</v>
      </c>
      <c r="E1546" s="175" t="s">
        <v>1</v>
      </c>
      <c r="F1546" s="176" t="s">
        <v>2241</v>
      </c>
      <c r="H1546" s="177">
        <v>7.8680000000000003</v>
      </c>
      <c r="I1546" s="178"/>
      <c r="L1546" s="174"/>
      <c r="M1546" s="179"/>
      <c r="N1546" s="180"/>
      <c r="O1546" s="180"/>
      <c r="P1546" s="180"/>
      <c r="Q1546" s="180"/>
      <c r="R1546" s="180"/>
      <c r="S1546" s="180"/>
      <c r="T1546" s="181"/>
      <c r="AT1546" s="175" t="s">
        <v>160</v>
      </c>
      <c r="AU1546" s="175" t="s">
        <v>152</v>
      </c>
      <c r="AV1546" s="14" t="s">
        <v>152</v>
      </c>
      <c r="AW1546" s="14" t="s">
        <v>31</v>
      </c>
      <c r="AX1546" s="14" t="s">
        <v>84</v>
      </c>
      <c r="AY1546" s="175" t="s">
        <v>151</v>
      </c>
    </row>
    <row r="1547" spans="1:65" s="2" customFormat="1" ht="24.2" customHeight="1">
      <c r="A1547" s="33"/>
      <c r="B1547" s="151"/>
      <c r="C1547" s="152" t="s">
        <v>2619</v>
      </c>
      <c r="D1547" s="152" t="s">
        <v>154</v>
      </c>
      <c r="E1547" s="153" t="s">
        <v>698</v>
      </c>
      <c r="F1547" s="154" t="s">
        <v>699</v>
      </c>
      <c r="G1547" s="155" t="s">
        <v>625</v>
      </c>
      <c r="H1547" s="209"/>
      <c r="I1547" s="157"/>
      <c r="J1547" s="158">
        <f>ROUND(I1547*H1547,2)</f>
        <v>0</v>
      </c>
      <c r="K1547" s="159"/>
      <c r="L1547" s="34"/>
      <c r="M1547" s="160" t="s">
        <v>1</v>
      </c>
      <c r="N1547" s="161" t="s">
        <v>42</v>
      </c>
      <c r="O1547" s="62"/>
      <c r="P1547" s="162">
        <f>O1547*H1547</f>
        <v>0</v>
      </c>
      <c r="Q1547" s="162">
        <v>0</v>
      </c>
      <c r="R1547" s="162">
        <f>Q1547*H1547</f>
        <v>0</v>
      </c>
      <c r="S1547" s="162">
        <v>0</v>
      </c>
      <c r="T1547" s="163">
        <f>S1547*H1547</f>
        <v>0</v>
      </c>
      <c r="U1547" s="33"/>
      <c r="V1547" s="33"/>
      <c r="W1547" s="33"/>
      <c r="X1547" s="33"/>
      <c r="Y1547" s="33"/>
      <c r="Z1547" s="33"/>
      <c r="AA1547" s="33"/>
      <c r="AB1547" s="33"/>
      <c r="AC1547" s="33"/>
      <c r="AD1547" s="33"/>
      <c r="AE1547" s="33"/>
      <c r="AR1547" s="164" t="s">
        <v>262</v>
      </c>
      <c r="AT1547" s="164" t="s">
        <v>154</v>
      </c>
      <c r="AU1547" s="164" t="s">
        <v>152</v>
      </c>
      <c r="AY1547" s="18" t="s">
        <v>151</v>
      </c>
      <c r="BE1547" s="165">
        <f>IF(N1547="základná",J1547,0)</f>
        <v>0</v>
      </c>
      <c r="BF1547" s="165">
        <f>IF(N1547="znížená",J1547,0)</f>
        <v>0</v>
      </c>
      <c r="BG1547" s="165">
        <f>IF(N1547="zákl. prenesená",J1547,0)</f>
        <v>0</v>
      </c>
      <c r="BH1547" s="165">
        <f>IF(N1547="zníž. prenesená",J1547,0)</f>
        <v>0</v>
      </c>
      <c r="BI1547" s="165">
        <f>IF(N1547="nulová",J1547,0)</f>
        <v>0</v>
      </c>
      <c r="BJ1547" s="18" t="s">
        <v>152</v>
      </c>
      <c r="BK1547" s="165">
        <f>ROUND(I1547*H1547,2)</f>
        <v>0</v>
      </c>
      <c r="BL1547" s="18" t="s">
        <v>262</v>
      </c>
      <c r="BM1547" s="164" t="s">
        <v>2620</v>
      </c>
    </row>
    <row r="1548" spans="1:65" s="12" customFormat="1" ht="22.9" customHeight="1">
      <c r="B1548" s="138"/>
      <c r="D1548" s="139" t="s">
        <v>75</v>
      </c>
      <c r="E1548" s="149" t="s">
        <v>701</v>
      </c>
      <c r="F1548" s="149" t="s">
        <v>702</v>
      </c>
      <c r="I1548" s="141"/>
      <c r="J1548" s="150">
        <f>BK1548</f>
        <v>0</v>
      </c>
      <c r="L1548" s="138"/>
      <c r="M1548" s="143"/>
      <c r="N1548" s="144"/>
      <c r="O1548" s="144"/>
      <c r="P1548" s="145">
        <f>SUM(P1549:P1614)</f>
        <v>0</v>
      </c>
      <c r="Q1548" s="144"/>
      <c r="R1548" s="145">
        <f>SUM(R1549:R1614)</f>
        <v>3.5853543483000001</v>
      </c>
      <c r="S1548" s="144"/>
      <c r="T1548" s="146">
        <f>SUM(T1549:T1614)</f>
        <v>8.2720000000000002</v>
      </c>
      <c r="AR1548" s="139" t="s">
        <v>152</v>
      </c>
      <c r="AT1548" s="147" t="s">
        <v>75</v>
      </c>
      <c r="AU1548" s="147" t="s">
        <v>84</v>
      </c>
      <c r="AY1548" s="139" t="s">
        <v>151</v>
      </c>
      <c r="BK1548" s="148">
        <f>SUM(BK1549:BK1614)</f>
        <v>0</v>
      </c>
    </row>
    <row r="1549" spans="1:65" s="2" customFormat="1" ht="24.2" customHeight="1">
      <c r="A1549" s="33"/>
      <c r="B1549" s="151"/>
      <c r="C1549" s="152" t="s">
        <v>2621</v>
      </c>
      <c r="D1549" s="152" t="s">
        <v>154</v>
      </c>
      <c r="E1549" s="153" t="s">
        <v>2622</v>
      </c>
      <c r="F1549" s="154" t="s">
        <v>2623</v>
      </c>
      <c r="G1549" s="155" t="s">
        <v>157</v>
      </c>
      <c r="H1549" s="156">
        <v>32.51</v>
      </c>
      <c r="I1549" s="157"/>
      <c r="J1549" s="158">
        <f>ROUND(I1549*H1549,2)</f>
        <v>0</v>
      </c>
      <c r="K1549" s="159"/>
      <c r="L1549" s="34"/>
      <c r="M1549" s="160" t="s">
        <v>1</v>
      </c>
      <c r="N1549" s="161" t="s">
        <v>42</v>
      </c>
      <c r="O1549" s="62"/>
      <c r="P1549" s="162">
        <f>O1549*H1549</f>
        <v>0</v>
      </c>
      <c r="Q1549" s="162">
        <v>5.3130000000000001E-5</v>
      </c>
      <c r="R1549" s="162">
        <f>Q1549*H1549</f>
        <v>1.7272563E-3</v>
      </c>
      <c r="S1549" s="162">
        <v>0</v>
      </c>
      <c r="T1549" s="163">
        <f>S1549*H1549</f>
        <v>0</v>
      </c>
      <c r="U1549" s="33"/>
      <c r="V1549" s="33"/>
      <c r="W1549" s="33"/>
      <c r="X1549" s="33"/>
      <c r="Y1549" s="33"/>
      <c r="Z1549" s="33"/>
      <c r="AA1549" s="33"/>
      <c r="AB1549" s="33"/>
      <c r="AC1549" s="33"/>
      <c r="AD1549" s="33"/>
      <c r="AE1549" s="33"/>
      <c r="AR1549" s="164" t="s">
        <v>262</v>
      </c>
      <c r="AT1549" s="164" t="s">
        <v>154</v>
      </c>
      <c r="AU1549" s="164" t="s">
        <v>152</v>
      </c>
      <c r="AY1549" s="18" t="s">
        <v>151</v>
      </c>
      <c r="BE1549" s="165">
        <f>IF(N1549="základná",J1549,0)</f>
        <v>0</v>
      </c>
      <c r="BF1549" s="165">
        <f>IF(N1549="znížená",J1549,0)</f>
        <v>0</v>
      </c>
      <c r="BG1549" s="165">
        <f>IF(N1549="zákl. prenesená",J1549,0)</f>
        <v>0</v>
      </c>
      <c r="BH1549" s="165">
        <f>IF(N1549="zníž. prenesená",J1549,0)</f>
        <v>0</v>
      </c>
      <c r="BI1549" s="165">
        <f>IF(N1549="nulová",J1549,0)</f>
        <v>0</v>
      </c>
      <c r="BJ1549" s="18" t="s">
        <v>152</v>
      </c>
      <c r="BK1549" s="165">
        <f>ROUND(I1549*H1549,2)</f>
        <v>0</v>
      </c>
      <c r="BL1549" s="18" t="s">
        <v>262</v>
      </c>
      <c r="BM1549" s="164" t="s">
        <v>2624</v>
      </c>
    </row>
    <row r="1550" spans="1:65" s="14" customFormat="1" ht="11.25">
      <c r="B1550" s="174"/>
      <c r="D1550" s="167" t="s">
        <v>160</v>
      </c>
      <c r="E1550" s="175" t="s">
        <v>1</v>
      </c>
      <c r="F1550" s="176" t="s">
        <v>2625</v>
      </c>
      <c r="H1550" s="177">
        <v>4.0599999999999996</v>
      </c>
      <c r="I1550" s="178"/>
      <c r="L1550" s="174"/>
      <c r="M1550" s="179"/>
      <c r="N1550" s="180"/>
      <c r="O1550" s="180"/>
      <c r="P1550" s="180"/>
      <c r="Q1550" s="180"/>
      <c r="R1550" s="180"/>
      <c r="S1550" s="180"/>
      <c r="T1550" s="181"/>
      <c r="AT1550" s="175" t="s">
        <v>160</v>
      </c>
      <c r="AU1550" s="175" t="s">
        <v>152</v>
      </c>
      <c r="AV1550" s="14" t="s">
        <v>152</v>
      </c>
      <c r="AW1550" s="14" t="s">
        <v>31</v>
      </c>
      <c r="AX1550" s="14" t="s">
        <v>76</v>
      </c>
      <c r="AY1550" s="175" t="s">
        <v>151</v>
      </c>
    </row>
    <row r="1551" spans="1:65" s="14" customFormat="1" ht="11.25">
      <c r="B1551" s="174"/>
      <c r="D1551" s="167" t="s">
        <v>160</v>
      </c>
      <c r="E1551" s="175" t="s">
        <v>1</v>
      </c>
      <c r="F1551" s="176" t="s">
        <v>2626</v>
      </c>
      <c r="H1551" s="177">
        <v>6.2930000000000001</v>
      </c>
      <c r="I1551" s="178"/>
      <c r="L1551" s="174"/>
      <c r="M1551" s="179"/>
      <c r="N1551" s="180"/>
      <c r="O1551" s="180"/>
      <c r="P1551" s="180"/>
      <c r="Q1551" s="180"/>
      <c r="R1551" s="180"/>
      <c r="S1551" s="180"/>
      <c r="T1551" s="181"/>
      <c r="AT1551" s="175" t="s">
        <v>160</v>
      </c>
      <c r="AU1551" s="175" t="s">
        <v>152</v>
      </c>
      <c r="AV1551" s="14" t="s">
        <v>152</v>
      </c>
      <c r="AW1551" s="14" t="s">
        <v>31</v>
      </c>
      <c r="AX1551" s="14" t="s">
        <v>76</v>
      </c>
      <c r="AY1551" s="175" t="s">
        <v>151</v>
      </c>
    </row>
    <row r="1552" spans="1:65" s="14" customFormat="1" ht="11.25">
      <c r="B1552" s="174"/>
      <c r="D1552" s="167" t="s">
        <v>160</v>
      </c>
      <c r="E1552" s="175" t="s">
        <v>1</v>
      </c>
      <c r="F1552" s="176" t="s">
        <v>2627</v>
      </c>
      <c r="H1552" s="177">
        <v>14.362</v>
      </c>
      <c r="I1552" s="178"/>
      <c r="L1552" s="174"/>
      <c r="M1552" s="179"/>
      <c r="N1552" s="180"/>
      <c r="O1552" s="180"/>
      <c r="P1552" s="180"/>
      <c r="Q1552" s="180"/>
      <c r="R1552" s="180"/>
      <c r="S1552" s="180"/>
      <c r="T1552" s="181"/>
      <c r="AT1552" s="175" t="s">
        <v>160</v>
      </c>
      <c r="AU1552" s="175" t="s">
        <v>152</v>
      </c>
      <c r="AV1552" s="14" t="s">
        <v>152</v>
      </c>
      <c r="AW1552" s="14" t="s">
        <v>31</v>
      </c>
      <c r="AX1552" s="14" t="s">
        <v>76</v>
      </c>
      <c r="AY1552" s="175" t="s">
        <v>151</v>
      </c>
    </row>
    <row r="1553" spans="1:65" s="14" customFormat="1" ht="11.25">
      <c r="B1553" s="174"/>
      <c r="D1553" s="167" t="s">
        <v>160</v>
      </c>
      <c r="E1553" s="175" t="s">
        <v>1</v>
      </c>
      <c r="F1553" s="176" t="s">
        <v>2628</v>
      </c>
      <c r="H1553" s="177">
        <v>7.7949999999999999</v>
      </c>
      <c r="I1553" s="178"/>
      <c r="L1553" s="174"/>
      <c r="M1553" s="179"/>
      <c r="N1553" s="180"/>
      <c r="O1553" s="180"/>
      <c r="P1553" s="180"/>
      <c r="Q1553" s="180"/>
      <c r="R1553" s="180"/>
      <c r="S1553" s="180"/>
      <c r="T1553" s="181"/>
      <c r="AT1553" s="175" t="s">
        <v>160</v>
      </c>
      <c r="AU1553" s="175" t="s">
        <v>152</v>
      </c>
      <c r="AV1553" s="14" t="s">
        <v>152</v>
      </c>
      <c r="AW1553" s="14" t="s">
        <v>31</v>
      </c>
      <c r="AX1553" s="14" t="s">
        <v>76</v>
      </c>
      <c r="AY1553" s="175" t="s">
        <v>151</v>
      </c>
    </row>
    <row r="1554" spans="1:65" s="15" customFormat="1" ht="11.25">
      <c r="B1554" s="182"/>
      <c r="D1554" s="167" t="s">
        <v>160</v>
      </c>
      <c r="E1554" s="183" t="s">
        <v>1</v>
      </c>
      <c r="F1554" s="184" t="s">
        <v>164</v>
      </c>
      <c r="H1554" s="185">
        <v>32.51</v>
      </c>
      <c r="I1554" s="186"/>
      <c r="L1554" s="182"/>
      <c r="M1554" s="187"/>
      <c r="N1554" s="188"/>
      <c r="O1554" s="188"/>
      <c r="P1554" s="188"/>
      <c r="Q1554" s="188"/>
      <c r="R1554" s="188"/>
      <c r="S1554" s="188"/>
      <c r="T1554" s="189"/>
      <c r="AT1554" s="183" t="s">
        <v>160</v>
      </c>
      <c r="AU1554" s="183" t="s">
        <v>152</v>
      </c>
      <c r="AV1554" s="15" t="s">
        <v>158</v>
      </c>
      <c r="AW1554" s="15" t="s">
        <v>31</v>
      </c>
      <c r="AX1554" s="15" t="s">
        <v>84</v>
      </c>
      <c r="AY1554" s="183" t="s">
        <v>151</v>
      </c>
    </row>
    <row r="1555" spans="1:65" s="2" customFormat="1" ht="33" customHeight="1">
      <c r="A1555" s="33"/>
      <c r="B1555" s="151"/>
      <c r="C1555" s="190" t="s">
        <v>2629</v>
      </c>
      <c r="D1555" s="190" t="s">
        <v>186</v>
      </c>
      <c r="E1555" s="191" t="s">
        <v>2630</v>
      </c>
      <c r="F1555" s="192" t="s">
        <v>2631</v>
      </c>
      <c r="G1555" s="193" t="s">
        <v>157</v>
      </c>
      <c r="H1555" s="194">
        <v>32.51</v>
      </c>
      <c r="I1555" s="195"/>
      <c r="J1555" s="196">
        <f>ROUND(I1555*H1555,2)</f>
        <v>0</v>
      </c>
      <c r="K1555" s="197"/>
      <c r="L1555" s="198"/>
      <c r="M1555" s="199" t="s">
        <v>1</v>
      </c>
      <c r="N1555" s="200" t="s">
        <v>42</v>
      </c>
      <c r="O1555" s="62"/>
      <c r="P1555" s="162">
        <f>O1555*H1555</f>
        <v>0</v>
      </c>
      <c r="Q1555" s="162">
        <v>8.6999999999999994E-3</v>
      </c>
      <c r="R1555" s="162">
        <f>Q1555*H1555</f>
        <v>0.28283699999999995</v>
      </c>
      <c r="S1555" s="162">
        <v>0</v>
      </c>
      <c r="T1555" s="163">
        <f>S1555*H1555</f>
        <v>0</v>
      </c>
      <c r="U1555" s="33"/>
      <c r="V1555" s="33"/>
      <c r="W1555" s="33"/>
      <c r="X1555" s="33"/>
      <c r="Y1555" s="33"/>
      <c r="Z1555" s="33"/>
      <c r="AA1555" s="33"/>
      <c r="AB1555" s="33"/>
      <c r="AC1555" s="33"/>
      <c r="AD1555" s="33"/>
      <c r="AE1555" s="33"/>
      <c r="AR1555" s="164" t="s">
        <v>189</v>
      </c>
      <c r="AT1555" s="164" t="s">
        <v>186</v>
      </c>
      <c r="AU1555" s="164" t="s">
        <v>152</v>
      </c>
      <c r="AY1555" s="18" t="s">
        <v>151</v>
      </c>
      <c r="BE1555" s="165">
        <f>IF(N1555="základná",J1555,0)</f>
        <v>0</v>
      </c>
      <c r="BF1555" s="165">
        <f>IF(N1555="znížená",J1555,0)</f>
        <v>0</v>
      </c>
      <c r="BG1555" s="165">
        <f>IF(N1555="zákl. prenesená",J1555,0)</f>
        <v>0</v>
      </c>
      <c r="BH1555" s="165">
        <f>IF(N1555="zníž. prenesená",J1555,0)</f>
        <v>0</v>
      </c>
      <c r="BI1555" s="165">
        <f>IF(N1555="nulová",J1555,0)</f>
        <v>0</v>
      </c>
      <c r="BJ1555" s="18" t="s">
        <v>152</v>
      </c>
      <c r="BK1555" s="165">
        <f>ROUND(I1555*H1555,2)</f>
        <v>0</v>
      </c>
      <c r="BL1555" s="18" t="s">
        <v>158</v>
      </c>
      <c r="BM1555" s="164" t="s">
        <v>2632</v>
      </c>
    </row>
    <row r="1556" spans="1:65" s="2" customFormat="1" ht="24.2" customHeight="1">
      <c r="A1556" s="33"/>
      <c r="B1556" s="151"/>
      <c r="C1556" s="152" t="s">
        <v>2633</v>
      </c>
      <c r="D1556" s="152" t="s">
        <v>154</v>
      </c>
      <c r="E1556" s="153" t="s">
        <v>2634</v>
      </c>
      <c r="F1556" s="154" t="s">
        <v>2635</v>
      </c>
      <c r="G1556" s="155" t="s">
        <v>179</v>
      </c>
      <c r="H1556" s="156">
        <v>3</v>
      </c>
      <c r="I1556" s="157"/>
      <c r="J1556" s="158">
        <f>ROUND(I1556*H1556,2)</f>
        <v>0</v>
      </c>
      <c r="K1556" s="159"/>
      <c r="L1556" s="34"/>
      <c r="M1556" s="160" t="s">
        <v>1</v>
      </c>
      <c r="N1556" s="161" t="s">
        <v>42</v>
      </c>
      <c r="O1556" s="62"/>
      <c r="P1556" s="162">
        <f>O1556*H1556</f>
        <v>0</v>
      </c>
      <c r="Q1556" s="162">
        <v>3.768E-4</v>
      </c>
      <c r="R1556" s="162">
        <f>Q1556*H1556</f>
        <v>1.1303999999999999E-3</v>
      </c>
      <c r="S1556" s="162">
        <v>0</v>
      </c>
      <c r="T1556" s="163">
        <f>S1556*H1556</f>
        <v>0</v>
      </c>
      <c r="U1556" s="33"/>
      <c r="V1556" s="33"/>
      <c r="W1556" s="33"/>
      <c r="X1556" s="33"/>
      <c r="Y1556" s="33"/>
      <c r="Z1556" s="33"/>
      <c r="AA1556" s="33"/>
      <c r="AB1556" s="33"/>
      <c r="AC1556" s="33"/>
      <c r="AD1556" s="33"/>
      <c r="AE1556" s="33"/>
      <c r="AR1556" s="164" t="s">
        <v>262</v>
      </c>
      <c r="AT1556" s="164" t="s">
        <v>154</v>
      </c>
      <c r="AU1556" s="164" t="s">
        <v>152</v>
      </c>
      <c r="AY1556" s="18" t="s">
        <v>151</v>
      </c>
      <c r="BE1556" s="165">
        <f>IF(N1556="základná",J1556,0)</f>
        <v>0</v>
      </c>
      <c r="BF1556" s="165">
        <f>IF(N1556="znížená",J1556,0)</f>
        <v>0</v>
      </c>
      <c r="BG1556" s="165">
        <f>IF(N1556="zákl. prenesená",J1556,0)</f>
        <v>0</v>
      </c>
      <c r="BH1556" s="165">
        <f>IF(N1556="zníž. prenesená",J1556,0)</f>
        <v>0</v>
      </c>
      <c r="BI1556" s="165">
        <f>IF(N1556="nulová",J1556,0)</f>
        <v>0</v>
      </c>
      <c r="BJ1556" s="18" t="s">
        <v>152</v>
      </c>
      <c r="BK1556" s="165">
        <f>ROUND(I1556*H1556,2)</f>
        <v>0</v>
      </c>
      <c r="BL1556" s="18" t="s">
        <v>262</v>
      </c>
      <c r="BM1556" s="164" t="s">
        <v>2636</v>
      </c>
    </row>
    <row r="1557" spans="1:65" s="2" customFormat="1" ht="21.75" customHeight="1">
      <c r="A1557" s="33"/>
      <c r="B1557" s="151"/>
      <c r="C1557" s="190" t="s">
        <v>2637</v>
      </c>
      <c r="D1557" s="190" t="s">
        <v>186</v>
      </c>
      <c r="E1557" s="191" t="s">
        <v>2638</v>
      </c>
      <c r="F1557" s="192" t="s">
        <v>2639</v>
      </c>
      <c r="G1557" s="193" t="s">
        <v>179</v>
      </c>
      <c r="H1557" s="194">
        <v>3</v>
      </c>
      <c r="I1557" s="195"/>
      <c r="J1557" s="196">
        <f>ROUND(I1557*H1557,2)</f>
        <v>0</v>
      </c>
      <c r="K1557" s="197"/>
      <c r="L1557" s="198"/>
      <c r="M1557" s="199" t="s">
        <v>1</v>
      </c>
      <c r="N1557" s="200" t="s">
        <v>42</v>
      </c>
      <c r="O1557" s="62"/>
      <c r="P1557" s="162">
        <f>O1557*H1557</f>
        <v>0</v>
      </c>
      <c r="Q1557" s="162">
        <v>3.5000000000000003E-2</v>
      </c>
      <c r="R1557" s="162">
        <f>Q1557*H1557</f>
        <v>0.10500000000000001</v>
      </c>
      <c r="S1557" s="162">
        <v>0</v>
      </c>
      <c r="T1557" s="163">
        <f>S1557*H1557</f>
        <v>0</v>
      </c>
      <c r="U1557" s="33"/>
      <c r="V1557" s="33"/>
      <c r="W1557" s="33"/>
      <c r="X1557" s="33"/>
      <c r="Y1557" s="33"/>
      <c r="Z1557" s="33"/>
      <c r="AA1557" s="33"/>
      <c r="AB1557" s="33"/>
      <c r="AC1557" s="33"/>
      <c r="AD1557" s="33"/>
      <c r="AE1557" s="33"/>
      <c r="AR1557" s="164" t="s">
        <v>417</v>
      </c>
      <c r="AT1557" s="164" t="s">
        <v>186</v>
      </c>
      <c r="AU1557" s="164" t="s">
        <v>152</v>
      </c>
      <c r="AY1557" s="18" t="s">
        <v>151</v>
      </c>
      <c r="BE1557" s="165">
        <f>IF(N1557="základná",J1557,0)</f>
        <v>0</v>
      </c>
      <c r="BF1557" s="165">
        <f>IF(N1557="znížená",J1557,0)</f>
        <v>0</v>
      </c>
      <c r="BG1557" s="165">
        <f>IF(N1557="zákl. prenesená",J1557,0)</f>
        <v>0</v>
      </c>
      <c r="BH1557" s="165">
        <f>IF(N1557="zníž. prenesená",J1557,0)</f>
        <v>0</v>
      </c>
      <c r="BI1557" s="165">
        <f>IF(N1557="nulová",J1557,0)</f>
        <v>0</v>
      </c>
      <c r="BJ1557" s="18" t="s">
        <v>152</v>
      </c>
      <c r="BK1557" s="165">
        <f>ROUND(I1557*H1557,2)</f>
        <v>0</v>
      </c>
      <c r="BL1557" s="18" t="s">
        <v>262</v>
      </c>
      <c r="BM1557" s="164" t="s">
        <v>2640</v>
      </c>
    </row>
    <row r="1558" spans="1:65" s="2" customFormat="1" ht="33" customHeight="1">
      <c r="A1558" s="33"/>
      <c r="B1558" s="151"/>
      <c r="C1558" s="152" t="s">
        <v>2641</v>
      </c>
      <c r="D1558" s="152" t="s">
        <v>154</v>
      </c>
      <c r="E1558" s="153" t="s">
        <v>876</v>
      </c>
      <c r="F1558" s="154" t="s">
        <v>877</v>
      </c>
      <c r="G1558" s="155" t="s">
        <v>462</v>
      </c>
      <c r="H1558" s="156">
        <v>27.4</v>
      </c>
      <c r="I1558" s="157"/>
      <c r="J1558" s="158">
        <f>ROUND(I1558*H1558,2)</f>
        <v>0</v>
      </c>
      <c r="K1558" s="159"/>
      <c r="L1558" s="34"/>
      <c r="M1558" s="160" t="s">
        <v>1</v>
      </c>
      <c r="N1558" s="161" t="s">
        <v>42</v>
      </c>
      <c r="O1558" s="62"/>
      <c r="P1558" s="162">
        <f>O1558*H1558</f>
        <v>0</v>
      </c>
      <c r="Q1558" s="162">
        <v>1.6163000000000001E-4</v>
      </c>
      <c r="R1558" s="162">
        <f>Q1558*H1558</f>
        <v>4.4286619999999999E-3</v>
      </c>
      <c r="S1558" s="162">
        <v>0</v>
      </c>
      <c r="T1558" s="163">
        <f>S1558*H1558</f>
        <v>0</v>
      </c>
      <c r="U1558" s="33"/>
      <c r="V1558" s="33"/>
      <c r="W1558" s="33"/>
      <c r="X1558" s="33"/>
      <c r="Y1558" s="33"/>
      <c r="Z1558" s="33"/>
      <c r="AA1558" s="33"/>
      <c r="AB1558" s="33"/>
      <c r="AC1558" s="33"/>
      <c r="AD1558" s="33"/>
      <c r="AE1558" s="33"/>
      <c r="AR1558" s="164" t="s">
        <v>262</v>
      </c>
      <c r="AT1558" s="164" t="s">
        <v>154</v>
      </c>
      <c r="AU1558" s="164" t="s">
        <v>152</v>
      </c>
      <c r="AY1558" s="18" t="s">
        <v>151</v>
      </c>
      <c r="BE1558" s="165">
        <f>IF(N1558="základná",J1558,0)</f>
        <v>0</v>
      </c>
      <c r="BF1558" s="165">
        <f>IF(N1558="znížená",J1558,0)</f>
        <v>0</v>
      </c>
      <c r="BG1558" s="165">
        <f>IF(N1558="zákl. prenesená",J1558,0)</f>
        <v>0</v>
      </c>
      <c r="BH1558" s="165">
        <f>IF(N1558="zníž. prenesená",J1558,0)</f>
        <v>0</v>
      </c>
      <c r="BI1558" s="165">
        <f>IF(N1558="nulová",J1558,0)</f>
        <v>0</v>
      </c>
      <c r="BJ1558" s="18" t="s">
        <v>152</v>
      </c>
      <c r="BK1558" s="165">
        <f>ROUND(I1558*H1558,2)</f>
        <v>0</v>
      </c>
      <c r="BL1558" s="18" t="s">
        <v>262</v>
      </c>
      <c r="BM1558" s="164" t="s">
        <v>2642</v>
      </c>
    </row>
    <row r="1559" spans="1:65" s="13" customFormat="1" ht="11.25">
      <c r="B1559" s="166"/>
      <c r="D1559" s="167" t="s">
        <v>160</v>
      </c>
      <c r="E1559" s="168" t="s">
        <v>1</v>
      </c>
      <c r="F1559" s="169" t="s">
        <v>2643</v>
      </c>
      <c r="H1559" s="168" t="s">
        <v>1</v>
      </c>
      <c r="I1559" s="170"/>
      <c r="L1559" s="166"/>
      <c r="M1559" s="171"/>
      <c r="N1559" s="172"/>
      <c r="O1559" s="172"/>
      <c r="P1559" s="172"/>
      <c r="Q1559" s="172"/>
      <c r="R1559" s="172"/>
      <c r="S1559" s="172"/>
      <c r="T1559" s="173"/>
      <c r="AT1559" s="168" t="s">
        <v>160</v>
      </c>
      <c r="AU1559" s="168" t="s">
        <v>152</v>
      </c>
      <c r="AV1559" s="13" t="s">
        <v>84</v>
      </c>
      <c r="AW1559" s="13" t="s">
        <v>31</v>
      </c>
      <c r="AX1559" s="13" t="s">
        <v>76</v>
      </c>
      <c r="AY1559" s="168" t="s">
        <v>151</v>
      </c>
    </row>
    <row r="1560" spans="1:65" s="13" customFormat="1" ht="11.25">
      <c r="B1560" s="166"/>
      <c r="D1560" s="167" t="s">
        <v>160</v>
      </c>
      <c r="E1560" s="168" t="s">
        <v>1</v>
      </c>
      <c r="F1560" s="169" t="s">
        <v>787</v>
      </c>
      <c r="H1560" s="168" t="s">
        <v>1</v>
      </c>
      <c r="I1560" s="170"/>
      <c r="L1560" s="166"/>
      <c r="M1560" s="171"/>
      <c r="N1560" s="172"/>
      <c r="O1560" s="172"/>
      <c r="P1560" s="172"/>
      <c r="Q1560" s="172"/>
      <c r="R1560" s="172"/>
      <c r="S1560" s="172"/>
      <c r="T1560" s="173"/>
      <c r="AT1560" s="168" t="s">
        <v>160</v>
      </c>
      <c r="AU1560" s="168" t="s">
        <v>152</v>
      </c>
      <c r="AV1560" s="13" t="s">
        <v>84</v>
      </c>
      <c r="AW1560" s="13" t="s">
        <v>31</v>
      </c>
      <c r="AX1560" s="13" t="s">
        <v>76</v>
      </c>
      <c r="AY1560" s="168" t="s">
        <v>151</v>
      </c>
    </row>
    <row r="1561" spans="1:65" s="14" customFormat="1" ht="11.25">
      <c r="B1561" s="174"/>
      <c r="D1561" s="167" t="s">
        <v>160</v>
      </c>
      <c r="E1561" s="175" t="s">
        <v>1</v>
      </c>
      <c r="F1561" s="176" t="s">
        <v>2644</v>
      </c>
      <c r="H1561" s="177">
        <v>11.32</v>
      </c>
      <c r="I1561" s="178"/>
      <c r="L1561" s="174"/>
      <c r="M1561" s="179"/>
      <c r="N1561" s="180"/>
      <c r="O1561" s="180"/>
      <c r="P1561" s="180"/>
      <c r="Q1561" s="180"/>
      <c r="R1561" s="180"/>
      <c r="S1561" s="180"/>
      <c r="T1561" s="181"/>
      <c r="AT1561" s="175" t="s">
        <v>160</v>
      </c>
      <c r="AU1561" s="175" t="s">
        <v>152</v>
      </c>
      <c r="AV1561" s="14" t="s">
        <v>152</v>
      </c>
      <c r="AW1561" s="14" t="s">
        <v>31</v>
      </c>
      <c r="AX1561" s="14" t="s">
        <v>76</v>
      </c>
      <c r="AY1561" s="175" t="s">
        <v>151</v>
      </c>
    </row>
    <row r="1562" spans="1:65" s="14" customFormat="1" ht="11.25">
      <c r="B1562" s="174"/>
      <c r="D1562" s="167" t="s">
        <v>160</v>
      </c>
      <c r="E1562" s="175" t="s">
        <v>1</v>
      </c>
      <c r="F1562" s="176" t="s">
        <v>2645</v>
      </c>
      <c r="H1562" s="177">
        <v>3.26</v>
      </c>
      <c r="I1562" s="178"/>
      <c r="L1562" s="174"/>
      <c r="M1562" s="179"/>
      <c r="N1562" s="180"/>
      <c r="O1562" s="180"/>
      <c r="P1562" s="180"/>
      <c r="Q1562" s="180"/>
      <c r="R1562" s="180"/>
      <c r="S1562" s="180"/>
      <c r="T1562" s="181"/>
      <c r="AT1562" s="175" t="s">
        <v>160</v>
      </c>
      <c r="AU1562" s="175" t="s">
        <v>152</v>
      </c>
      <c r="AV1562" s="14" t="s">
        <v>152</v>
      </c>
      <c r="AW1562" s="14" t="s">
        <v>31</v>
      </c>
      <c r="AX1562" s="14" t="s">
        <v>76</v>
      </c>
      <c r="AY1562" s="175" t="s">
        <v>151</v>
      </c>
    </row>
    <row r="1563" spans="1:65" s="13" customFormat="1" ht="11.25">
      <c r="B1563" s="166"/>
      <c r="D1563" s="167" t="s">
        <v>160</v>
      </c>
      <c r="E1563" s="168" t="s">
        <v>1</v>
      </c>
      <c r="F1563" s="169" t="s">
        <v>795</v>
      </c>
      <c r="H1563" s="168" t="s">
        <v>1</v>
      </c>
      <c r="I1563" s="170"/>
      <c r="L1563" s="166"/>
      <c r="M1563" s="171"/>
      <c r="N1563" s="172"/>
      <c r="O1563" s="172"/>
      <c r="P1563" s="172"/>
      <c r="Q1563" s="172"/>
      <c r="R1563" s="172"/>
      <c r="S1563" s="172"/>
      <c r="T1563" s="173"/>
      <c r="AT1563" s="168" t="s">
        <v>160</v>
      </c>
      <c r="AU1563" s="168" t="s">
        <v>152</v>
      </c>
      <c r="AV1563" s="13" t="s">
        <v>84</v>
      </c>
      <c r="AW1563" s="13" t="s">
        <v>31</v>
      </c>
      <c r="AX1563" s="13" t="s">
        <v>76</v>
      </c>
      <c r="AY1563" s="168" t="s">
        <v>151</v>
      </c>
    </row>
    <row r="1564" spans="1:65" s="14" customFormat="1" ht="11.25">
      <c r="B1564" s="174"/>
      <c r="D1564" s="167" t="s">
        <v>160</v>
      </c>
      <c r="E1564" s="175" t="s">
        <v>1</v>
      </c>
      <c r="F1564" s="176" t="s">
        <v>2644</v>
      </c>
      <c r="H1564" s="177">
        <v>11.32</v>
      </c>
      <c r="I1564" s="178"/>
      <c r="L1564" s="174"/>
      <c r="M1564" s="179"/>
      <c r="N1564" s="180"/>
      <c r="O1564" s="180"/>
      <c r="P1564" s="180"/>
      <c r="Q1564" s="180"/>
      <c r="R1564" s="180"/>
      <c r="S1564" s="180"/>
      <c r="T1564" s="181"/>
      <c r="AT1564" s="175" t="s">
        <v>160</v>
      </c>
      <c r="AU1564" s="175" t="s">
        <v>152</v>
      </c>
      <c r="AV1564" s="14" t="s">
        <v>152</v>
      </c>
      <c r="AW1564" s="14" t="s">
        <v>31</v>
      </c>
      <c r="AX1564" s="14" t="s">
        <v>76</v>
      </c>
      <c r="AY1564" s="175" t="s">
        <v>151</v>
      </c>
    </row>
    <row r="1565" spans="1:65" s="14" customFormat="1" ht="11.25">
      <c r="B1565" s="174"/>
      <c r="D1565" s="167" t="s">
        <v>160</v>
      </c>
      <c r="E1565" s="175" t="s">
        <v>1</v>
      </c>
      <c r="F1565" s="176" t="s">
        <v>2646</v>
      </c>
      <c r="H1565" s="177">
        <v>1.5</v>
      </c>
      <c r="I1565" s="178"/>
      <c r="L1565" s="174"/>
      <c r="M1565" s="179"/>
      <c r="N1565" s="180"/>
      <c r="O1565" s="180"/>
      <c r="P1565" s="180"/>
      <c r="Q1565" s="180"/>
      <c r="R1565" s="180"/>
      <c r="S1565" s="180"/>
      <c r="T1565" s="181"/>
      <c r="AT1565" s="175" t="s">
        <v>160</v>
      </c>
      <c r="AU1565" s="175" t="s">
        <v>152</v>
      </c>
      <c r="AV1565" s="14" t="s">
        <v>152</v>
      </c>
      <c r="AW1565" s="14" t="s">
        <v>31</v>
      </c>
      <c r="AX1565" s="14" t="s">
        <v>76</v>
      </c>
      <c r="AY1565" s="175" t="s">
        <v>151</v>
      </c>
    </row>
    <row r="1566" spans="1:65" s="15" customFormat="1" ht="11.25">
      <c r="B1566" s="182"/>
      <c r="D1566" s="167" t="s">
        <v>160</v>
      </c>
      <c r="E1566" s="183" t="s">
        <v>1</v>
      </c>
      <c r="F1566" s="184" t="s">
        <v>164</v>
      </c>
      <c r="H1566" s="185">
        <v>27.4</v>
      </c>
      <c r="I1566" s="186"/>
      <c r="L1566" s="182"/>
      <c r="M1566" s="187"/>
      <c r="N1566" s="188"/>
      <c r="O1566" s="188"/>
      <c r="P1566" s="188"/>
      <c r="Q1566" s="188"/>
      <c r="R1566" s="188"/>
      <c r="S1566" s="188"/>
      <c r="T1566" s="189"/>
      <c r="AT1566" s="183" t="s">
        <v>160</v>
      </c>
      <c r="AU1566" s="183" t="s">
        <v>152</v>
      </c>
      <c r="AV1566" s="15" t="s">
        <v>158</v>
      </c>
      <c r="AW1566" s="15" t="s">
        <v>31</v>
      </c>
      <c r="AX1566" s="15" t="s">
        <v>84</v>
      </c>
      <c r="AY1566" s="183" t="s">
        <v>151</v>
      </c>
    </row>
    <row r="1567" spans="1:65" s="2" customFormat="1" ht="21.75" customHeight="1">
      <c r="A1567" s="33"/>
      <c r="B1567" s="151"/>
      <c r="C1567" s="190" t="s">
        <v>2647</v>
      </c>
      <c r="D1567" s="190" t="s">
        <v>186</v>
      </c>
      <c r="E1567" s="191" t="s">
        <v>882</v>
      </c>
      <c r="F1567" s="192" t="s">
        <v>883</v>
      </c>
      <c r="G1567" s="193" t="s">
        <v>462</v>
      </c>
      <c r="H1567" s="194">
        <v>29.058</v>
      </c>
      <c r="I1567" s="195"/>
      <c r="J1567" s="196">
        <f>ROUND(I1567*H1567,2)</f>
        <v>0</v>
      </c>
      <c r="K1567" s="197"/>
      <c r="L1567" s="198"/>
      <c r="M1567" s="199" t="s">
        <v>1</v>
      </c>
      <c r="N1567" s="200" t="s">
        <v>42</v>
      </c>
      <c r="O1567" s="62"/>
      <c r="P1567" s="162">
        <f>O1567*H1567</f>
        <v>0</v>
      </c>
      <c r="Q1567" s="162">
        <v>9.8999999999999999E-4</v>
      </c>
      <c r="R1567" s="162">
        <f>Q1567*H1567</f>
        <v>2.8767419999999998E-2</v>
      </c>
      <c r="S1567" s="162">
        <v>0</v>
      </c>
      <c r="T1567" s="163">
        <f>S1567*H1567</f>
        <v>0</v>
      </c>
      <c r="U1567" s="33"/>
      <c r="V1567" s="33"/>
      <c r="W1567" s="33"/>
      <c r="X1567" s="33"/>
      <c r="Y1567" s="33"/>
      <c r="Z1567" s="33"/>
      <c r="AA1567" s="33"/>
      <c r="AB1567" s="33"/>
      <c r="AC1567" s="33"/>
      <c r="AD1567" s="33"/>
      <c r="AE1567" s="33"/>
      <c r="AR1567" s="164" t="s">
        <v>417</v>
      </c>
      <c r="AT1567" s="164" t="s">
        <v>186</v>
      </c>
      <c r="AU1567" s="164" t="s">
        <v>152</v>
      </c>
      <c r="AY1567" s="18" t="s">
        <v>151</v>
      </c>
      <c r="BE1567" s="165">
        <f>IF(N1567="základná",J1567,0)</f>
        <v>0</v>
      </c>
      <c r="BF1567" s="165">
        <f>IF(N1567="znížená",J1567,0)</f>
        <v>0</v>
      </c>
      <c r="BG1567" s="165">
        <f>IF(N1567="zákl. prenesená",J1567,0)</f>
        <v>0</v>
      </c>
      <c r="BH1567" s="165">
        <f>IF(N1567="zníž. prenesená",J1567,0)</f>
        <v>0</v>
      </c>
      <c r="BI1567" s="165">
        <f>IF(N1567="nulová",J1567,0)</f>
        <v>0</v>
      </c>
      <c r="BJ1567" s="18" t="s">
        <v>152</v>
      </c>
      <c r="BK1567" s="165">
        <f>ROUND(I1567*H1567,2)</f>
        <v>0</v>
      </c>
      <c r="BL1567" s="18" t="s">
        <v>262</v>
      </c>
      <c r="BM1567" s="164" t="s">
        <v>2648</v>
      </c>
    </row>
    <row r="1568" spans="1:65" s="14" customFormat="1" ht="11.25">
      <c r="B1568" s="174"/>
      <c r="D1568" s="167" t="s">
        <v>160</v>
      </c>
      <c r="E1568" s="175" t="s">
        <v>1</v>
      </c>
      <c r="F1568" s="176" t="s">
        <v>2649</v>
      </c>
      <c r="H1568" s="177">
        <v>28.77</v>
      </c>
      <c r="I1568" s="178"/>
      <c r="L1568" s="174"/>
      <c r="M1568" s="179"/>
      <c r="N1568" s="180"/>
      <c r="O1568" s="180"/>
      <c r="P1568" s="180"/>
      <c r="Q1568" s="180"/>
      <c r="R1568" s="180"/>
      <c r="S1568" s="180"/>
      <c r="T1568" s="181"/>
      <c r="AT1568" s="175" t="s">
        <v>160</v>
      </c>
      <c r="AU1568" s="175" t="s">
        <v>152</v>
      </c>
      <c r="AV1568" s="14" t="s">
        <v>152</v>
      </c>
      <c r="AW1568" s="14" t="s">
        <v>31</v>
      </c>
      <c r="AX1568" s="14" t="s">
        <v>84</v>
      </c>
      <c r="AY1568" s="175" t="s">
        <v>151</v>
      </c>
    </row>
    <row r="1569" spans="1:65" s="14" customFormat="1" ht="11.25">
      <c r="B1569" s="174"/>
      <c r="D1569" s="167" t="s">
        <v>160</v>
      </c>
      <c r="F1569" s="176" t="s">
        <v>2650</v>
      </c>
      <c r="H1569" s="177">
        <v>29.058</v>
      </c>
      <c r="I1569" s="178"/>
      <c r="L1569" s="174"/>
      <c r="M1569" s="179"/>
      <c r="N1569" s="180"/>
      <c r="O1569" s="180"/>
      <c r="P1569" s="180"/>
      <c r="Q1569" s="180"/>
      <c r="R1569" s="180"/>
      <c r="S1569" s="180"/>
      <c r="T1569" s="181"/>
      <c r="AT1569" s="175" t="s">
        <v>160</v>
      </c>
      <c r="AU1569" s="175" t="s">
        <v>152</v>
      </c>
      <c r="AV1569" s="14" t="s">
        <v>152</v>
      </c>
      <c r="AW1569" s="14" t="s">
        <v>3</v>
      </c>
      <c r="AX1569" s="14" t="s">
        <v>84</v>
      </c>
      <c r="AY1569" s="175" t="s">
        <v>151</v>
      </c>
    </row>
    <row r="1570" spans="1:65" s="2" customFormat="1" ht="24.2" customHeight="1">
      <c r="A1570" s="33"/>
      <c r="B1570" s="151"/>
      <c r="C1570" s="152" t="s">
        <v>2651</v>
      </c>
      <c r="D1570" s="152" t="s">
        <v>154</v>
      </c>
      <c r="E1570" s="153" t="s">
        <v>2652</v>
      </c>
      <c r="F1570" s="154" t="s">
        <v>2653</v>
      </c>
      <c r="G1570" s="155" t="s">
        <v>179</v>
      </c>
      <c r="H1570" s="156">
        <v>1</v>
      </c>
      <c r="I1570" s="157"/>
      <c r="J1570" s="158">
        <f>ROUND(I1570*H1570,2)</f>
        <v>0</v>
      </c>
      <c r="K1570" s="159"/>
      <c r="L1570" s="34"/>
      <c r="M1570" s="160" t="s">
        <v>1</v>
      </c>
      <c r="N1570" s="161" t="s">
        <v>42</v>
      </c>
      <c r="O1570" s="62"/>
      <c r="P1570" s="162">
        <f>O1570*H1570</f>
        <v>0</v>
      </c>
      <c r="Q1570" s="162">
        <v>1.1999999999999999E-3</v>
      </c>
      <c r="R1570" s="162">
        <f>Q1570*H1570</f>
        <v>1.1999999999999999E-3</v>
      </c>
      <c r="S1570" s="162">
        <v>0</v>
      </c>
      <c r="T1570" s="163">
        <f>S1570*H1570</f>
        <v>0</v>
      </c>
      <c r="U1570" s="33"/>
      <c r="V1570" s="33"/>
      <c r="W1570" s="33"/>
      <c r="X1570" s="33"/>
      <c r="Y1570" s="33"/>
      <c r="Z1570" s="33"/>
      <c r="AA1570" s="33"/>
      <c r="AB1570" s="33"/>
      <c r="AC1570" s="33"/>
      <c r="AD1570" s="33"/>
      <c r="AE1570" s="33"/>
      <c r="AR1570" s="164" t="s">
        <v>262</v>
      </c>
      <c r="AT1570" s="164" t="s">
        <v>154</v>
      </c>
      <c r="AU1570" s="164" t="s">
        <v>152</v>
      </c>
      <c r="AY1570" s="18" t="s">
        <v>151</v>
      </c>
      <c r="BE1570" s="165">
        <f>IF(N1570="základná",J1570,0)</f>
        <v>0</v>
      </c>
      <c r="BF1570" s="165">
        <f>IF(N1570="znížená",J1570,0)</f>
        <v>0</v>
      </c>
      <c r="BG1570" s="165">
        <f>IF(N1570="zákl. prenesená",J1570,0)</f>
        <v>0</v>
      </c>
      <c r="BH1570" s="165">
        <f>IF(N1570="zníž. prenesená",J1570,0)</f>
        <v>0</v>
      </c>
      <c r="BI1570" s="165">
        <f>IF(N1570="nulová",J1570,0)</f>
        <v>0</v>
      </c>
      <c r="BJ1570" s="18" t="s">
        <v>152</v>
      </c>
      <c r="BK1570" s="165">
        <f>ROUND(I1570*H1570,2)</f>
        <v>0</v>
      </c>
      <c r="BL1570" s="18" t="s">
        <v>262</v>
      </c>
      <c r="BM1570" s="164" t="s">
        <v>2654</v>
      </c>
    </row>
    <row r="1571" spans="1:65" s="2" customFormat="1" ht="24.2" customHeight="1">
      <c r="A1571" s="33"/>
      <c r="B1571" s="151"/>
      <c r="C1571" s="190" t="s">
        <v>2655</v>
      </c>
      <c r="D1571" s="190" t="s">
        <v>186</v>
      </c>
      <c r="E1571" s="191" t="s">
        <v>2656</v>
      </c>
      <c r="F1571" s="192" t="s">
        <v>2657</v>
      </c>
      <c r="G1571" s="193" t="s">
        <v>179</v>
      </c>
      <c r="H1571" s="194">
        <v>1</v>
      </c>
      <c r="I1571" s="195"/>
      <c r="J1571" s="196">
        <f>ROUND(I1571*H1571,2)</f>
        <v>0</v>
      </c>
      <c r="K1571" s="197"/>
      <c r="L1571" s="198"/>
      <c r="M1571" s="199" t="s">
        <v>1</v>
      </c>
      <c r="N1571" s="200" t="s">
        <v>42</v>
      </c>
      <c r="O1571" s="62"/>
      <c r="P1571" s="162">
        <f>O1571*H1571</f>
        <v>0</v>
      </c>
      <c r="Q1571" s="162">
        <v>1E-3</v>
      </c>
      <c r="R1571" s="162">
        <f>Q1571*H1571</f>
        <v>1E-3</v>
      </c>
      <c r="S1571" s="162">
        <v>0</v>
      </c>
      <c r="T1571" s="163">
        <f>S1571*H1571</f>
        <v>0</v>
      </c>
      <c r="U1571" s="33"/>
      <c r="V1571" s="33"/>
      <c r="W1571" s="33"/>
      <c r="X1571" s="33"/>
      <c r="Y1571" s="33"/>
      <c r="Z1571" s="33"/>
      <c r="AA1571" s="33"/>
      <c r="AB1571" s="33"/>
      <c r="AC1571" s="33"/>
      <c r="AD1571" s="33"/>
      <c r="AE1571" s="33"/>
      <c r="AR1571" s="164" t="s">
        <v>417</v>
      </c>
      <c r="AT1571" s="164" t="s">
        <v>186</v>
      </c>
      <c r="AU1571" s="164" t="s">
        <v>152</v>
      </c>
      <c r="AY1571" s="18" t="s">
        <v>151</v>
      </c>
      <c r="BE1571" s="165">
        <f>IF(N1571="základná",J1571,0)</f>
        <v>0</v>
      </c>
      <c r="BF1571" s="165">
        <f>IF(N1571="znížená",J1571,0)</f>
        <v>0</v>
      </c>
      <c r="BG1571" s="165">
        <f>IF(N1571="zákl. prenesená",J1571,0)</f>
        <v>0</v>
      </c>
      <c r="BH1571" s="165">
        <f>IF(N1571="zníž. prenesená",J1571,0)</f>
        <v>0</v>
      </c>
      <c r="BI1571" s="165">
        <f>IF(N1571="nulová",J1571,0)</f>
        <v>0</v>
      </c>
      <c r="BJ1571" s="18" t="s">
        <v>152</v>
      </c>
      <c r="BK1571" s="165">
        <f>ROUND(I1571*H1571,2)</f>
        <v>0</v>
      </c>
      <c r="BL1571" s="18" t="s">
        <v>262</v>
      </c>
      <c r="BM1571" s="164" t="s">
        <v>2658</v>
      </c>
    </row>
    <row r="1572" spans="1:65" s="2" customFormat="1" ht="16.5" customHeight="1">
      <c r="A1572" s="33"/>
      <c r="B1572" s="151"/>
      <c r="C1572" s="190" t="s">
        <v>2659</v>
      </c>
      <c r="D1572" s="190" t="s">
        <v>186</v>
      </c>
      <c r="E1572" s="191" t="s">
        <v>2660</v>
      </c>
      <c r="F1572" s="192" t="s">
        <v>2661</v>
      </c>
      <c r="G1572" s="193" t="s">
        <v>179</v>
      </c>
      <c r="H1572" s="194">
        <v>1</v>
      </c>
      <c r="I1572" s="195"/>
      <c r="J1572" s="196">
        <f>ROUND(I1572*H1572,2)</f>
        <v>0</v>
      </c>
      <c r="K1572" s="197"/>
      <c r="L1572" s="198"/>
      <c r="M1572" s="199" t="s">
        <v>1</v>
      </c>
      <c r="N1572" s="200" t="s">
        <v>42</v>
      </c>
      <c r="O1572" s="62"/>
      <c r="P1572" s="162">
        <f>O1572*H1572</f>
        <v>0</v>
      </c>
      <c r="Q1572" s="162">
        <v>0.03</v>
      </c>
      <c r="R1572" s="162">
        <f>Q1572*H1572</f>
        <v>0.03</v>
      </c>
      <c r="S1572" s="162">
        <v>0</v>
      </c>
      <c r="T1572" s="163">
        <f>S1572*H1572</f>
        <v>0</v>
      </c>
      <c r="U1572" s="33"/>
      <c r="V1572" s="33"/>
      <c r="W1572" s="33"/>
      <c r="X1572" s="33"/>
      <c r="Y1572" s="33"/>
      <c r="Z1572" s="33"/>
      <c r="AA1572" s="33"/>
      <c r="AB1572" s="33"/>
      <c r="AC1572" s="33"/>
      <c r="AD1572" s="33"/>
      <c r="AE1572" s="33"/>
      <c r="AR1572" s="164" t="s">
        <v>417</v>
      </c>
      <c r="AT1572" s="164" t="s">
        <v>186</v>
      </c>
      <c r="AU1572" s="164" t="s">
        <v>152</v>
      </c>
      <c r="AY1572" s="18" t="s">
        <v>151</v>
      </c>
      <c r="BE1572" s="165">
        <f>IF(N1572="základná",J1572,0)</f>
        <v>0</v>
      </c>
      <c r="BF1572" s="165">
        <f>IF(N1572="znížená",J1572,0)</f>
        <v>0</v>
      </c>
      <c r="BG1572" s="165">
        <f>IF(N1572="zákl. prenesená",J1572,0)</f>
        <v>0</v>
      </c>
      <c r="BH1572" s="165">
        <f>IF(N1572="zníž. prenesená",J1572,0)</f>
        <v>0</v>
      </c>
      <c r="BI1572" s="165">
        <f>IF(N1572="nulová",J1572,0)</f>
        <v>0</v>
      </c>
      <c r="BJ1572" s="18" t="s">
        <v>152</v>
      </c>
      <c r="BK1572" s="165">
        <f>ROUND(I1572*H1572,2)</f>
        <v>0</v>
      </c>
      <c r="BL1572" s="18" t="s">
        <v>262</v>
      </c>
      <c r="BM1572" s="164" t="s">
        <v>2662</v>
      </c>
    </row>
    <row r="1573" spans="1:65" s="14" customFormat="1" ht="11.25">
      <c r="B1573" s="174"/>
      <c r="D1573" s="167" t="s">
        <v>160</v>
      </c>
      <c r="E1573" s="175" t="s">
        <v>1</v>
      </c>
      <c r="F1573" s="176" t="s">
        <v>2663</v>
      </c>
      <c r="H1573" s="177">
        <v>1</v>
      </c>
      <c r="I1573" s="178"/>
      <c r="L1573" s="174"/>
      <c r="M1573" s="179"/>
      <c r="N1573" s="180"/>
      <c r="O1573" s="180"/>
      <c r="P1573" s="180"/>
      <c r="Q1573" s="180"/>
      <c r="R1573" s="180"/>
      <c r="S1573" s="180"/>
      <c r="T1573" s="181"/>
      <c r="AT1573" s="175" t="s">
        <v>160</v>
      </c>
      <c r="AU1573" s="175" t="s">
        <v>152</v>
      </c>
      <c r="AV1573" s="14" t="s">
        <v>152</v>
      </c>
      <c r="AW1573" s="14" t="s">
        <v>31</v>
      </c>
      <c r="AX1573" s="14" t="s">
        <v>84</v>
      </c>
      <c r="AY1573" s="175" t="s">
        <v>151</v>
      </c>
    </row>
    <row r="1574" spans="1:65" s="2" customFormat="1" ht="24.2" customHeight="1">
      <c r="A1574" s="33"/>
      <c r="B1574" s="151"/>
      <c r="C1574" s="152" t="s">
        <v>2664</v>
      </c>
      <c r="D1574" s="152" t="s">
        <v>154</v>
      </c>
      <c r="E1574" s="153" t="s">
        <v>2665</v>
      </c>
      <c r="F1574" s="154" t="s">
        <v>2666</v>
      </c>
      <c r="G1574" s="155" t="s">
        <v>179</v>
      </c>
      <c r="H1574" s="156">
        <v>3</v>
      </c>
      <c r="I1574" s="157"/>
      <c r="J1574" s="158">
        <f>ROUND(I1574*H1574,2)</f>
        <v>0</v>
      </c>
      <c r="K1574" s="159"/>
      <c r="L1574" s="34"/>
      <c r="M1574" s="160" t="s">
        <v>1</v>
      </c>
      <c r="N1574" s="161" t="s">
        <v>42</v>
      </c>
      <c r="O1574" s="62"/>
      <c r="P1574" s="162">
        <f>O1574*H1574</f>
        <v>0</v>
      </c>
      <c r="Q1574" s="162">
        <v>1.1999999999999999E-3</v>
      </c>
      <c r="R1574" s="162">
        <f>Q1574*H1574</f>
        <v>3.5999999999999999E-3</v>
      </c>
      <c r="S1574" s="162">
        <v>0</v>
      </c>
      <c r="T1574" s="163">
        <f>S1574*H1574</f>
        <v>0</v>
      </c>
      <c r="U1574" s="33"/>
      <c r="V1574" s="33"/>
      <c r="W1574" s="33"/>
      <c r="X1574" s="33"/>
      <c r="Y1574" s="33"/>
      <c r="Z1574" s="33"/>
      <c r="AA1574" s="33"/>
      <c r="AB1574" s="33"/>
      <c r="AC1574" s="33"/>
      <c r="AD1574" s="33"/>
      <c r="AE1574" s="33"/>
      <c r="AR1574" s="164" t="s">
        <v>262</v>
      </c>
      <c r="AT1574" s="164" t="s">
        <v>154</v>
      </c>
      <c r="AU1574" s="164" t="s">
        <v>152</v>
      </c>
      <c r="AY1574" s="18" t="s">
        <v>151</v>
      </c>
      <c r="BE1574" s="165">
        <f>IF(N1574="základná",J1574,0)</f>
        <v>0</v>
      </c>
      <c r="BF1574" s="165">
        <f>IF(N1574="znížená",J1574,0)</f>
        <v>0</v>
      </c>
      <c r="BG1574" s="165">
        <f>IF(N1574="zákl. prenesená",J1574,0)</f>
        <v>0</v>
      </c>
      <c r="BH1574" s="165">
        <f>IF(N1574="zníž. prenesená",J1574,0)</f>
        <v>0</v>
      </c>
      <c r="BI1574" s="165">
        <f>IF(N1574="nulová",J1574,0)</f>
        <v>0</v>
      </c>
      <c r="BJ1574" s="18" t="s">
        <v>152</v>
      </c>
      <c r="BK1574" s="165">
        <f>ROUND(I1574*H1574,2)</f>
        <v>0</v>
      </c>
      <c r="BL1574" s="18" t="s">
        <v>262</v>
      </c>
      <c r="BM1574" s="164" t="s">
        <v>2667</v>
      </c>
    </row>
    <row r="1575" spans="1:65" s="2" customFormat="1" ht="24.2" customHeight="1">
      <c r="A1575" s="33"/>
      <c r="B1575" s="151"/>
      <c r="C1575" s="190" t="s">
        <v>2668</v>
      </c>
      <c r="D1575" s="190" t="s">
        <v>186</v>
      </c>
      <c r="E1575" s="191" t="s">
        <v>2656</v>
      </c>
      <c r="F1575" s="192" t="s">
        <v>2657</v>
      </c>
      <c r="G1575" s="193" t="s">
        <v>179</v>
      </c>
      <c r="H1575" s="194">
        <v>6</v>
      </c>
      <c r="I1575" s="195"/>
      <c r="J1575" s="196">
        <f>ROUND(I1575*H1575,2)</f>
        <v>0</v>
      </c>
      <c r="K1575" s="197"/>
      <c r="L1575" s="198"/>
      <c r="M1575" s="199" t="s">
        <v>1</v>
      </c>
      <c r="N1575" s="200" t="s">
        <v>42</v>
      </c>
      <c r="O1575" s="62"/>
      <c r="P1575" s="162">
        <f>O1575*H1575</f>
        <v>0</v>
      </c>
      <c r="Q1575" s="162">
        <v>1E-3</v>
      </c>
      <c r="R1575" s="162">
        <f>Q1575*H1575</f>
        <v>6.0000000000000001E-3</v>
      </c>
      <c r="S1575" s="162">
        <v>0</v>
      </c>
      <c r="T1575" s="163">
        <f>S1575*H1575</f>
        <v>0</v>
      </c>
      <c r="U1575" s="33"/>
      <c r="V1575" s="33"/>
      <c r="W1575" s="33"/>
      <c r="X1575" s="33"/>
      <c r="Y1575" s="33"/>
      <c r="Z1575" s="33"/>
      <c r="AA1575" s="33"/>
      <c r="AB1575" s="33"/>
      <c r="AC1575" s="33"/>
      <c r="AD1575" s="33"/>
      <c r="AE1575" s="33"/>
      <c r="AR1575" s="164" t="s">
        <v>417</v>
      </c>
      <c r="AT1575" s="164" t="s">
        <v>186</v>
      </c>
      <c r="AU1575" s="164" t="s">
        <v>152</v>
      </c>
      <c r="AY1575" s="18" t="s">
        <v>151</v>
      </c>
      <c r="BE1575" s="165">
        <f>IF(N1575="základná",J1575,0)</f>
        <v>0</v>
      </c>
      <c r="BF1575" s="165">
        <f>IF(N1575="znížená",J1575,0)</f>
        <v>0</v>
      </c>
      <c r="BG1575" s="165">
        <f>IF(N1575="zákl. prenesená",J1575,0)</f>
        <v>0</v>
      </c>
      <c r="BH1575" s="165">
        <f>IF(N1575="zníž. prenesená",J1575,0)</f>
        <v>0</v>
      </c>
      <c r="BI1575" s="165">
        <f>IF(N1575="nulová",J1575,0)</f>
        <v>0</v>
      </c>
      <c r="BJ1575" s="18" t="s">
        <v>152</v>
      </c>
      <c r="BK1575" s="165">
        <f>ROUND(I1575*H1575,2)</f>
        <v>0</v>
      </c>
      <c r="BL1575" s="18" t="s">
        <v>262</v>
      </c>
      <c r="BM1575" s="164" t="s">
        <v>2669</v>
      </c>
    </row>
    <row r="1576" spans="1:65" s="2" customFormat="1" ht="16.5" customHeight="1">
      <c r="A1576" s="33"/>
      <c r="B1576" s="151"/>
      <c r="C1576" s="190" t="s">
        <v>2670</v>
      </c>
      <c r="D1576" s="190" t="s">
        <v>186</v>
      </c>
      <c r="E1576" s="191" t="s">
        <v>2671</v>
      </c>
      <c r="F1576" s="192" t="s">
        <v>2672</v>
      </c>
      <c r="G1576" s="193" t="s">
        <v>179</v>
      </c>
      <c r="H1576" s="194">
        <v>1</v>
      </c>
      <c r="I1576" s="195"/>
      <c r="J1576" s="196">
        <f>ROUND(I1576*H1576,2)</f>
        <v>0</v>
      </c>
      <c r="K1576" s="197"/>
      <c r="L1576" s="198"/>
      <c r="M1576" s="199" t="s">
        <v>1</v>
      </c>
      <c r="N1576" s="200" t="s">
        <v>42</v>
      </c>
      <c r="O1576" s="62"/>
      <c r="P1576" s="162">
        <f>O1576*H1576</f>
        <v>0</v>
      </c>
      <c r="Q1576" s="162">
        <v>0.03</v>
      </c>
      <c r="R1576" s="162">
        <f>Q1576*H1576</f>
        <v>0.03</v>
      </c>
      <c r="S1576" s="162">
        <v>0</v>
      </c>
      <c r="T1576" s="163">
        <f>S1576*H1576</f>
        <v>0</v>
      </c>
      <c r="U1576" s="33"/>
      <c r="V1576" s="33"/>
      <c r="W1576" s="33"/>
      <c r="X1576" s="33"/>
      <c r="Y1576" s="33"/>
      <c r="Z1576" s="33"/>
      <c r="AA1576" s="33"/>
      <c r="AB1576" s="33"/>
      <c r="AC1576" s="33"/>
      <c r="AD1576" s="33"/>
      <c r="AE1576" s="33"/>
      <c r="AR1576" s="164" t="s">
        <v>417</v>
      </c>
      <c r="AT1576" s="164" t="s">
        <v>186</v>
      </c>
      <c r="AU1576" s="164" t="s">
        <v>152</v>
      </c>
      <c r="AY1576" s="18" t="s">
        <v>151</v>
      </c>
      <c r="BE1576" s="165">
        <f>IF(N1576="základná",J1576,0)</f>
        <v>0</v>
      </c>
      <c r="BF1576" s="165">
        <f>IF(N1576="znížená",J1576,0)</f>
        <v>0</v>
      </c>
      <c r="BG1576" s="165">
        <f>IF(N1576="zákl. prenesená",J1576,0)</f>
        <v>0</v>
      </c>
      <c r="BH1576" s="165">
        <f>IF(N1576="zníž. prenesená",J1576,0)</f>
        <v>0</v>
      </c>
      <c r="BI1576" s="165">
        <f>IF(N1576="nulová",J1576,0)</f>
        <v>0</v>
      </c>
      <c r="BJ1576" s="18" t="s">
        <v>152</v>
      </c>
      <c r="BK1576" s="165">
        <f>ROUND(I1576*H1576,2)</f>
        <v>0</v>
      </c>
      <c r="BL1576" s="18" t="s">
        <v>262</v>
      </c>
      <c r="BM1576" s="164" t="s">
        <v>2673</v>
      </c>
    </row>
    <row r="1577" spans="1:65" s="14" customFormat="1" ht="11.25">
      <c r="B1577" s="174"/>
      <c r="D1577" s="167" t="s">
        <v>160</v>
      </c>
      <c r="E1577" s="175" t="s">
        <v>1</v>
      </c>
      <c r="F1577" s="176" t="s">
        <v>2674</v>
      </c>
      <c r="H1577" s="177">
        <v>1</v>
      </c>
      <c r="I1577" s="178"/>
      <c r="L1577" s="174"/>
      <c r="M1577" s="179"/>
      <c r="N1577" s="180"/>
      <c r="O1577" s="180"/>
      <c r="P1577" s="180"/>
      <c r="Q1577" s="180"/>
      <c r="R1577" s="180"/>
      <c r="S1577" s="180"/>
      <c r="T1577" s="181"/>
      <c r="AT1577" s="175" t="s">
        <v>160</v>
      </c>
      <c r="AU1577" s="175" t="s">
        <v>152</v>
      </c>
      <c r="AV1577" s="14" t="s">
        <v>152</v>
      </c>
      <c r="AW1577" s="14" t="s">
        <v>31</v>
      </c>
      <c r="AX1577" s="14" t="s">
        <v>84</v>
      </c>
      <c r="AY1577" s="175" t="s">
        <v>151</v>
      </c>
    </row>
    <row r="1578" spans="1:65" s="2" customFormat="1" ht="16.5" customHeight="1">
      <c r="A1578" s="33"/>
      <c r="B1578" s="151"/>
      <c r="C1578" s="190" t="s">
        <v>2675</v>
      </c>
      <c r="D1578" s="190" t="s">
        <v>186</v>
      </c>
      <c r="E1578" s="191" t="s">
        <v>2676</v>
      </c>
      <c r="F1578" s="192" t="s">
        <v>2677</v>
      </c>
      <c r="G1578" s="193" t="s">
        <v>179</v>
      </c>
      <c r="H1578" s="194">
        <v>1</v>
      </c>
      <c r="I1578" s="195"/>
      <c r="J1578" s="196">
        <f>ROUND(I1578*H1578,2)</f>
        <v>0</v>
      </c>
      <c r="K1578" s="197"/>
      <c r="L1578" s="198"/>
      <c r="M1578" s="199" t="s">
        <v>1</v>
      </c>
      <c r="N1578" s="200" t="s">
        <v>42</v>
      </c>
      <c r="O1578" s="62"/>
      <c r="P1578" s="162">
        <f>O1578*H1578</f>
        <v>0</v>
      </c>
      <c r="Q1578" s="162">
        <v>0.03</v>
      </c>
      <c r="R1578" s="162">
        <f>Q1578*H1578</f>
        <v>0.03</v>
      </c>
      <c r="S1578" s="162">
        <v>0</v>
      </c>
      <c r="T1578" s="163">
        <f>S1578*H1578</f>
        <v>0</v>
      </c>
      <c r="U1578" s="33"/>
      <c r="V1578" s="33"/>
      <c r="W1578" s="33"/>
      <c r="X1578" s="33"/>
      <c r="Y1578" s="33"/>
      <c r="Z1578" s="33"/>
      <c r="AA1578" s="33"/>
      <c r="AB1578" s="33"/>
      <c r="AC1578" s="33"/>
      <c r="AD1578" s="33"/>
      <c r="AE1578" s="33"/>
      <c r="AR1578" s="164" t="s">
        <v>417</v>
      </c>
      <c r="AT1578" s="164" t="s">
        <v>186</v>
      </c>
      <c r="AU1578" s="164" t="s">
        <v>152</v>
      </c>
      <c r="AY1578" s="18" t="s">
        <v>151</v>
      </c>
      <c r="BE1578" s="165">
        <f>IF(N1578="základná",J1578,0)</f>
        <v>0</v>
      </c>
      <c r="BF1578" s="165">
        <f>IF(N1578="znížená",J1578,0)</f>
        <v>0</v>
      </c>
      <c r="BG1578" s="165">
        <f>IF(N1578="zákl. prenesená",J1578,0)</f>
        <v>0</v>
      </c>
      <c r="BH1578" s="165">
        <f>IF(N1578="zníž. prenesená",J1578,0)</f>
        <v>0</v>
      </c>
      <c r="BI1578" s="165">
        <f>IF(N1578="nulová",J1578,0)</f>
        <v>0</v>
      </c>
      <c r="BJ1578" s="18" t="s">
        <v>152</v>
      </c>
      <c r="BK1578" s="165">
        <f>ROUND(I1578*H1578,2)</f>
        <v>0</v>
      </c>
      <c r="BL1578" s="18" t="s">
        <v>262</v>
      </c>
      <c r="BM1578" s="164" t="s">
        <v>2678</v>
      </c>
    </row>
    <row r="1579" spans="1:65" s="14" customFormat="1" ht="11.25">
      <c r="B1579" s="174"/>
      <c r="D1579" s="167" t="s">
        <v>160</v>
      </c>
      <c r="E1579" s="175" t="s">
        <v>1</v>
      </c>
      <c r="F1579" s="176" t="s">
        <v>2679</v>
      </c>
      <c r="H1579" s="177">
        <v>1</v>
      </c>
      <c r="I1579" s="178"/>
      <c r="L1579" s="174"/>
      <c r="M1579" s="179"/>
      <c r="N1579" s="180"/>
      <c r="O1579" s="180"/>
      <c r="P1579" s="180"/>
      <c r="Q1579" s="180"/>
      <c r="R1579" s="180"/>
      <c r="S1579" s="180"/>
      <c r="T1579" s="181"/>
      <c r="AT1579" s="175" t="s">
        <v>160</v>
      </c>
      <c r="AU1579" s="175" t="s">
        <v>152</v>
      </c>
      <c r="AV1579" s="14" t="s">
        <v>152</v>
      </c>
      <c r="AW1579" s="14" t="s">
        <v>31</v>
      </c>
      <c r="AX1579" s="14" t="s">
        <v>84</v>
      </c>
      <c r="AY1579" s="175" t="s">
        <v>151</v>
      </c>
    </row>
    <row r="1580" spans="1:65" s="2" customFormat="1" ht="16.5" customHeight="1">
      <c r="A1580" s="33"/>
      <c r="B1580" s="151"/>
      <c r="C1580" s="190" t="s">
        <v>2680</v>
      </c>
      <c r="D1580" s="190" t="s">
        <v>186</v>
      </c>
      <c r="E1580" s="191" t="s">
        <v>2681</v>
      </c>
      <c r="F1580" s="192" t="s">
        <v>2682</v>
      </c>
      <c r="G1580" s="193" t="s">
        <v>179</v>
      </c>
      <c r="H1580" s="194">
        <v>1</v>
      </c>
      <c r="I1580" s="195"/>
      <c r="J1580" s="196">
        <f>ROUND(I1580*H1580,2)</f>
        <v>0</v>
      </c>
      <c r="K1580" s="197"/>
      <c r="L1580" s="198"/>
      <c r="M1580" s="199" t="s">
        <v>1</v>
      </c>
      <c r="N1580" s="200" t="s">
        <v>42</v>
      </c>
      <c r="O1580" s="62"/>
      <c r="P1580" s="162">
        <f>O1580*H1580</f>
        <v>0</v>
      </c>
      <c r="Q1580" s="162">
        <v>0.03</v>
      </c>
      <c r="R1580" s="162">
        <f>Q1580*H1580</f>
        <v>0.03</v>
      </c>
      <c r="S1580" s="162">
        <v>0</v>
      </c>
      <c r="T1580" s="163">
        <f>S1580*H1580</f>
        <v>0</v>
      </c>
      <c r="U1580" s="33"/>
      <c r="V1580" s="33"/>
      <c r="W1580" s="33"/>
      <c r="X1580" s="33"/>
      <c r="Y1580" s="33"/>
      <c r="Z1580" s="33"/>
      <c r="AA1580" s="33"/>
      <c r="AB1580" s="33"/>
      <c r="AC1580" s="33"/>
      <c r="AD1580" s="33"/>
      <c r="AE1580" s="33"/>
      <c r="AR1580" s="164" t="s">
        <v>417</v>
      </c>
      <c r="AT1580" s="164" t="s">
        <v>186</v>
      </c>
      <c r="AU1580" s="164" t="s">
        <v>152</v>
      </c>
      <c r="AY1580" s="18" t="s">
        <v>151</v>
      </c>
      <c r="BE1580" s="165">
        <f>IF(N1580="základná",J1580,0)</f>
        <v>0</v>
      </c>
      <c r="BF1580" s="165">
        <f>IF(N1580="znížená",J1580,0)</f>
        <v>0</v>
      </c>
      <c r="BG1580" s="165">
        <f>IF(N1580="zákl. prenesená",J1580,0)</f>
        <v>0</v>
      </c>
      <c r="BH1580" s="165">
        <f>IF(N1580="zníž. prenesená",J1580,0)</f>
        <v>0</v>
      </c>
      <c r="BI1580" s="165">
        <f>IF(N1580="nulová",J1580,0)</f>
        <v>0</v>
      </c>
      <c r="BJ1580" s="18" t="s">
        <v>152</v>
      </c>
      <c r="BK1580" s="165">
        <f>ROUND(I1580*H1580,2)</f>
        <v>0</v>
      </c>
      <c r="BL1580" s="18" t="s">
        <v>262</v>
      </c>
      <c r="BM1580" s="164" t="s">
        <v>2683</v>
      </c>
    </row>
    <row r="1581" spans="1:65" s="14" customFormat="1" ht="11.25">
      <c r="B1581" s="174"/>
      <c r="D1581" s="167" t="s">
        <v>160</v>
      </c>
      <c r="E1581" s="175" t="s">
        <v>1</v>
      </c>
      <c r="F1581" s="176" t="s">
        <v>2684</v>
      </c>
      <c r="H1581" s="177">
        <v>1</v>
      </c>
      <c r="I1581" s="178"/>
      <c r="L1581" s="174"/>
      <c r="M1581" s="179"/>
      <c r="N1581" s="180"/>
      <c r="O1581" s="180"/>
      <c r="P1581" s="180"/>
      <c r="Q1581" s="180"/>
      <c r="R1581" s="180"/>
      <c r="S1581" s="180"/>
      <c r="T1581" s="181"/>
      <c r="AT1581" s="175" t="s">
        <v>160</v>
      </c>
      <c r="AU1581" s="175" t="s">
        <v>152</v>
      </c>
      <c r="AV1581" s="14" t="s">
        <v>152</v>
      </c>
      <c r="AW1581" s="14" t="s">
        <v>31</v>
      </c>
      <c r="AX1581" s="14" t="s">
        <v>84</v>
      </c>
      <c r="AY1581" s="175" t="s">
        <v>151</v>
      </c>
    </row>
    <row r="1582" spans="1:65" s="2" customFormat="1" ht="33" customHeight="1">
      <c r="A1582" s="33"/>
      <c r="B1582" s="151"/>
      <c r="C1582" s="152" t="s">
        <v>2685</v>
      </c>
      <c r="D1582" s="152" t="s">
        <v>154</v>
      </c>
      <c r="E1582" s="153" t="s">
        <v>2686</v>
      </c>
      <c r="F1582" s="154" t="s">
        <v>2687</v>
      </c>
      <c r="G1582" s="155" t="s">
        <v>179</v>
      </c>
      <c r="H1582" s="156">
        <v>23</v>
      </c>
      <c r="I1582" s="157"/>
      <c r="J1582" s="158">
        <f>ROUND(I1582*H1582,2)</f>
        <v>0</v>
      </c>
      <c r="K1582" s="159"/>
      <c r="L1582" s="34"/>
      <c r="M1582" s="160" t="s">
        <v>1</v>
      </c>
      <c r="N1582" s="161" t="s">
        <v>42</v>
      </c>
      <c r="O1582" s="62"/>
      <c r="P1582" s="162">
        <f>O1582*H1582</f>
        <v>0</v>
      </c>
      <c r="Q1582" s="162">
        <v>0</v>
      </c>
      <c r="R1582" s="162">
        <f>Q1582*H1582</f>
        <v>0</v>
      </c>
      <c r="S1582" s="162">
        <v>0</v>
      </c>
      <c r="T1582" s="163">
        <f>S1582*H1582</f>
        <v>0</v>
      </c>
      <c r="U1582" s="33"/>
      <c r="V1582" s="33"/>
      <c r="W1582" s="33"/>
      <c r="X1582" s="33"/>
      <c r="Y1582" s="33"/>
      <c r="Z1582" s="33"/>
      <c r="AA1582" s="33"/>
      <c r="AB1582" s="33"/>
      <c r="AC1582" s="33"/>
      <c r="AD1582" s="33"/>
      <c r="AE1582" s="33"/>
      <c r="AR1582" s="164" t="s">
        <v>262</v>
      </c>
      <c r="AT1582" s="164" t="s">
        <v>154</v>
      </c>
      <c r="AU1582" s="164" t="s">
        <v>152</v>
      </c>
      <c r="AY1582" s="18" t="s">
        <v>151</v>
      </c>
      <c r="BE1582" s="165">
        <f>IF(N1582="základná",J1582,0)</f>
        <v>0</v>
      </c>
      <c r="BF1582" s="165">
        <f>IF(N1582="znížená",J1582,0)</f>
        <v>0</v>
      </c>
      <c r="BG1582" s="165">
        <f>IF(N1582="zákl. prenesená",J1582,0)</f>
        <v>0</v>
      </c>
      <c r="BH1582" s="165">
        <f>IF(N1582="zníž. prenesená",J1582,0)</f>
        <v>0</v>
      </c>
      <c r="BI1582" s="165">
        <f>IF(N1582="nulová",J1582,0)</f>
        <v>0</v>
      </c>
      <c r="BJ1582" s="18" t="s">
        <v>152</v>
      </c>
      <c r="BK1582" s="165">
        <f>ROUND(I1582*H1582,2)</f>
        <v>0</v>
      </c>
      <c r="BL1582" s="18" t="s">
        <v>262</v>
      </c>
      <c r="BM1582" s="164" t="s">
        <v>2688</v>
      </c>
    </row>
    <row r="1583" spans="1:65" s="2" customFormat="1" ht="24.2" customHeight="1">
      <c r="A1583" s="33"/>
      <c r="B1583" s="151"/>
      <c r="C1583" s="190" t="s">
        <v>2689</v>
      </c>
      <c r="D1583" s="190" t="s">
        <v>186</v>
      </c>
      <c r="E1583" s="191" t="s">
        <v>2656</v>
      </c>
      <c r="F1583" s="192" t="s">
        <v>2657</v>
      </c>
      <c r="G1583" s="193" t="s">
        <v>179</v>
      </c>
      <c r="H1583" s="194">
        <v>23</v>
      </c>
      <c r="I1583" s="195"/>
      <c r="J1583" s="196">
        <f>ROUND(I1583*H1583,2)</f>
        <v>0</v>
      </c>
      <c r="K1583" s="197"/>
      <c r="L1583" s="198"/>
      <c r="M1583" s="199" t="s">
        <v>1</v>
      </c>
      <c r="N1583" s="200" t="s">
        <v>42</v>
      </c>
      <c r="O1583" s="62"/>
      <c r="P1583" s="162">
        <f>O1583*H1583</f>
        <v>0</v>
      </c>
      <c r="Q1583" s="162">
        <v>1E-3</v>
      </c>
      <c r="R1583" s="162">
        <f>Q1583*H1583</f>
        <v>2.3E-2</v>
      </c>
      <c r="S1583" s="162">
        <v>0</v>
      </c>
      <c r="T1583" s="163">
        <f>S1583*H1583</f>
        <v>0</v>
      </c>
      <c r="U1583" s="33"/>
      <c r="V1583" s="33"/>
      <c r="W1583" s="33"/>
      <c r="X1583" s="33"/>
      <c r="Y1583" s="33"/>
      <c r="Z1583" s="33"/>
      <c r="AA1583" s="33"/>
      <c r="AB1583" s="33"/>
      <c r="AC1583" s="33"/>
      <c r="AD1583" s="33"/>
      <c r="AE1583" s="33"/>
      <c r="AR1583" s="164" t="s">
        <v>417</v>
      </c>
      <c r="AT1583" s="164" t="s">
        <v>186</v>
      </c>
      <c r="AU1583" s="164" t="s">
        <v>152</v>
      </c>
      <c r="AY1583" s="18" t="s">
        <v>151</v>
      </c>
      <c r="BE1583" s="165">
        <f>IF(N1583="základná",J1583,0)</f>
        <v>0</v>
      </c>
      <c r="BF1583" s="165">
        <f>IF(N1583="znížená",J1583,0)</f>
        <v>0</v>
      </c>
      <c r="BG1583" s="165">
        <f>IF(N1583="zákl. prenesená",J1583,0)</f>
        <v>0</v>
      </c>
      <c r="BH1583" s="165">
        <f>IF(N1583="zníž. prenesená",J1583,0)</f>
        <v>0</v>
      </c>
      <c r="BI1583" s="165">
        <f>IF(N1583="nulová",J1583,0)</f>
        <v>0</v>
      </c>
      <c r="BJ1583" s="18" t="s">
        <v>152</v>
      </c>
      <c r="BK1583" s="165">
        <f>ROUND(I1583*H1583,2)</f>
        <v>0</v>
      </c>
      <c r="BL1583" s="18" t="s">
        <v>262</v>
      </c>
      <c r="BM1583" s="164" t="s">
        <v>2690</v>
      </c>
    </row>
    <row r="1584" spans="1:65" s="2" customFormat="1" ht="24.2" customHeight="1">
      <c r="A1584" s="33"/>
      <c r="B1584" s="151"/>
      <c r="C1584" s="190" t="s">
        <v>2691</v>
      </c>
      <c r="D1584" s="190" t="s">
        <v>186</v>
      </c>
      <c r="E1584" s="191" t="s">
        <v>2692</v>
      </c>
      <c r="F1584" s="192" t="s">
        <v>2693</v>
      </c>
      <c r="G1584" s="193" t="s">
        <v>179</v>
      </c>
      <c r="H1584" s="194">
        <v>1</v>
      </c>
      <c r="I1584" s="195"/>
      <c r="J1584" s="196">
        <f>ROUND(I1584*H1584,2)</f>
        <v>0</v>
      </c>
      <c r="K1584" s="197"/>
      <c r="L1584" s="198"/>
      <c r="M1584" s="199" t="s">
        <v>1</v>
      </c>
      <c r="N1584" s="200" t="s">
        <v>42</v>
      </c>
      <c r="O1584" s="62"/>
      <c r="P1584" s="162">
        <f>O1584*H1584</f>
        <v>0</v>
      </c>
      <c r="Q1584" s="162">
        <v>2.5000000000000001E-2</v>
      </c>
      <c r="R1584" s="162">
        <f>Q1584*H1584</f>
        <v>2.5000000000000001E-2</v>
      </c>
      <c r="S1584" s="162">
        <v>0</v>
      </c>
      <c r="T1584" s="163">
        <f>S1584*H1584</f>
        <v>0</v>
      </c>
      <c r="U1584" s="33"/>
      <c r="V1584" s="33"/>
      <c r="W1584" s="33"/>
      <c r="X1584" s="33"/>
      <c r="Y1584" s="33"/>
      <c r="Z1584" s="33"/>
      <c r="AA1584" s="33"/>
      <c r="AB1584" s="33"/>
      <c r="AC1584" s="33"/>
      <c r="AD1584" s="33"/>
      <c r="AE1584" s="33"/>
      <c r="AR1584" s="164" t="s">
        <v>417</v>
      </c>
      <c r="AT1584" s="164" t="s">
        <v>186</v>
      </c>
      <c r="AU1584" s="164" t="s">
        <v>152</v>
      </c>
      <c r="AY1584" s="18" t="s">
        <v>151</v>
      </c>
      <c r="BE1584" s="165">
        <f>IF(N1584="základná",J1584,0)</f>
        <v>0</v>
      </c>
      <c r="BF1584" s="165">
        <f>IF(N1584="znížená",J1584,0)</f>
        <v>0</v>
      </c>
      <c r="BG1584" s="165">
        <f>IF(N1584="zákl. prenesená",J1584,0)</f>
        <v>0</v>
      </c>
      <c r="BH1584" s="165">
        <f>IF(N1584="zníž. prenesená",J1584,0)</f>
        <v>0</v>
      </c>
      <c r="BI1584" s="165">
        <f>IF(N1584="nulová",J1584,0)</f>
        <v>0</v>
      </c>
      <c r="BJ1584" s="18" t="s">
        <v>152</v>
      </c>
      <c r="BK1584" s="165">
        <f>ROUND(I1584*H1584,2)</f>
        <v>0</v>
      </c>
      <c r="BL1584" s="18" t="s">
        <v>262</v>
      </c>
      <c r="BM1584" s="164" t="s">
        <v>2694</v>
      </c>
    </row>
    <row r="1585" spans="1:65" s="14" customFormat="1" ht="11.25">
      <c r="B1585" s="174"/>
      <c r="D1585" s="167" t="s">
        <v>160</v>
      </c>
      <c r="E1585" s="175" t="s">
        <v>1</v>
      </c>
      <c r="F1585" s="176" t="s">
        <v>2695</v>
      </c>
      <c r="H1585" s="177">
        <v>1</v>
      </c>
      <c r="I1585" s="178"/>
      <c r="L1585" s="174"/>
      <c r="M1585" s="179"/>
      <c r="N1585" s="180"/>
      <c r="O1585" s="180"/>
      <c r="P1585" s="180"/>
      <c r="Q1585" s="180"/>
      <c r="R1585" s="180"/>
      <c r="S1585" s="180"/>
      <c r="T1585" s="181"/>
      <c r="AT1585" s="175" t="s">
        <v>160</v>
      </c>
      <c r="AU1585" s="175" t="s">
        <v>152</v>
      </c>
      <c r="AV1585" s="14" t="s">
        <v>152</v>
      </c>
      <c r="AW1585" s="14" t="s">
        <v>31</v>
      </c>
      <c r="AX1585" s="14" t="s">
        <v>84</v>
      </c>
      <c r="AY1585" s="175" t="s">
        <v>151</v>
      </c>
    </row>
    <row r="1586" spans="1:65" s="2" customFormat="1" ht="24.2" customHeight="1">
      <c r="A1586" s="33"/>
      <c r="B1586" s="151"/>
      <c r="C1586" s="190" t="s">
        <v>2696</v>
      </c>
      <c r="D1586" s="190" t="s">
        <v>186</v>
      </c>
      <c r="E1586" s="191" t="s">
        <v>2697</v>
      </c>
      <c r="F1586" s="192" t="s">
        <v>2698</v>
      </c>
      <c r="G1586" s="193" t="s">
        <v>179</v>
      </c>
      <c r="H1586" s="194">
        <v>5</v>
      </c>
      <c r="I1586" s="195"/>
      <c r="J1586" s="196">
        <f>ROUND(I1586*H1586,2)</f>
        <v>0</v>
      </c>
      <c r="K1586" s="197"/>
      <c r="L1586" s="198"/>
      <c r="M1586" s="199" t="s">
        <v>1</v>
      </c>
      <c r="N1586" s="200" t="s">
        <v>42</v>
      </c>
      <c r="O1586" s="62"/>
      <c r="P1586" s="162">
        <f>O1586*H1586</f>
        <v>0</v>
      </c>
      <c r="Q1586" s="162">
        <v>2.5000000000000001E-2</v>
      </c>
      <c r="R1586" s="162">
        <f>Q1586*H1586</f>
        <v>0.125</v>
      </c>
      <c r="S1586" s="162">
        <v>0</v>
      </c>
      <c r="T1586" s="163">
        <f>S1586*H1586</f>
        <v>0</v>
      </c>
      <c r="U1586" s="33"/>
      <c r="V1586" s="33"/>
      <c r="W1586" s="33"/>
      <c r="X1586" s="33"/>
      <c r="Y1586" s="33"/>
      <c r="Z1586" s="33"/>
      <c r="AA1586" s="33"/>
      <c r="AB1586" s="33"/>
      <c r="AC1586" s="33"/>
      <c r="AD1586" s="33"/>
      <c r="AE1586" s="33"/>
      <c r="AR1586" s="164" t="s">
        <v>417</v>
      </c>
      <c r="AT1586" s="164" t="s">
        <v>186</v>
      </c>
      <c r="AU1586" s="164" t="s">
        <v>152</v>
      </c>
      <c r="AY1586" s="18" t="s">
        <v>151</v>
      </c>
      <c r="BE1586" s="165">
        <f>IF(N1586="základná",J1586,0)</f>
        <v>0</v>
      </c>
      <c r="BF1586" s="165">
        <f>IF(N1586="znížená",J1586,0)</f>
        <v>0</v>
      </c>
      <c r="BG1586" s="165">
        <f>IF(N1586="zákl. prenesená",J1586,0)</f>
        <v>0</v>
      </c>
      <c r="BH1586" s="165">
        <f>IF(N1586="zníž. prenesená",J1586,0)</f>
        <v>0</v>
      </c>
      <c r="BI1586" s="165">
        <f>IF(N1586="nulová",J1586,0)</f>
        <v>0</v>
      </c>
      <c r="BJ1586" s="18" t="s">
        <v>152</v>
      </c>
      <c r="BK1586" s="165">
        <f>ROUND(I1586*H1586,2)</f>
        <v>0</v>
      </c>
      <c r="BL1586" s="18" t="s">
        <v>262</v>
      </c>
      <c r="BM1586" s="164" t="s">
        <v>2699</v>
      </c>
    </row>
    <row r="1587" spans="1:65" s="14" customFormat="1" ht="11.25">
      <c r="B1587" s="174"/>
      <c r="D1587" s="167" t="s">
        <v>160</v>
      </c>
      <c r="E1587" s="175" t="s">
        <v>1</v>
      </c>
      <c r="F1587" s="176" t="s">
        <v>2700</v>
      </c>
      <c r="H1587" s="177">
        <v>5</v>
      </c>
      <c r="I1587" s="178"/>
      <c r="L1587" s="174"/>
      <c r="M1587" s="179"/>
      <c r="N1587" s="180"/>
      <c r="O1587" s="180"/>
      <c r="P1587" s="180"/>
      <c r="Q1587" s="180"/>
      <c r="R1587" s="180"/>
      <c r="S1587" s="180"/>
      <c r="T1587" s="181"/>
      <c r="AT1587" s="175" t="s">
        <v>160</v>
      </c>
      <c r="AU1587" s="175" t="s">
        <v>152</v>
      </c>
      <c r="AV1587" s="14" t="s">
        <v>152</v>
      </c>
      <c r="AW1587" s="14" t="s">
        <v>31</v>
      </c>
      <c r="AX1587" s="14" t="s">
        <v>84</v>
      </c>
      <c r="AY1587" s="175" t="s">
        <v>151</v>
      </c>
    </row>
    <row r="1588" spans="1:65" s="2" customFormat="1" ht="24.2" customHeight="1">
      <c r="A1588" s="33"/>
      <c r="B1588" s="151"/>
      <c r="C1588" s="190" t="s">
        <v>2701</v>
      </c>
      <c r="D1588" s="190" t="s">
        <v>186</v>
      </c>
      <c r="E1588" s="191" t="s">
        <v>2702</v>
      </c>
      <c r="F1588" s="192" t="s">
        <v>2703</v>
      </c>
      <c r="G1588" s="193" t="s">
        <v>179</v>
      </c>
      <c r="H1588" s="194">
        <v>7</v>
      </c>
      <c r="I1588" s="195"/>
      <c r="J1588" s="196">
        <f>ROUND(I1588*H1588,2)</f>
        <v>0</v>
      </c>
      <c r="K1588" s="197"/>
      <c r="L1588" s="198"/>
      <c r="M1588" s="199" t="s">
        <v>1</v>
      </c>
      <c r="N1588" s="200" t="s">
        <v>42</v>
      </c>
      <c r="O1588" s="62"/>
      <c r="P1588" s="162">
        <f>O1588*H1588</f>
        <v>0</v>
      </c>
      <c r="Q1588" s="162">
        <v>2.5000000000000001E-2</v>
      </c>
      <c r="R1588" s="162">
        <f>Q1588*H1588</f>
        <v>0.17500000000000002</v>
      </c>
      <c r="S1588" s="162">
        <v>0</v>
      </c>
      <c r="T1588" s="163">
        <f>S1588*H1588</f>
        <v>0</v>
      </c>
      <c r="U1588" s="33"/>
      <c r="V1588" s="33"/>
      <c r="W1588" s="33"/>
      <c r="X1588" s="33"/>
      <c r="Y1588" s="33"/>
      <c r="Z1588" s="33"/>
      <c r="AA1588" s="33"/>
      <c r="AB1588" s="33"/>
      <c r="AC1588" s="33"/>
      <c r="AD1588" s="33"/>
      <c r="AE1588" s="33"/>
      <c r="AR1588" s="164" t="s">
        <v>417</v>
      </c>
      <c r="AT1588" s="164" t="s">
        <v>186</v>
      </c>
      <c r="AU1588" s="164" t="s">
        <v>152</v>
      </c>
      <c r="AY1588" s="18" t="s">
        <v>151</v>
      </c>
      <c r="BE1588" s="165">
        <f>IF(N1588="základná",J1588,0)</f>
        <v>0</v>
      </c>
      <c r="BF1588" s="165">
        <f>IF(N1588="znížená",J1588,0)</f>
        <v>0</v>
      </c>
      <c r="BG1588" s="165">
        <f>IF(N1588="zákl. prenesená",J1588,0)</f>
        <v>0</v>
      </c>
      <c r="BH1588" s="165">
        <f>IF(N1588="zníž. prenesená",J1588,0)</f>
        <v>0</v>
      </c>
      <c r="BI1588" s="165">
        <f>IF(N1588="nulová",J1588,0)</f>
        <v>0</v>
      </c>
      <c r="BJ1588" s="18" t="s">
        <v>152</v>
      </c>
      <c r="BK1588" s="165">
        <f>ROUND(I1588*H1588,2)</f>
        <v>0</v>
      </c>
      <c r="BL1588" s="18" t="s">
        <v>262</v>
      </c>
      <c r="BM1588" s="164" t="s">
        <v>2704</v>
      </c>
    </row>
    <row r="1589" spans="1:65" s="14" customFormat="1" ht="11.25">
      <c r="B1589" s="174"/>
      <c r="D1589" s="167" t="s">
        <v>160</v>
      </c>
      <c r="E1589" s="175" t="s">
        <v>1</v>
      </c>
      <c r="F1589" s="176" t="s">
        <v>2705</v>
      </c>
      <c r="H1589" s="177">
        <v>7</v>
      </c>
      <c r="I1589" s="178"/>
      <c r="L1589" s="174"/>
      <c r="M1589" s="179"/>
      <c r="N1589" s="180"/>
      <c r="O1589" s="180"/>
      <c r="P1589" s="180"/>
      <c r="Q1589" s="180"/>
      <c r="R1589" s="180"/>
      <c r="S1589" s="180"/>
      <c r="T1589" s="181"/>
      <c r="AT1589" s="175" t="s">
        <v>160</v>
      </c>
      <c r="AU1589" s="175" t="s">
        <v>152</v>
      </c>
      <c r="AV1589" s="14" t="s">
        <v>152</v>
      </c>
      <c r="AW1589" s="14" t="s">
        <v>31</v>
      </c>
      <c r="AX1589" s="14" t="s">
        <v>84</v>
      </c>
      <c r="AY1589" s="175" t="s">
        <v>151</v>
      </c>
    </row>
    <row r="1590" spans="1:65" s="2" customFormat="1" ht="24.2" customHeight="1">
      <c r="A1590" s="33"/>
      <c r="B1590" s="151"/>
      <c r="C1590" s="190" t="s">
        <v>2706</v>
      </c>
      <c r="D1590" s="190" t="s">
        <v>186</v>
      </c>
      <c r="E1590" s="191" t="s">
        <v>2707</v>
      </c>
      <c r="F1590" s="192" t="s">
        <v>2708</v>
      </c>
      <c r="G1590" s="193" t="s">
        <v>179</v>
      </c>
      <c r="H1590" s="194">
        <v>10</v>
      </c>
      <c r="I1590" s="195"/>
      <c r="J1590" s="196">
        <f>ROUND(I1590*H1590,2)</f>
        <v>0</v>
      </c>
      <c r="K1590" s="197"/>
      <c r="L1590" s="198"/>
      <c r="M1590" s="199" t="s">
        <v>1</v>
      </c>
      <c r="N1590" s="200" t="s">
        <v>42</v>
      </c>
      <c r="O1590" s="62"/>
      <c r="P1590" s="162">
        <f>O1590*H1590</f>
        <v>0</v>
      </c>
      <c r="Q1590" s="162">
        <v>2.5000000000000001E-2</v>
      </c>
      <c r="R1590" s="162">
        <f>Q1590*H1590</f>
        <v>0.25</v>
      </c>
      <c r="S1590" s="162">
        <v>0</v>
      </c>
      <c r="T1590" s="163">
        <f>S1590*H1590</f>
        <v>0</v>
      </c>
      <c r="U1590" s="33"/>
      <c r="V1590" s="33"/>
      <c r="W1590" s="33"/>
      <c r="X1590" s="33"/>
      <c r="Y1590" s="33"/>
      <c r="Z1590" s="33"/>
      <c r="AA1590" s="33"/>
      <c r="AB1590" s="33"/>
      <c r="AC1590" s="33"/>
      <c r="AD1590" s="33"/>
      <c r="AE1590" s="33"/>
      <c r="AR1590" s="164" t="s">
        <v>417</v>
      </c>
      <c r="AT1590" s="164" t="s">
        <v>186</v>
      </c>
      <c r="AU1590" s="164" t="s">
        <v>152</v>
      </c>
      <c r="AY1590" s="18" t="s">
        <v>151</v>
      </c>
      <c r="BE1590" s="165">
        <f>IF(N1590="základná",J1590,0)</f>
        <v>0</v>
      </c>
      <c r="BF1590" s="165">
        <f>IF(N1590="znížená",J1590,0)</f>
        <v>0</v>
      </c>
      <c r="BG1590" s="165">
        <f>IF(N1590="zákl. prenesená",J1590,0)</f>
        <v>0</v>
      </c>
      <c r="BH1590" s="165">
        <f>IF(N1590="zníž. prenesená",J1590,0)</f>
        <v>0</v>
      </c>
      <c r="BI1590" s="165">
        <f>IF(N1590="nulová",J1590,0)</f>
        <v>0</v>
      </c>
      <c r="BJ1590" s="18" t="s">
        <v>152</v>
      </c>
      <c r="BK1590" s="165">
        <f>ROUND(I1590*H1590,2)</f>
        <v>0</v>
      </c>
      <c r="BL1590" s="18" t="s">
        <v>262</v>
      </c>
      <c r="BM1590" s="164" t="s">
        <v>2709</v>
      </c>
    </row>
    <row r="1591" spans="1:65" s="13" customFormat="1" ht="11.25">
      <c r="B1591" s="166"/>
      <c r="D1591" s="167" t="s">
        <v>160</v>
      </c>
      <c r="E1591" s="168" t="s">
        <v>1</v>
      </c>
      <c r="F1591" s="169" t="s">
        <v>2710</v>
      </c>
      <c r="H1591" s="168" t="s">
        <v>1</v>
      </c>
      <c r="I1591" s="170"/>
      <c r="L1591" s="166"/>
      <c r="M1591" s="171"/>
      <c r="N1591" s="172"/>
      <c r="O1591" s="172"/>
      <c r="P1591" s="172"/>
      <c r="Q1591" s="172"/>
      <c r="R1591" s="172"/>
      <c r="S1591" s="172"/>
      <c r="T1591" s="173"/>
      <c r="AT1591" s="168" t="s">
        <v>160</v>
      </c>
      <c r="AU1591" s="168" t="s">
        <v>152</v>
      </c>
      <c r="AV1591" s="13" t="s">
        <v>84</v>
      </c>
      <c r="AW1591" s="13" t="s">
        <v>31</v>
      </c>
      <c r="AX1591" s="13" t="s">
        <v>76</v>
      </c>
      <c r="AY1591" s="168" t="s">
        <v>151</v>
      </c>
    </row>
    <row r="1592" spans="1:65" s="14" customFormat="1" ht="11.25">
      <c r="B1592" s="174"/>
      <c r="D1592" s="167" t="s">
        <v>160</v>
      </c>
      <c r="E1592" s="175" t="s">
        <v>1</v>
      </c>
      <c r="F1592" s="176" t="s">
        <v>2711</v>
      </c>
      <c r="H1592" s="177">
        <v>10</v>
      </c>
      <c r="I1592" s="178"/>
      <c r="L1592" s="174"/>
      <c r="M1592" s="179"/>
      <c r="N1592" s="180"/>
      <c r="O1592" s="180"/>
      <c r="P1592" s="180"/>
      <c r="Q1592" s="180"/>
      <c r="R1592" s="180"/>
      <c r="S1592" s="180"/>
      <c r="T1592" s="181"/>
      <c r="AT1592" s="175" t="s">
        <v>160</v>
      </c>
      <c r="AU1592" s="175" t="s">
        <v>152</v>
      </c>
      <c r="AV1592" s="14" t="s">
        <v>152</v>
      </c>
      <c r="AW1592" s="14" t="s">
        <v>31</v>
      </c>
      <c r="AX1592" s="14" t="s">
        <v>84</v>
      </c>
      <c r="AY1592" s="175" t="s">
        <v>151</v>
      </c>
    </row>
    <row r="1593" spans="1:65" s="2" customFormat="1" ht="21.75" customHeight="1">
      <c r="A1593" s="33"/>
      <c r="B1593" s="151"/>
      <c r="C1593" s="152" t="s">
        <v>2712</v>
      </c>
      <c r="D1593" s="152" t="s">
        <v>154</v>
      </c>
      <c r="E1593" s="153" t="s">
        <v>2713</v>
      </c>
      <c r="F1593" s="154" t="s">
        <v>2714</v>
      </c>
      <c r="G1593" s="155" t="s">
        <v>179</v>
      </c>
      <c r="H1593" s="156">
        <v>23</v>
      </c>
      <c r="I1593" s="157"/>
      <c r="J1593" s="158">
        <f>ROUND(I1593*H1593,2)</f>
        <v>0</v>
      </c>
      <c r="K1593" s="159"/>
      <c r="L1593" s="34"/>
      <c r="M1593" s="160" t="s">
        <v>1</v>
      </c>
      <c r="N1593" s="161" t="s">
        <v>42</v>
      </c>
      <c r="O1593" s="62"/>
      <c r="P1593" s="162">
        <f>O1593*H1593</f>
        <v>0</v>
      </c>
      <c r="Q1593" s="162">
        <v>4.5399999999999998E-4</v>
      </c>
      <c r="R1593" s="162">
        <f>Q1593*H1593</f>
        <v>1.0442E-2</v>
      </c>
      <c r="S1593" s="162">
        <v>0</v>
      </c>
      <c r="T1593" s="163">
        <f>S1593*H1593</f>
        <v>0</v>
      </c>
      <c r="U1593" s="33"/>
      <c r="V1593" s="33"/>
      <c r="W1593" s="33"/>
      <c r="X1593" s="33"/>
      <c r="Y1593" s="33"/>
      <c r="Z1593" s="33"/>
      <c r="AA1593" s="33"/>
      <c r="AB1593" s="33"/>
      <c r="AC1593" s="33"/>
      <c r="AD1593" s="33"/>
      <c r="AE1593" s="33"/>
      <c r="AR1593" s="164" t="s">
        <v>262</v>
      </c>
      <c r="AT1593" s="164" t="s">
        <v>154</v>
      </c>
      <c r="AU1593" s="164" t="s">
        <v>152</v>
      </c>
      <c r="AY1593" s="18" t="s">
        <v>151</v>
      </c>
      <c r="BE1593" s="165">
        <f>IF(N1593="základná",J1593,0)</f>
        <v>0</v>
      </c>
      <c r="BF1593" s="165">
        <f>IF(N1593="znížená",J1593,0)</f>
        <v>0</v>
      </c>
      <c r="BG1593" s="165">
        <f>IF(N1593="zákl. prenesená",J1593,0)</f>
        <v>0</v>
      </c>
      <c r="BH1593" s="165">
        <f>IF(N1593="zníž. prenesená",J1593,0)</f>
        <v>0</v>
      </c>
      <c r="BI1593" s="165">
        <f>IF(N1593="nulová",J1593,0)</f>
        <v>0</v>
      </c>
      <c r="BJ1593" s="18" t="s">
        <v>152</v>
      </c>
      <c r="BK1593" s="165">
        <f>ROUND(I1593*H1593,2)</f>
        <v>0</v>
      </c>
      <c r="BL1593" s="18" t="s">
        <v>262</v>
      </c>
      <c r="BM1593" s="164" t="s">
        <v>2715</v>
      </c>
    </row>
    <row r="1594" spans="1:65" s="2" customFormat="1" ht="16.5" customHeight="1">
      <c r="A1594" s="33"/>
      <c r="B1594" s="151"/>
      <c r="C1594" s="190" t="s">
        <v>2716</v>
      </c>
      <c r="D1594" s="190" t="s">
        <v>186</v>
      </c>
      <c r="E1594" s="191" t="s">
        <v>2717</v>
      </c>
      <c r="F1594" s="192" t="s">
        <v>2718</v>
      </c>
      <c r="G1594" s="193" t="s">
        <v>179</v>
      </c>
      <c r="H1594" s="194">
        <v>1</v>
      </c>
      <c r="I1594" s="195"/>
      <c r="J1594" s="196">
        <f>ROUND(I1594*H1594,2)</f>
        <v>0</v>
      </c>
      <c r="K1594" s="197"/>
      <c r="L1594" s="198"/>
      <c r="M1594" s="199" t="s">
        <v>1</v>
      </c>
      <c r="N1594" s="200" t="s">
        <v>42</v>
      </c>
      <c r="O1594" s="62"/>
      <c r="P1594" s="162">
        <f>O1594*H1594</f>
        <v>0</v>
      </c>
      <c r="Q1594" s="162">
        <v>1.4999999999999999E-2</v>
      </c>
      <c r="R1594" s="162">
        <f>Q1594*H1594</f>
        <v>1.4999999999999999E-2</v>
      </c>
      <c r="S1594" s="162">
        <v>0</v>
      </c>
      <c r="T1594" s="163">
        <f>S1594*H1594</f>
        <v>0</v>
      </c>
      <c r="U1594" s="33"/>
      <c r="V1594" s="33"/>
      <c r="W1594" s="33"/>
      <c r="X1594" s="33"/>
      <c r="Y1594" s="33"/>
      <c r="Z1594" s="33"/>
      <c r="AA1594" s="33"/>
      <c r="AB1594" s="33"/>
      <c r="AC1594" s="33"/>
      <c r="AD1594" s="33"/>
      <c r="AE1594" s="33"/>
      <c r="AR1594" s="164" t="s">
        <v>417</v>
      </c>
      <c r="AT1594" s="164" t="s">
        <v>186</v>
      </c>
      <c r="AU1594" s="164" t="s">
        <v>152</v>
      </c>
      <c r="AY1594" s="18" t="s">
        <v>151</v>
      </c>
      <c r="BE1594" s="165">
        <f>IF(N1594="základná",J1594,0)</f>
        <v>0</v>
      </c>
      <c r="BF1594" s="165">
        <f>IF(N1594="znížená",J1594,0)</f>
        <v>0</v>
      </c>
      <c r="BG1594" s="165">
        <f>IF(N1594="zákl. prenesená",J1594,0)</f>
        <v>0</v>
      </c>
      <c r="BH1594" s="165">
        <f>IF(N1594="zníž. prenesená",J1594,0)</f>
        <v>0</v>
      </c>
      <c r="BI1594" s="165">
        <f>IF(N1594="nulová",J1594,0)</f>
        <v>0</v>
      </c>
      <c r="BJ1594" s="18" t="s">
        <v>152</v>
      </c>
      <c r="BK1594" s="165">
        <f>ROUND(I1594*H1594,2)</f>
        <v>0</v>
      </c>
      <c r="BL1594" s="18" t="s">
        <v>262</v>
      </c>
      <c r="BM1594" s="164" t="s">
        <v>2719</v>
      </c>
    </row>
    <row r="1595" spans="1:65" s="14" customFormat="1" ht="11.25">
      <c r="B1595" s="174"/>
      <c r="D1595" s="167" t="s">
        <v>160</v>
      </c>
      <c r="E1595" s="175" t="s">
        <v>1</v>
      </c>
      <c r="F1595" s="176" t="s">
        <v>2695</v>
      </c>
      <c r="H1595" s="177">
        <v>1</v>
      </c>
      <c r="I1595" s="178"/>
      <c r="L1595" s="174"/>
      <c r="M1595" s="179"/>
      <c r="N1595" s="180"/>
      <c r="O1595" s="180"/>
      <c r="P1595" s="180"/>
      <c r="Q1595" s="180"/>
      <c r="R1595" s="180"/>
      <c r="S1595" s="180"/>
      <c r="T1595" s="181"/>
      <c r="AT1595" s="175" t="s">
        <v>160</v>
      </c>
      <c r="AU1595" s="175" t="s">
        <v>152</v>
      </c>
      <c r="AV1595" s="14" t="s">
        <v>152</v>
      </c>
      <c r="AW1595" s="14" t="s">
        <v>31</v>
      </c>
      <c r="AX1595" s="14" t="s">
        <v>84</v>
      </c>
      <c r="AY1595" s="175" t="s">
        <v>151</v>
      </c>
    </row>
    <row r="1596" spans="1:65" s="2" customFormat="1" ht="16.5" customHeight="1">
      <c r="A1596" s="33"/>
      <c r="B1596" s="151"/>
      <c r="C1596" s="190" t="s">
        <v>2720</v>
      </c>
      <c r="D1596" s="190" t="s">
        <v>186</v>
      </c>
      <c r="E1596" s="191" t="s">
        <v>2721</v>
      </c>
      <c r="F1596" s="192" t="s">
        <v>2722</v>
      </c>
      <c r="G1596" s="193" t="s">
        <v>179</v>
      </c>
      <c r="H1596" s="194">
        <v>5</v>
      </c>
      <c r="I1596" s="195"/>
      <c r="J1596" s="196">
        <f>ROUND(I1596*H1596,2)</f>
        <v>0</v>
      </c>
      <c r="K1596" s="197"/>
      <c r="L1596" s="198"/>
      <c r="M1596" s="199" t="s">
        <v>1</v>
      </c>
      <c r="N1596" s="200" t="s">
        <v>42</v>
      </c>
      <c r="O1596" s="62"/>
      <c r="P1596" s="162">
        <f>O1596*H1596</f>
        <v>0</v>
      </c>
      <c r="Q1596" s="162">
        <v>1.4999999999999999E-2</v>
      </c>
      <c r="R1596" s="162">
        <f>Q1596*H1596</f>
        <v>7.4999999999999997E-2</v>
      </c>
      <c r="S1596" s="162">
        <v>0</v>
      </c>
      <c r="T1596" s="163">
        <f>S1596*H1596</f>
        <v>0</v>
      </c>
      <c r="U1596" s="33"/>
      <c r="V1596" s="33"/>
      <c r="W1596" s="33"/>
      <c r="X1596" s="33"/>
      <c r="Y1596" s="33"/>
      <c r="Z1596" s="33"/>
      <c r="AA1596" s="33"/>
      <c r="AB1596" s="33"/>
      <c r="AC1596" s="33"/>
      <c r="AD1596" s="33"/>
      <c r="AE1596" s="33"/>
      <c r="AR1596" s="164" t="s">
        <v>417</v>
      </c>
      <c r="AT1596" s="164" t="s">
        <v>186</v>
      </c>
      <c r="AU1596" s="164" t="s">
        <v>152</v>
      </c>
      <c r="AY1596" s="18" t="s">
        <v>151</v>
      </c>
      <c r="BE1596" s="165">
        <f>IF(N1596="základná",J1596,0)</f>
        <v>0</v>
      </c>
      <c r="BF1596" s="165">
        <f>IF(N1596="znížená",J1596,0)</f>
        <v>0</v>
      </c>
      <c r="BG1596" s="165">
        <f>IF(N1596="zákl. prenesená",J1596,0)</f>
        <v>0</v>
      </c>
      <c r="BH1596" s="165">
        <f>IF(N1596="zníž. prenesená",J1596,0)</f>
        <v>0</v>
      </c>
      <c r="BI1596" s="165">
        <f>IF(N1596="nulová",J1596,0)</f>
        <v>0</v>
      </c>
      <c r="BJ1596" s="18" t="s">
        <v>152</v>
      </c>
      <c r="BK1596" s="165">
        <f>ROUND(I1596*H1596,2)</f>
        <v>0</v>
      </c>
      <c r="BL1596" s="18" t="s">
        <v>262</v>
      </c>
      <c r="BM1596" s="164" t="s">
        <v>2723</v>
      </c>
    </row>
    <row r="1597" spans="1:65" s="14" customFormat="1" ht="11.25">
      <c r="B1597" s="174"/>
      <c r="D1597" s="167" t="s">
        <v>160</v>
      </c>
      <c r="E1597" s="175" t="s">
        <v>1</v>
      </c>
      <c r="F1597" s="176" t="s">
        <v>2700</v>
      </c>
      <c r="H1597" s="177">
        <v>5</v>
      </c>
      <c r="I1597" s="178"/>
      <c r="L1597" s="174"/>
      <c r="M1597" s="179"/>
      <c r="N1597" s="180"/>
      <c r="O1597" s="180"/>
      <c r="P1597" s="180"/>
      <c r="Q1597" s="180"/>
      <c r="R1597" s="180"/>
      <c r="S1597" s="180"/>
      <c r="T1597" s="181"/>
      <c r="AT1597" s="175" t="s">
        <v>160</v>
      </c>
      <c r="AU1597" s="175" t="s">
        <v>152</v>
      </c>
      <c r="AV1597" s="14" t="s">
        <v>152</v>
      </c>
      <c r="AW1597" s="14" t="s">
        <v>31</v>
      </c>
      <c r="AX1597" s="14" t="s">
        <v>84</v>
      </c>
      <c r="AY1597" s="175" t="s">
        <v>151</v>
      </c>
    </row>
    <row r="1598" spans="1:65" s="2" customFormat="1" ht="16.5" customHeight="1">
      <c r="A1598" s="33"/>
      <c r="B1598" s="151"/>
      <c r="C1598" s="190" t="s">
        <v>2724</v>
      </c>
      <c r="D1598" s="190" t="s">
        <v>186</v>
      </c>
      <c r="E1598" s="191" t="s">
        <v>2725</v>
      </c>
      <c r="F1598" s="192" t="s">
        <v>2726</v>
      </c>
      <c r="G1598" s="193" t="s">
        <v>179</v>
      </c>
      <c r="H1598" s="194">
        <v>7</v>
      </c>
      <c r="I1598" s="195"/>
      <c r="J1598" s="196">
        <f>ROUND(I1598*H1598,2)</f>
        <v>0</v>
      </c>
      <c r="K1598" s="197"/>
      <c r="L1598" s="198"/>
      <c r="M1598" s="199" t="s">
        <v>1</v>
      </c>
      <c r="N1598" s="200" t="s">
        <v>42</v>
      </c>
      <c r="O1598" s="62"/>
      <c r="P1598" s="162">
        <f>O1598*H1598</f>
        <v>0</v>
      </c>
      <c r="Q1598" s="162">
        <v>1.4999999999999999E-2</v>
      </c>
      <c r="R1598" s="162">
        <f>Q1598*H1598</f>
        <v>0.105</v>
      </c>
      <c r="S1598" s="162">
        <v>0</v>
      </c>
      <c r="T1598" s="163">
        <f>S1598*H1598</f>
        <v>0</v>
      </c>
      <c r="U1598" s="33"/>
      <c r="V1598" s="33"/>
      <c r="W1598" s="33"/>
      <c r="X1598" s="33"/>
      <c r="Y1598" s="33"/>
      <c r="Z1598" s="33"/>
      <c r="AA1598" s="33"/>
      <c r="AB1598" s="33"/>
      <c r="AC1598" s="33"/>
      <c r="AD1598" s="33"/>
      <c r="AE1598" s="33"/>
      <c r="AR1598" s="164" t="s">
        <v>417</v>
      </c>
      <c r="AT1598" s="164" t="s">
        <v>186</v>
      </c>
      <c r="AU1598" s="164" t="s">
        <v>152</v>
      </c>
      <c r="AY1598" s="18" t="s">
        <v>151</v>
      </c>
      <c r="BE1598" s="165">
        <f>IF(N1598="základná",J1598,0)</f>
        <v>0</v>
      </c>
      <c r="BF1598" s="165">
        <f>IF(N1598="znížená",J1598,0)</f>
        <v>0</v>
      </c>
      <c r="BG1598" s="165">
        <f>IF(N1598="zákl. prenesená",J1598,0)</f>
        <v>0</v>
      </c>
      <c r="BH1598" s="165">
        <f>IF(N1598="zníž. prenesená",J1598,0)</f>
        <v>0</v>
      </c>
      <c r="BI1598" s="165">
        <f>IF(N1598="nulová",J1598,0)</f>
        <v>0</v>
      </c>
      <c r="BJ1598" s="18" t="s">
        <v>152</v>
      </c>
      <c r="BK1598" s="165">
        <f>ROUND(I1598*H1598,2)</f>
        <v>0</v>
      </c>
      <c r="BL1598" s="18" t="s">
        <v>262</v>
      </c>
      <c r="BM1598" s="164" t="s">
        <v>2727</v>
      </c>
    </row>
    <row r="1599" spans="1:65" s="14" customFormat="1" ht="11.25">
      <c r="B1599" s="174"/>
      <c r="D1599" s="167" t="s">
        <v>160</v>
      </c>
      <c r="E1599" s="175" t="s">
        <v>1</v>
      </c>
      <c r="F1599" s="176" t="s">
        <v>2705</v>
      </c>
      <c r="H1599" s="177">
        <v>7</v>
      </c>
      <c r="I1599" s="178"/>
      <c r="L1599" s="174"/>
      <c r="M1599" s="179"/>
      <c r="N1599" s="180"/>
      <c r="O1599" s="180"/>
      <c r="P1599" s="180"/>
      <c r="Q1599" s="180"/>
      <c r="R1599" s="180"/>
      <c r="S1599" s="180"/>
      <c r="T1599" s="181"/>
      <c r="AT1599" s="175" t="s">
        <v>160</v>
      </c>
      <c r="AU1599" s="175" t="s">
        <v>152</v>
      </c>
      <c r="AV1599" s="14" t="s">
        <v>152</v>
      </c>
      <c r="AW1599" s="14" t="s">
        <v>31</v>
      </c>
      <c r="AX1599" s="14" t="s">
        <v>84</v>
      </c>
      <c r="AY1599" s="175" t="s">
        <v>151</v>
      </c>
    </row>
    <row r="1600" spans="1:65" s="2" customFormat="1" ht="16.5" customHeight="1">
      <c r="A1600" s="33"/>
      <c r="B1600" s="151"/>
      <c r="C1600" s="190" t="s">
        <v>2728</v>
      </c>
      <c r="D1600" s="190" t="s">
        <v>186</v>
      </c>
      <c r="E1600" s="191" t="s">
        <v>2729</v>
      </c>
      <c r="F1600" s="192" t="s">
        <v>2730</v>
      </c>
      <c r="G1600" s="193" t="s">
        <v>179</v>
      </c>
      <c r="H1600" s="194">
        <v>10</v>
      </c>
      <c r="I1600" s="195"/>
      <c r="J1600" s="196">
        <f>ROUND(I1600*H1600,2)</f>
        <v>0</v>
      </c>
      <c r="K1600" s="197"/>
      <c r="L1600" s="198"/>
      <c r="M1600" s="199" t="s">
        <v>1</v>
      </c>
      <c r="N1600" s="200" t="s">
        <v>42</v>
      </c>
      <c r="O1600" s="62"/>
      <c r="P1600" s="162">
        <f>O1600*H1600</f>
        <v>0</v>
      </c>
      <c r="Q1600" s="162">
        <v>1.4999999999999999E-2</v>
      </c>
      <c r="R1600" s="162">
        <f>Q1600*H1600</f>
        <v>0.15</v>
      </c>
      <c r="S1600" s="162">
        <v>0</v>
      </c>
      <c r="T1600" s="163">
        <f>S1600*H1600</f>
        <v>0</v>
      </c>
      <c r="U1600" s="33"/>
      <c r="V1600" s="33"/>
      <c r="W1600" s="33"/>
      <c r="X1600" s="33"/>
      <c r="Y1600" s="33"/>
      <c r="Z1600" s="33"/>
      <c r="AA1600" s="33"/>
      <c r="AB1600" s="33"/>
      <c r="AC1600" s="33"/>
      <c r="AD1600" s="33"/>
      <c r="AE1600" s="33"/>
      <c r="AR1600" s="164" t="s">
        <v>417</v>
      </c>
      <c r="AT1600" s="164" t="s">
        <v>186</v>
      </c>
      <c r="AU1600" s="164" t="s">
        <v>152</v>
      </c>
      <c r="AY1600" s="18" t="s">
        <v>151</v>
      </c>
      <c r="BE1600" s="165">
        <f>IF(N1600="základná",J1600,0)</f>
        <v>0</v>
      </c>
      <c r="BF1600" s="165">
        <f>IF(N1600="znížená",J1600,0)</f>
        <v>0</v>
      </c>
      <c r="BG1600" s="165">
        <f>IF(N1600="zákl. prenesená",J1600,0)</f>
        <v>0</v>
      </c>
      <c r="BH1600" s="165">
        <f>IF(N1600="zníž. prenesená",J1600,0)</f>
        <v>0</v>
      </c>
      <c r="BI1600" s="165">
        <f>IF(N1600="nulová",J1600,0)</f>
        <v>0</v>
      </c>
      <c r="BJ1600" s="18" t="s">
        <v>152</v>
      </c>
      <c r="BK1600" s="165">
        <f>ROUND(I1600*H1600,2)</f>
        <v>0</v>
      </c>
      <c r="BL1600" s="18" t="s">
        <v>262</v>
      </c>
      <c r="BM1600" s="164" t="s">
        <v>2731</v>
      </c>
    </row>
    <row r="1601" spans="1:65" s="13" customFormat="1" ht="11.25">
      <c r="B1601" s="166"/>
      <c r="D1601" s="167" t="s">
        <v>160</v>
      </c>
      <c r="E1601" s="168" t="s">
        <v>1</v>
      </c>
      <c r="F1601" s="169" t="s">
        <v>2732</v>
      </c>
      <c r="H1601" s="168" t="s">
        <v>1</v>
      </c>
      <c r="I1601" s="170"/>
      <c r="L1601" s="166"/>
      <c r="M1601" s="171"/>
      <c r="N1601" s="172"/>
      <c r="O1601" s="172"/>
      <c r="P1601" s="172"/>
      <c r="Q1601" s="172"/>
      <c r="R1601" s="172"/>
      <c r="S1601" s="172"/>
      <c r="T1601" s="173"/>
      <c r="AT1601" s="168" t="s">
        <v>160</v>
      </c>
      <c r="AU1601" s="168" t="s">
        <v>152</v>
      </c>
      <c r="AV1601" s="13" t="s">
        <v>84</v>
      </c>
      <c r="AW1601" s="13" t="s">
        <v>31</v>
      </c>
      <c r="AX1601" s="13" t="s">
        <v>76</v>
      </c>
      <c r="AY1601" s="168" t="s">
        <v>151</v>
      </c>
    </row>
    <row r="1602" spans="1:65" s="14" customFormat="1" ht="11.25">
      <c r="B1602" s="174"/>
      <c r="D1602" s="167" t="s">
        <v>160</v>
      </c>
      <c r="E1602" s="175" t="s">
        <v>1</v>
      </c>
      <c r="F1602" s="176" t="s">
        <v>2711</v>
      </c>
      <c r="H1602" s="177">
        <v>10</v>
      </c>
      <c r="I1602" s="178"/>
      <c r="L1602" s="174"/>
      <c r="M1602" s="179"/>
      <c r="N1602" s="180"/>
      <c r="O1602" s="180"/>
      <c r="P1602" s="180"/>
      <c r="Q1602" s="180"/>
      <c r="R1602" s="180"/>
      <c r="S1602" s="180"/>
      <c r="T1602" s="181"/>
      <c r="AT1602" s="175" t="s">
        <v>160</v>
      </c>
      <c r="AU1602" s="175" t="s">
        <v>152</v>
      </c>
      <c r="AV1602" s="14" t="s">
        <v>152</v>
      </c>
      <c r="AW1602" s="14" t="s">
        <v>31</v>
      </c>
      <c r="AX1602" s="14" t="s">
        <v>84</v>
      </c>
      <c r="AY1602" s="175" t="s">
        <v>151</v>
      </c>
    </row>
    <row r="1603" spans="1:65" s="2" customFormat="1" ht="24.2" customHeight="1">
      <c r="A1603" s="33"/>
      <c r="B1603" s="151"/>
      <c r="C1603" s="152" t="s">
        <v>2733</v>
      </c>
      <c r="D1603" s="152" t="s">
        <v>154</v>
      </c>
      <c r="E1603" s="153" t="s">
        <v>2734</v>
      </c>
      <c r="F1603" s="154" t="s">
        <v>2735</v>
      </c>
      <c r="G1603" s="155" t="s">
        <v>179</v>
      </c>
      <c r="H1603" s="156">
        <v>1</v>
      </c>
      <c r="I1603" s="157"/>
      <c r="J1603" s="158">
        <f>ROUND(I1603*H1603,2)</f>
        <v>0</v>
      </c>
      <c r="K1603" s="159"/>
      <c r="L1603" s="34"/>
      <c r="M1603" s="160" t="s">
        <v>1</v>
      </c>
      <c r="N1603" s="161" t="s">
        <v>42</v>
      </c>
      <c r="O1603" s="62"/>
      <c r="P1603" s="162">
        <f>O1603*H1603</f>
        <v>0</v>
      </c>
      <c r="Q1603" s="162">
        <v>0.43752495000000002</v>
      </c>
      <c r="R1603" s="162">
        <f>Q1603*H1603</f>
        <v>0.43752495000000002</v>
      </c>
      <c r="S1603" s="162">
        <v>0</v>
      </c>
      <c r="T1603" s="163">
        <f>S1603*H1603</f>
        <v>0</v>
      </c>
      <c r="U1603" s="33"/>
      <c r="V1603" s="33"/>
      <c r="W1603" s="33"/>
      <c r="X1603" s="33"/>
      <c r="Y1603" s="33"/>
      <c r="Z1603" s="33"/>
      <c r="AA1603" s="33"/>
      <c r="AB1603" s="33"/>
      <c r="AC1603" s="33"/>
      <c r="AD1603" s="33"/>
      <c r="AE1603" s="33"/>
      <c r="AR1603" s="164" t="s">
        <v>158</v>
      </c>
      <c r="AT1603" s="164" t="s">
        <v>154</v>
      </c>
      <c r="AU1603" s="164" t="s">
        <v>152</v>
      </c>
      <c r="AY1603" s="18" t="s">
        <v>151</v>
      </c>
      <c r="BE1603" s="165">
        <f>IF(N1603="základná",J1603,0)</f>
        <v>0</v>
      </c>
      <c r="BF1603" s="165">
        <f>IF(N1603="znížená",J1603,0)</f>
        <v>0</v>
      </c>
      <c r="BG1603" s="165">
        <f>IF(N1603="zákl. prenesená",J1603,0)</f>
        <v>0</v>
      </c>
      <c r="BH1603" s="165">
        <f>IF(N1603="zníž. prenesená",J1603,0)</f>
        <v>0</v>
      </c>
      <c r="BI1603" s="165">
        <f>IF(N1603="nulová",J1603,0)</f>
        <v>0</v>
      </c>
      <c r="BJ1603" s="18" t="s">
        <v>152</v>
      </c>
      <c r="BK1603" s="165">
        <f>ROUND(I1603*H1603,2)</f>
        <v>0</v>
      </c>
      <c r="BL1603" s="18" t="s">
        <v>158</v>
      </c>
      <c r="BM1603" s="164" t="s">
        <v>2736</v>
      </c>
    </row>
    <row r="1604" spans="1:65" s="2" customFormat="1" ht="16.5" customHeight="1">
      <c r="A1604" s="33"/>
      <c r="B1604" s="151"/>
      <c r="C1604" s="190" t="s">
        <v>2737</v>
      </c>
      <c r="D1604" s="190" t="s">
        <v>186</v>
      </c>
      <c r="E1604" s="191" t="s">
        <v>2738</v>
      </c>
      <c r="F1604" s="192" t="s">
        <v>2739</v>
      </c>
      <c r="G1604" s="193" t="s">
        <v>179</v>
      </c>
      <c r="H1604" s="194">
        <v>1</v>
      </c>
      <c r="I1604" s="195"/>
      <c r="J1604" s="196">
        <f>ROUND(I1604*H1604,2)</f>
        <v>0</v>
      </c>
      <c r="K1604" s="197"/>
      <c r="L1604" s="198"/>
      <c r="M1604" s="199" t="s">
        <v>1</v>
      </c>
      <c r="N1604" s="200" t="s">
        <v>42</v>
      </c>
      <c r="O1604" s="62"/>
      <c r="P1604" s="162">
        <f>O1604*H1604</f>
        <v>0</v>
      </c>
      <c r="Q1604" s="162">
        <v>1.2E-2</v>
      </c>
      <c r="R1604" s="162">
        <f>Q1604*H1604</f>
        <v>1.2E-2</v>
      </c>
      <c r="S1604" s="162">
        <v>0</v>
      </c>
      <c r="T1604" s="163">
        <f>S1604*H1604</f>
        <v>0</v>
      </c>
      <c r="U1604" s="33"/>
      <c r="V1604" s="33"/>
      <c r="W1604" s="33"/>
      <c r="X1604" s="33"/>
      <c r="Y1604" s="33"/>
      <c r="Z1604" s="33"/>
      <c r="AA1604" s="33"/>
      <c r="AB1604" s="33"/>
      <c r="AC1604" s="33"/>
      <c r="AD1604" s="33"/>
      <c r="AE1604" s="33"/>
      <c r="AR1604" s="164" t="s">
        <v>189</v>
      </c>
      <c r="AT1604" s="164" t="s">
        <v>186</v>
      </c>
      <c r="AU1604" s="164" t="s">
        <v>152</v>
      </c>
      <c r="AY1604" s="18" t="s">
        <v>151</v>
      </c>
      <c r="BE1604" s="165">
        <f>IF(N1604="základná",J1604,0)</f>
        <v>0</v>
      </c>
      <c r="BF1604" s="165">
        <f>IF(N1604="znížená",J1604,0)</f>
        <v>0</v>
      </c>
      <c r="BG1604" s="165">
        <f>IF(N1604="zákl. prenesená",J1604,0)</f>
        <v>0</v>
      </c>
      <c r="BH1604" s="165">
        <f>IF(N1604="zníž. prenesená",J1604,0)</f>
        <v>0</v>
      </c>
      <c r="BI1604" s="165">
        <f>IF(N1604="nulová",J1604,0)</f>
        <v>0</v>
      </c>
      <c r="BJ1604" s="18" t="s">
        <v>152</v>
      </c>
      <c r="BK1604" s="165">
        <f>ROUND(I1604*H1604,2)</f>
        <v>0</v>
      </c>
      <c r="BL1604" s="18" t="s">
        <v>158</v>
      </c>
      <c r="BM1604" s="164" t="s">
        <v>2740</v>
      </c>
    </row>
    <row r="1605" spans="1:65" s="14" customFormat="1" ht="11.25">
      <c r="B1605" s="174"/>
      <c r="D1605" s="167" t="s">
        <v>160</v>
      </c>
      <c r="E1605" s="175" t="s">
        <v>1</v>
      </c>
      <c r="F1605" s="176" t="s">
        <v>2663</v>
      </c>
      <c r="H1605" s="177">
        <v>1</v>
      </c>
      <c r="I1605" s="178"/>
      <c r="L1605" s="174"/>
      <c r="M1605" s="179"/>
      <c r="N1605" s="180"/>
      <c r="O1605" s="180"/>
      <c r="P1605" s="180"/>
      <c r="Q1605" s="180"/>
      <c r="R1605" s="180"/>
      <c r="S1605" s="180"/>
      <c r="T1605" s="181"/>
      <c r="AT1605" s="175" t="s">
        <v>160</v>
      </c>
      <c r="AU1605" s="175" t="s">
        <v>152</v>
      </c>
      <c r="AV1605" s="14" t="s">
        <v>152</v>
      </c>
      <c r="AW1605" s="14" t="s">
        <v>31</v>
      </c>
      <c r="AX1605" s="14" t="s">
        <v>84</v>
      </c>
      <c r="AY1605" s="175" t="s">
        <v>151</v>
      </c>
    </row>
    <row r="1606" spans="1:65" s="2" customFormat="1" ht="24.2" customHeight="1">
      <c r="A1606" s="33"/>
      <c r="B1606" s="151"/>
      <c r="C1606" s="152" t="s">
        <v>2741</v>
      </c>
      <c r="D1606" s="152" t="s">
        <v>154</v>
      </c>
      <c r="E1606" s="153" t="s">
        <v>2742</v>
      </c>
      <c r="F1606" s="154" t="s">
        <v>2743</v>
      </c>
      <c r="G1606" s="155" t="s">
        <v>179</v>
      </c>
      <c r="H1606" s="156">
        <v>3</v>
      </c>
      <c r="I1606" s="157"/>
      <c r="J1606" s="158">
        <f>ROUND(I1606*H1606,2)</f>
        <v>0</v>
      </c>
      <c r="K1606" s="159"/>
      <c r="L1606" s="34"/>
      <c r="M1606" s="160" t="s">
        <v>1</v>
      </c>
      <c r="N1606" s="161" t="s">
        <v>42</v>
      </c>
      <c r="O1606" s="62"/>
      <c r="P1606" s="162">
        <f>O1606*H1606</f>
        <v>0</v>
      </c>
      <c r="Q1606" s="162">
        <v>0.54223222000000004</v>
      </c>
      <c r="R1606" s="162">
        <f>Q1606*H1606</f>
        <v>1.6266966600000001</v>
      </c>
      <c r="S1606" s="162">
        <v>0</v>
      </c>
      <c r="T1606" s="163">
        <f>S1606*H1606</f>
        <v>0</v>
      </c>
      <c r="U1606" s="33"/>
      <c r="V1606" s="33"/>
      <c r="W1606" s="33"/>
      <c r="X1606" s="33"/>
      <c r="Y1606" s="33"/>
      <c r="Z1606" s="33"/>
      <c r="AA1606" s="33"/>
      <c r="AB1606" s="33"/>
      <c r="AC1606" s="33"/>
      <c r="AD1606" s="33"/>
      <c r="AE1606" s="33"/>
      <c r="AR1606" s="164" t="s">
        <v>158</v>
      </c>
      <c r="AT1606" s="164" t="s">
        <v>154</v>
      </c>
      <c r="AU1606" s="164" t="s">
        <v>152</v>
      </c>
      <c r="AY1606" s="18" t="s">
        <v>151</v>
      </c>
      <c r="BE1606" s="165">
        <f>IF(N1606="základná",J1606,0)</f>
        <v>0</v>
      </c>
      <c r="BF1606" s="165">
        <f>IF(N1606="znížená",J1606,0)</f>
        <v>0</v>
      </c>
      <c r="BG1606" s="165">
        <f>IF(N1606="zákl. prenesená",J1606,0)</f>
        <v>0</v>
      </c>
      <c r="BH1606" s="165">
        <f>IF(N1606="zníž. prenesená",J1606,0)</f>
        <v>0</v>
      </c>
      <c r="BI1606" s="165">
        <f>IF(N1606="nulová",J1606,0)</f>
        <v>0</v>
      </c>
      <c r="BJ1606" s="18" t="s">
        <v>152</v>
      </c>
      <c r="BK1606" s="165">
        <f>ROUND(I1606*H1606,2)</f>
        <v>0</v>
      </c>
      <c r="BL1606" s="18" t="s">
        <v>158</v>
      </c>
      <c r="BM1606" s="164" t="s">
        <v>2744</v>
      </c>
    </row>
    <row r="1607" spans="1:65" s="2" customFormat="1" ht="16.5" customHeight="1">
      <c r="A1607" s="33"/>
      <c r="B1607" s="151"/>
      <c r="C1607" s="190" t="s">
        <v>2745</v>
      </c>
      <c r="D1607" s="190" t="s">
        <v>186</v>
      </c>
      <c r="E1607" s="191" t="s">
        <v>2746</v>
      </c>
      <c r="F1607" s="192" t="s">
        <v>2747</v>
      </c>
      <c r="G1607" s="193" t="s">
        <v>179</v>
      </c>
      <c r="H1607" s="194">
        <v>1</v>
      </c>
      <c r="I1607" s="195"/>
      <c r="J1607" s="196">
        <f>ROUND(I1607*H1607,2)</f>
        <v>0</v>
      </c>
      <c r="K1607" s="197"/>
      <c r="L1607" s="198"/>
      <c r="M1607" s="199" t="s">
        <v>1</v>
      </c>
      <c r="N1607" s="200" t="s">
        <v>42</v>
      </c>
      <c r="O1607" s="62"/>
      <c r="P1607" s="162">
        <f>O1607*H1607</f>
        <v>0</v>
      </c>
      <c r="Q1607" s="162">
        <v>0</v>
      </c>
      <c r="R1607" s="162">
        <f>Q1607*H1607</f>
        <v>0</v>
      </c>
      <c r="S1607" s="162">
        <v>0</v>
      </c>
      <c r="T1607" s="163">
        <f>S1607*H1607</f>
        <v>0</v>
      </c>
      <c r="U1607" s="33"/>
      <c r="V1607" s="33"/>
      <c r="W1607" s="33"/>
      <c r="X1607" s="33"/>
      <c r="Y1607" s="33"/>
      <c r="Z1607" s="33"/>
      <c r="AA1607" s="33"/>
      <c r="AB1607" s="33"/>
      <c r="AC1607" s="33"/>
      <c r="AD1607" s="33"/>
      <c r="AE1607" s="33"/>
      <c r="AR1607" s="164" t="s">
        <v>189</v>
      </c>
      <c r="AT1607" s="164" t="s">
        <v>186</v>
      </c>
      <c r="AU1607" s="164" t="s">
        <v>152</v>
      </c>
      <c r="AY1607" s="18" t="s">
        <v>151</v>
      </c>
      <c r="BE1607" s="165">
        <f>IF(N1607="základná",J1607,0)</f>
        <v>0</v>
      </c>
      <c r="BF1607" s="165">
        <f>IF(N1607="znížená",J1607,0)</f>
        <v>0</v>
      </c>
      <c r="BG1607" s="165">
        <f>IF(N1607="zákl. prenesená",J1607,0)</f>
        <v>0</v>
      </c>
      <c r="BH1607" s="165">
        <f>IF(N1607="zníž. prenesená",J1607,0)</f>
        <v>0</v>
      </c>
      <c r="BI1607" s="165">
        <f>IF(N1607="nulová",J1607,0)</f>
        <v>0</v>
      </c>
      <c r="BJ1607" s="18" t="s">
        <v>152</v>
      </c>
      <c r="BK1607" s="165">
        <f>ROUND(I1607*H1607,2)</f>
        <v>0</v>
      </c>
      <c r="BL1607" s="18" t="s">
        <v>158</v>
      </c>
      <c r="BM1607" s="164" t="s">
        <v>2748</v>
      </c>
    </row>
    <row r="1608" spans="1:65" s="14" customFormat="1" ht="11.25">
      <c r="B1608" s="174"/>
      <c r="D1608" s="167" t="s">
        <v>160</v>
      </c>
      <c r="E1608" s="175" t="s">
        <v>1</v>
      </c>
      <c r="F1608" s="176" t="s">
        <v>2674</v>
      </c>
      <c r="H1608" s="177">
        <v>1</v>
      </c>
      <c r="I1608" s="178"/>
      <c r="L1608" s="174"/>
      <c r="M1608" s="179"/>
      <c r="N1608" s="180"/>
      <c r="O1608" s="180"/>
      <c r="P1608" s="180"/>
      <c r="Q1608" s="180"/>
      <c r="R1608" s="180"/>
      <c r="S1608" s="180"/>
      <c r="T1608" s="181"/>
      <c r="AT1608" s="175" t="s">
        <v>160</v>
      </c>
      <c r="AU1608" s="175" t="s">
        <v>152</v>
      </c>
      <c r="AV1608" s="14" t="s">
        <v>152</v>
      </c>
      <c r="AW1608" s="14" t="s">
        <v>31</v>
      </c>
      <c r="AX1608" s="14" t="s">
        <v>84</v>
      </c>
      <c r="AY1608" s="175" t="s">
        <v>151</v>
      </c>
    </row>
    <row r="1609" spans="1:65" s="2" customFormat="1" ht="16.5" customHeight="1">
      <c r="A1609" s="33"/>
      <c r="B1609" s="151"/>
      <c r="C1609" s="190" t="s">
        <v>2749</v>
      </c>
      <c r="D1609" s="190" t="s">
        <v>186</v>
      </c>
      <c r="E1609" s="191" t="s">
        <v>2750</v>
      </c>
      <c r="F1609" s="192" t="s">
        <v>2751</v>
      </c>
      <c r="G1609" s="193" t="s">
        <v>179</v>
      </c>
      <c r="H1609" s="194">
        <v>1</v>
      </c>
      <c r="I1609" s="195"/>
      <c r="J1609" s="196">
        <f>ROUND(I1609*H1609,2)</f>
        <v>0</v>
      </c>
      <c r="K1609" s="197"/>
      <c r="L1609" s="198"/>
      <c r="M1609" s="199" t="s">
        <v>1</v>
      </c>
      <c r="N1609" s="200" t="s">
        <v>42</v>
      </c>
      <c r="O1609" s="62"/>
      <c r="P1609" s="162">
        <f>O1609*H1609</f>
        <v>0</v>
      </c>
      <c r="Q1609" s="162">
        <v>0</v>
      </c>
      <c r="R1609" s="162">
        <f>Q1609*H1609</f>
        <v>0</v>
      </c>
      <c r="S1609" s="162">
        <v>0</v>
      </c>
      <c r="T1609" s="163">
        <f>S1609*H1609</f>
        <v>0</v>
      </c>
      <c r="U1609" s="33"/>
      <c r="V1609" s="33"/>
      <c r="W1609" s="33"/>
      <c r="X1609" s="33"/>
      <c r="Y1609" s="33"/>
      <c r="Z1609" s="33"/>
      <c r="AA1609" s="33"/>
      <c r="AB1609" s="33"/>
      <c r="AC1609" s="33"/>
      <c r="AD1609" s="33"/>
      <c r="AE1609" s="33"/>
      <c r="AR1609" s="164" t="s">
        <v>189</v>
      </c>
      <c r="AT1609" s="164" t="s">
        <v>186</v>
      </c>
      <c r="AU1609" s="164" t="s">
        <v>152</v>
      </c>
      <c r="AY1609" s="18" t="s">
        <v>151</v>
      </c>
      <c r="BE1609" s="165">
        <f>IF(N1609="základná",J1609,0)</f>
        <v>0</v>
      </c>
      <c r="BF1609" s="165">
        <f>IF(N1609="znížená",J1609,0)</f>
        <v>0</v>
      </c>
      <c r="BG1609" s="165">
        <f>IF(N1609="zákl. prenesená",J1609,0)</f>
        <v>0</v>
      </c>
      <c r="BH1609" s="165">
        <f>IF(N1609="zníž. prenesená",J1609,0)</f>
        <v>0</v>
      </c>
      <c r="BI1609" s="165">
        <f>IF(N1609="nulová",J1609,0)</f>
        <v>0</v>
      </c>
      <c r="BJ1609" s="18" t="s">
        <v>152</v>
      </c>
      <c r="BK1609" s="165">
        <f>ROUND(I1609*H1609,2)</f>
        <v>0</v>
      </c>
      <c r="BL1609" s="18" t="s">
        <v>158</v>
      </c>
      <c r="BM1609" s="164" t="s">
        <v>2752</v>
      </c>
    </row>
    <row r="1610" spans="1:65" s="14" customFormat="1" ht="11.25">
      <c r="B1610" s="174"/>
      <c r="D1610" s="167" t="s">
        <v>160</v>
      </c>
      <c r="E1610" s="175" t="s">
        <v>1</v>
      </c>
      <c r="F1610" s="176" t="s">
        <v>2679</v>
      </c>
      <c r="H1610" s="177">
        <v>1</v>
      </c>
      <c r="I1610" s="178"/>
      <c r="L1610" s="174"/>
      <c r="M1610" s="179"/>
      <c r="N1610" s="180"/>
      <c r="O1610" s="180"/>
      <c r="P1610" s="180"/>
      <c r="Q1610" s="180"/>
      <c r="R1610" s="180"/>
      <c r="S1610" s="180"/>
      <c r="T1610" s="181"/>
      <c r="AT1610" s="175" t="s">
        <v>160</v>
      </c>
      <c r="AU1610" s="175" t="s">
        <v>152</v>
      </c>
      <c r="AV1610" s="14" t="s">
        <v>152</v>
      </c>
      <c r="AW1610" s="14" t="s">
        <v>31</v>
      </c>
      <c r="AX1610" s="14" t="s">
        <v>84</v>
      </c>
      <c r="AY1610" s="175" t="s">
        <v>151</v>
      </c>
    </row>
    <row r="1611" spans="1:65" s="2" customFormat="1" ht="16.5" customHeight="1">
      <c r="A1611" s="33"/>
      <c r="B1611" s="151"/>
      <c r="C1611" s="190" t="s">
        <v>2753</v>
      </c>
      <c r="D1611" s="190" t="s">
        <v>186</v>
      </c>
      <c r="E1611" s="191" t="s">
        <v>2754</v>
      </c>
      <c r="F1611" s="192" t="s">
        <v>2755</v>
      </c>
      <c r="G1611" s="193" t="s">
        <v>179</v>
      </c>
      <c r="H1611" s="194">
        <v>1</v>
      </c>
      <c r="I1611" s="195"/>
      <c r="J1611" s="196">
        <f>ROUND(I1611*H1611,2)</f>
        <v>0</v>
      </c>
      <c r="K1611" s="197"/>
      <c r="L1611" s="198"/>
      <c r="M1611" s="199" t="s">
        <v>1</v>
      </c>
      <c r="N1611" s="200" t="s">
        <v>42</v>
      </c>
      <c r="O1611" s="62"/>
      <c r="P1611" s="162">
        <f>O1611*H1611</f>
        <v>0</v>
      </c>
      <c r="Q1611" s="162">
        <v>0</v>
      </c>
      <c r="R1611" s="162">
        <f>Q1611*H1611</f>
        <v>0</v>
      </c>
      <c r="S1611" s="162">
        <v>0</v>
      </c>
      <c r="T1611" s="163">
        <f>S1611*H1611</f>
        <v>0</v>
      </c>
      <c r="U1611" s="33"/>
      <c r="V1611" s="33"/>
      <c r="W1611" s="33"/>
      <c r="X1611" s="33"/>
      <c r="Y1611" s="33"/>
      <c r="Z1611" s="33"/>
      <c r="AA1611" s="33"/>
      <c r="AB1611" s="33"/>
      <c r="AC1611" s="33"/>
      <c r="AD1611" s="33"/>
      <c r="AE1611" s="33"/>
      <c r="AR1611" s="164" t="s">
        <v>189</v>
      </c>
      <c r="AT1611" s="164" t="s">
        <v>186</v>
      </c>
      <c r="AU1611" s="164" t="s">
        <v>152</v>
      </c>
      <c r="AY1611" s="18" t="s">
        <v>151</v>
      </c>
      <c r="BE1611" s="165">
        <f>IF(N1611="základná",J1611,0)</f>
        <v>0</v>
      </c>
      <c r="BF1611" s="165">
        <f>IF(N1611="znížená",J1611,0)</f>
        <v>0</v>
      </c>
      <c r="BG1611" s="165">
        <f>IF(N1611="zákl. prenesená",J1611,0)</f>
        <v>0</v>
      </c>
      <c r="BH1611" s="165">
        <f>IF(N1611="zníž. prenesená",J1611,0)</f>
        <v>0</v>
      </c>
      <c r="BI1611" s="165">
        <f>IF(N1611="nulová",J1611,0)</f>
        <v>0</v>
      </c>
      <c r="BJ1611" s="18" t="s">
        <v>152</v>
      </c>
      <c r="BK1611" s="165">
        <f>ROUND(I1611*H1611,2)</f>
        <v>0</v>
      </c>
      <c r="BL1611" s="18" t="s">
        <v>158</v>
      </c>
      <c r="BM1611" s="164" t="s">
        <v>2756</v>
      </c>
    </row>
    <row r="1612" spans="1:65" s="14" customFormat="1" ht="11.25">
      <c r="B1612" s="174"/>
      <c r="D1612" s="167" t="s">
        <v>160</v>
      </c>
      <c r="E1612" s="175" t="s">
        <v>1</v>
      </c>
      <c r="F1612" s="176" t="s">
        <v>2684</v>
      </c>
      <c r="H1612" s="177">
        <v>1</v>
      </c>
      <c r="I1612" s="178"/>
      <c r="L1612" s="174"/>
      <c r="M1612" s="179"/>
      <c r="N1612" s="180"/>
      <c r="O1612" s="180"/>
      <c r="P1612" s="180"/>
      <c r="Q1612" s="180"/>
      <c r="R1612" s="180"/>
      <c r="S1612" s="180"/>
      <c r="T1612" s="181"/>
      <c r="AT1612" s="175" t="s">
        <v>160</v>
      </c>
      <c r="AU1612" s="175" t="s">
        <v>152</v>
      </c>
      <c r="AV1612" s="14" t="s">
        <v>152</v>
      </c>
      <c r="AW1612" s="14" t="s">
        <v>31</v>
      </c>
      <c r="AX1612" s="14" t="s">
        <v>84</v>
      </c>
      <c r="AY1612" s="175" t="s">
        <v>151</v>
      </c>
    </row>
    <row r="1613" spans="1:65" s="2" customFormat="1" ht="55.5" customHeight="1">
      <c r="A1613" s="33"/>
      <c r="B1613" s="151"/>
      <c r="C1613" s="152" t="s">
        <v>2757</v>
      </c>
      <c r="D1613" s="152" t="s">
        <v>154</v>
      </c>
      <c r="E1613" s="153" t="s">
        <v>2758</v>
      </c>
      <c r="F1613" s="154" t="s">
        <v>2759</v>
      </c>
      <c r="G1613" s="155" t="s">
        <v>179</v>
      </c>
      <c r="H1613" s="156">
        <v>94</v>
      </c>
      <c r="I1613" s="157"/>
      <c r="J1613" s="158">
        <f>ROUND(I1613*H1613,2)</f>
        <v>0</v>
      </c>
      <c r="K1613" s="159"/>
      <c r="L1613" s="34"/>
      <c r="M1613" s="160" t="s">
        <v>1</v>
      </c>
      <c r="N1613" s="161" t="s">
        <v>42</v>
      </c>
      <c r="O1613" s="62"/>
      <c r="P1613" s="162">
        <f>O1613*H1613</f>
        <v>0</v>
      </c>
      <c r="Q1613" s="162">
        <v>0</v>
      </c>
      <c r="R1613" s="162">
        <f>Q1613*H1613</f>
        <v>0</v>
      </c>
      <c r="S1613" s="162">
        <v>8.7999999999999995E-2</v>
      </c>
      <c r="T1613" s="163">
        <f>S1613*H1613</f>
        <v>8.2720000000000002</v>
      </c>
      <c r="U1613" s="33"/>
      <c r="V1613" s="33"/>
      <c r="W1613" s="33"/>
      <c r="X1613" s="33"/>
      <c r="Y1613" s="33"/>
      <c r="Z1613" s="33"/>
      <c r="AA1613" s="33"/>
      <c r="AB1613" s="33"/>
      <c r="AC1613" s="33"/>
      <c r="AD1613" s="33"/>
      <c r="AE1613" s="33"/>
      <c r="AR1613" s="164" t="s">
        <v>262</v>
      </c>
      <c r="AT1613" s="164" t="s">
        <v>154</v>
      </c>
      <c r="AU1613" s="164" t="s">
        <v>152</v>
      </c>
      <c r="AY1613" s="18" t="s">
        <v>151</v>
      </c>
      <c r="BE1613" s="165">
        <f>IF(N1613="základná",J1613,0)</f>
        <v>0</v>
      </c>
      <c r="BF1613" s="165">
        <f>IF(N1613="znížená",J1613,0)</f>
        <v>0</v>
      </c>
      <c r="BG1613" s="165">
        <f>IF(N1613="zákl. prenesená",J1613,0)</f>
        <v>0</v>
      </c>
      <c r="BH1613" s="165">
        <f>IF(N1613="zníž. prenesená",J1613,0)</f>
        <v>0</v>
      </c>
      <c r="BI1613" s="165">
        <f>IF(N1613="nulová",J1613,0)</f>
        <v>0</v>
      </c>
      <c r="BJ1613" s="18" t="s">
        <v>152</v>
      </c>
      <c r="BK1613" s="165">
        <f>ROUND(I1613*H1613,2)</f>
        <v>0</v>
      </c>
      <c r="BL1613" s="18" t="s">
        <v>262</v>
      </c>
      <c r="BM1613" s="164" t="s">
        <v>2760</v>
      </c>
    </row>
    <row r="1614" spans="1:65" s="2" customFormat="1" ht="24.2" customHeight="1">
      <c r="A1614" s="33"/>
      <c r="B1614" s="151"/>
      <c r="C1614" s="152" t="s">
        <v>2761</v>
      </c>
      <c r="D1614" s="152" t="s">
        <v>154</v>
      </c>
      <c r="E1614" s="153" t="s">
        <v>712</v>
      </c>
      <c r="F1614" s="154" t="s">
        <v>713</v>
      </c>
      <c r="G1614" s="155" t="s">
        <v>625</v>
      </c>
      <c r="H1614" s="209"/>
      <c r="I1614" s="157"/>
      <c r="J1614" s="158">
        <f>ROUND(I1614*H1614,2)</f>
        <v>0</v>
      </c>
      <c r="K1614" s="159"/>
      <c r="L1614" s="34"/>
      <c r="M1614" s="160" t="s">
        <v>1</v>
      </c>
      <c r="N1614" s="161" t="s">
        <v>42</v>
      </c>
      <c r="O1614" s="62"/>
      <c r="P1614" s="162">
        <f>O1614*H1614</f>
        <v>0</v>
      </c>
      <c r="Q1614" s="162">
        <v>0</v>
      </c>
      <c r="R1614" s="162">
        <f>Q1614*H1614</f>
        <v>0</v>
      </c>
      <c r="S1614" s="162">
        <v>0</v>
      </c>
      <c r="T1614" s="163">
        <f>S1614*H1614</f>
        <v>0</v>
      </c>
      <c r="U1614" s="33"/>
      <c r="V1614" s="33"/>
      <c r="W1614" s="33"/>
      <c r="X1614" s="33"/>
      <c r="Y1614" s="33"/>
      <c r="Z1614" s="33"/>
      <c r="AA1614" s="33"/>
      <c r="AB1614" s="33"/>
      <c r="AC1614" s="33"/>
      <c r="AD1614" s="33"/>
      <c r="AE1614" s="33"/>
      <c r="AR1614" s="164" t="s">
        <v>262</v>
      </c>
      <c r="AT1614" s="164" t="s">
        <v>154</v>
      </c>
      <c r="AU1614" s="164" t="s">
        <v>152</v>
      </c>
      <c r="AY1614" s="18" t="s">
        <v>151</v>
      </c>
      <c r="BE1614" s="165">
        <f>IF(N1614="základná",J1614,0)</f>
        <v>0</v>
      </c>
      <c r="BF1614" s="165">
        <f>IF(N1614="znížená",J1614,0)</f>
        <v>0</v>
      </c>
      <c r="BG1614" s="165">
        <f>IF(N1614="zákl. prenesená",J1614,0)</f>
        <v>0</v>
      </c>
      <c r="BH1614" s="165">
        <f>IF(N1614="zníž. prenesená",J1614,0)</f>
        <v>0</v>
      </c>
      <c r="BI1614" s="165">
        <f>IF(N1614="nulová",J1614,0)</f>
        <v>0</v>
      </c>
      <c r="BJ1614" s="18" t="s">
        <v>152</v>
      </c>
      <c r="BK1614" s="165">
        <f>ROUND(I1614*H1614,2)</f>
        <v>0</v>
      </c>
      <c r="BL1614" s="18" t="s">
        <v>262</v>
      </c>
      <c r="BM1614" s="164" t="s">
        <v>2762</v>
      </c>
    </row>
    <row r="1615" spans="1:65" s="12" customFormat="1" ht="22.9" customHeight="1">
      <c r="B1615" s="138"/>
      <c r="D1615" s="139" t="s">
        <v>75</v>
      </c>
      <c r="E1615" s="149" t="s">
        <v>955</v>
      </c>
      <c r="F1615" s="149" t="s">
        <v>956</v>
      </c>
      <c r="I1615" s="141"/>
      <c r="J1615" s="150">
        <f>BK1615</f>
        <v>0</v>
      </c>
      <c r="L1615" s="138"/>
      <c r="M1615" s="143"/>
      <c r="N1615" s="144"/>
      <c r="O1615" s="144"/>
      <c r="P1615" s="145">
        <f>SUM(P1616:P1700)</f>
        <v>0</v>
      </c>
      <c r="Q1615" s="144"/>
      <c r="R1615" s="145">
        <f>SUM(R1616:R1700)</f>
        <v>9.8233746670500004</v>
      </c>
      <c r="S1615" s="144"/>
      <c r="T1615" s="146">
        <f>SUM(T1616:T1700)</f>
        <v>0</v>
      </c>
      <c r="AR1615" s="139" t="s">
        <v>152</v>
      </c>
      <c r="AT1615" s="147" t="s">
        <v>75</v>
      </c>
      <c r="AU1615" s="147" t="s">
        <v>84</v>
      </c>
      <c r="AY1615" s="139" t="s">
        <v>151</v>
      </c>
      <c r="BK1615" s="148">
        <f>SUM(BK1616:BK1700)</f>
        <v>0</v>
      </c>
    </row>
    <row r="1616" spans="1:65" s="2" customFormat="1" ht="16.5" customHeight="1">
      <c r="A1616" s="33"/>
      <c r="B1616" s="151"/>
      <c r="C1616" s="152" t="s">
        <v>2763</v>
      </c>
      <c r="D1616" s="152" t="s">
        <v>154</v>
      </c>
      <c r="E1616" s="153" t="s">
        <v>2764</v>
      </c>
      <c r="F1616" s="154" t="s">
        <v>2765</v>
      </c>
      <c r="G1616" s="155" t="s">
        <v>632</v>
      </c>
      <c r="H1616" s="156">
        <v>1</v>
      </c>
      <c r="I1616" s="157"/>
      <c r="J1616" s="158">
        <f t="shared" ref="J1616:J1629" si="10">ROUND(I1616*H1616,2)</f>
        <v>0</v>
      </c>
      <c r="K1616" s="159"/>
      <c r="L1616" s="34"/>
      <c r="M1616" s="160" t="s">
        <v>1</v>
      </c>
      <c r="N1616" s="161" t="s">
        <v>42</v>
      </c>
      <c r="O1616" s="62"/>
      <c r="P1616" s="162">
        <f t="shared" ref="P1616:P1629" si="11">O1616*H1616</f>
        <v>0</v>
      </c>
      <c r="Q1616" s="162">
        <v>1.7240000000000001E-3</v>
      </c>
      <c r="R1616" s="162">
        <f t="shared" ref="R1616:R1629" si="12">Q1616*H1616</f>
        <v>1.7240000000000001E-3</v>
      </c>
      <c r="S1616" s="162">
        <v>0</v>
      </c>
      <c r="T1616" s="163">
        <f t="shared" ref="T1616:T1629" si="13">S1616*H1616</f>
        <v>0</v>
      </c>
      <c r="U1616" s="33"/>
      <c r="V1616" s="33"/>
      <c r="W1616" s="33"/>
      <c r="X1616" s="33"/>
      <c r="Y1616" s="33"/>
      <c r="Z1616" s="33"/>
      <c r="AA1616" s="33"/>
      <c r="AB1616" s="33"/>
      <c r="AC1616" s="33"/>
      <c r="AD1616" s="33"/>
      <c r="AE1616" s="33"/>
      <c r="AR1616" s="164" t="s">
        <v>262</v>
      </c>
      <c r="AT1616" s="164" t="s">
        <v>154</v>
      </c>
      <c r="AU1616" s="164" t="s">
        <v>152</v>
      </c>
      <c r="AY1616" s="18" t="s">
        <v>151</v>
      </c>
      <c r="BE1616" s="165">
        <f t="shared" ref="BE1616:BE1629" si="14">IF(N1616="základná",J1616,0)</f>
        <v>0</v>
      </c>
      <c r="BF1616" s="165">
        <f t="shared" ref="BF1616:BF1629" si="15">IF(N1616="znížená",J1616,0)</f>
        <v>0</v>
      </c>
      <c r="BG1616" s="165">
        <f t="shared" ref="BG1616:BG1629" si="16">IF(N1616="zákl. prenesená",J1616,0)</f>
        <v>0</v>
      </c>
      <c r="BH1616" s="165">
        <f t="shared" ref="BH1616:BH1629" si="17">IF(N1616="zníž. prenesená",J1616,0)</f>
        <v>0</v>
      </c>
      <c r="BI1616" s="165">
        <f t="shared" ref="BI1616:BI1629" si="18">IF(N1616="nulová",J1616,0)</f>
        <v>0</v>
      </c>
      <c r="BJ1616" s="18" t="s">
        <v>152</v>
      </c>
      <c r="BK1616" s="165">
        <f t="shared" ref="BK1616:BK1629" si="19">ROUND(I1616*H1616,2)</f>
        <v>0</v>
      </c>
      <c r="BL1616" s="18" t="s">
        <v>262</v>
      </c>
      <c r="BM1616" s="164" t="s">
        <v>2766</v>
      </c>
    </row>
    <row r="1617" spans="1:65" s="2" customFormat="1" ht="16.5" customHeight="1">
      <c r="A1617" s="33"/>
      <c r="B1617" s="151"/>
      <c r="C1617" s="152" t="s">
        <v>2767</v>
      </c>
      <c r="D1617" s="152" t="s">
        <v>154</v>
      </c>
      <c r="E1617" s="153" t="s">
        <v>2768</v>
      </c>
      <c r="F1617" s="154" t="s">
        <v>2769</v>
      </c>
      <c r="G1617" s="155" t="s">
        <v>632</v>
      </c>
      <c r="H1617" s="156">
        <v>1</v>
      </c>
      <c r="I1617" s="157"/>
      <c r="J1617" s="158">
        <f t="shared" si="10"/>
        <v>0</v>
      </c>
      <c r="K1617" s="159"/>
      <c r="L1617" s="34"/>
      <c r="M1617" s="160" t="s">
        <v>1</v>
      </c>
      <c r="N1617" s="161" t="s">
        <v>42</v>
      </c>
      <c r="O1617" s="62"/>
      <c r="P1617" s="162">
        <f t="shared" si="11"/>
        <v>0</v>
      </c>
      <c r="Q1617" s="162">
        <v>1.7240000000000001E-3</v>
      </c>
      <c r="R1617" s="162">
        <f t="shared" si="12"/>
        <v>1.7240000000000001E-3</v>
      </c>
      <c r="S1617" s="162">
        <v>0</v>
      </c>
      <c r="T1617" s="163">
        <f t="shared" si="13"/>
        <v>0</v>
      </c>
      <c r="U1617" s="33"/>
      <c r="V1617" s="33"/>
      <c r="W1617" s="33"/>
      <c r="X1617" s="33"/>
      <c r="Y1617" s="33"/>
      <c r="Z1617" s="33"/>
      <c r="AA1617" s="33"/>
      <c r="AB1617" s="33"/>
      <c r="AC1617" s="33"/>
      <c r="AD1617" s="33"/>
      <c r="AE1617" s="33"/>
      <c r="AR1617" s="164" t="s">
        <v>262</v>
      </c>
      <c r="AT1617" s="164" t="s">
        <v>154</v>
      </c>
      <c r="AU1617" s="164" t="s">
        <v>152</v>
      </c>
      <c r="AY1617" s="18" t="s">
        <v>151</v>
      </c>
      <c r="BE1617" s="165">
        <f t="shared" si="14"/>
        <v>0</v>
      </c>
      <c r="BF1617" s="165">
        <f t="shared" si="15"/>
        <v>0</v>
      </c>
      <c r="BG1617" s="165">
        <f t="shared" si="16"/>
        <v>0</v>
      </c>
      <c r="BH1617" s="165">
        <f t="shared" si="17"/>
        <v>0</v>
      </c>
      <c r="BI1617" s="165">
        <f t="shared" si="18"/>
        <v>0</v>
      </c>
      <c r="BJ1617" s="18" t="s">
        <v>152</v>
      </c>
      <c r="BK1617" s="165">
        <f t="shared" si="19"/>
        <v>0</v>
      </c>
      <c r="BL1617" s="18" t="s">
        <v>262</v>
      </c>
      <c r="BM1617" s="164" t="s">
        <v>2770</v>
      </c>
    </row>
    <row r="1618" spans="1:65" s="2" customFormat="1" ht="24.2" customHeight="1">
      <c r="A1618" s="33"/>
      <c r="B1618" s="151"/>
      <c r="C1618" s="152" t="s">
        <v>2771</v>
      </c>
      <c r="D1618" s="152" t="s">
        <v>154</v>
      </c>
      <c r="E1618" s="153" t="s">
        <v>2772</v>
      </c>
      <c r="F1618" s="154" t="s">
        <v>2773</v>
      </c>
      <c r="G1618" s="155" t="s">
        <v>632</v>
      </c>
      <c r="H1618" s="156">
        <v>1</v>
      </c>
      <c r="I1618" s="157"/>
      <c r="J1618" s="158">
        <f t="shared" si="10"/>
        <v>0</v>
      </c>
      <c r="K1618" s="159"/>
      <c r="L1618" s="34"/>
      <c r="M1618" s="160" t="s">
        <v>1</v>
      </c>
      <c r="N1618" s="161" t="s">
        <v>42</v>
      </c>
      <c r="O1618" s="62"/>
      <c r="P1618" s="162">
        <f t="shared" si="11"/>
        <v>0</v>
      </c>
      <c r="Q1618" s="162">
        <v>1.7240000000000001E-3</v>
      </c>
      <c r="R1618" s="162">
        <f t="shared" si="12"/>
        <v>1.7240000000000001E-3</v>
      </c>
      <c r="S1618" s="162">
        <v>0</v>
      </c>
      <c r="T1618" s="163">
        <f t="shared" si="13"/>
        <v>0</v>
      </c>
      <c r="U1618" s="33"/>
      <c r="V1618" s="33"/>
      <c r="W1618" s="33"/>
      <c r="X1618" s="33"/>
      <c r="Y1618" s="33"/>
      <c r="Z1618" s="33"/>
      <c r="AA1618" s="33"/>
      <c r="AB1618" s="33"/>
      <c r="AC1618" s="33"/>
      <c r="AD1618" s="33"/>
      <c r="AE1618" s="33"/>
      <c r="AR1618" s="164" t="s">
        <v>262</v>
      </c>
      <c r="AT1618" s="164" t="s">
        <v>154</v>
      </c>
      <c r="AU1618" s="164" t="s">
        <v>152</v>
      </c>
      <c r="AY1618" s="18" t="s">
        <v>151</v>
      </c>
      <c r="BE1618" s="165">
        <f t="shared" si="14"/>
        <v>0</v>
      </c>
      <c r="BF1618" s="165">
        <f t="shared" si="15"/>
        <v>0</v>
      </c>
      <c r="BG1618" s="165">
        <f t="shared" si="16"/>
        <v>0</v>
      </c>
      <c r="BH1618" s="165">
        <f t="shared" si="17"/>
        <v>0</v>
      </c>
      <c r="BI1618" s="165">
        <f t="shared" si="18"/>
        <v>0</v>
      </c>
      <c r="BJ1618" s="18" t="s">
        <v>152</v>
      </c>
      <c r="BK1618" s="165">
        <f t="shared" si="19"/>
        <v>0</v>
      </c>
      <c r="BL1618" s="18" t="s">
        <v>262</v>
      </c>
      <c r="BM1618" s="164" t="s">
        <v>2774</v>
      </c>
    </row>
    <row r="1619" spans="1:65" s="2" customFormat="1" ht="16.5" customHeight="1">
      <c r="A1619" s="33"/>
      <c r="B1619" s="151"/>
      <c r="C1619" s="152" t="s">
        <v>2775</v>
      </c>
      <c r="D1619" s="152" t="s">
        <v>154</v>
      </c>
      <c r="E1619" s="153" t="s">
        <v>2776</v>
      </c>
      <c r="F1619" s="154" t="s">
        <v>2777</v>
      </c>
      <c r="G1619" s="155" t="s">
        <v>632</v>
      </c>
      <c r="H1619" s="156">
        <v>1</v>
      </c>
      <c r="I1619" s="157"/>
      <c r="J1619" s="158">
        <f t="shared" si="10"/>
        <v>0</v>
      </c>
      <c r="K1619" s="159"/>
      <c r="L1619" s="34"/>
      <c r="M1619" s="160" t="s">
        <v>1</v>
      </c>
      <c r="N1619" s="161" t="s">
        <v>42</v>
      </c>
      <c r="O1619" s="62"/>
      <c r="P1619" s="162">
        <f t="shared" si="11"/>
        <v>0</v>
      </c>
      <c r="Q1619" s="162">
        <v>1.7240000000000001E-3</v>
      </c>
      <c r="R1619" s="162">
        <f t="shared" si="12"/>
        <v>1.7240000000000001E-3</v>
      </c>
      <c r="S1619" s="162">
        <v>0</v>
      </c>
      <c r="T1619" s="163">
        <f t="shared" si="13"/>
        <v>0</v>
      </c>
      <c r="U1619" s="33"/>
      <c r="V1619" s="33"/>
      <c r="W1619" s="33"/>
      <c r="X1619" s="33"/>
      <c r="Y1619" s="33"/>
      <c r="Z1619" s="33"/>
      <c r="AA1619" s="33"/>
      <c r="AB1619" s="33"/>
      <c r="AC1619" s="33"/>
      <c r="AD1619" s="33"/>
      <c r="AE1619" s="33"/>
      <c r="AR1619" s="164" t="s">
        <v>262</v>
      </c>
      <c r="AT1619" s="164" t="s">
        <v>154</v>
      </c>
      <c r="AU1619" s="164" t="s">
        <v>152</v>
      </c>
      <c r="AY1619" s="18" t="s">
        <v>151</v>
      </c>
      <c r="BE1619" s="165">
        <f t="shared" si="14"/>
        <v>0</v>
      </c>
      <c r="BF1619" s="165">
        <f t="shared" si="15"/>
        <v>0</v>
      </c>
      <c r="BG1619" s="165">
        <f t="shared" si="16"/>
        <v>0</v>
      </c>
      <c r="BH1619" s="165">
        <f t="shared" si="17"/>
        <v>0</v>
      </c>
      <c r="BI1619" s="165">
        <f t="shared" si="18"/>
        <v>0</v>
      </c>
      <c r="BJ1619" s="18" t="s">
        <v>152</v>
      </c>
      <c r="BK1619" s="165">
        <f t="shared" si="19"/>
        <v>0</v>
      </c>
      <c r="BL1619" s="18" t="s">
        <v>262</v>
      </c>
      <c r="BM1619" s="164" t="s">
        <v>2778</v>
      </c>
    </row>
    <row r="1620" spans="1:65" s="2" customFormat="1" ht="37.9" customHeight="1">
      <c r="A1620" s="33"/>
      <c r="B1620" s="151"/>
      <c r="C1620" s="152" t="s">
        <v>2779</v>
      </c>
      <c r="D1620" s="152" t="s">
        <v>154</v>
      </c>
      <c r="E1620" s="153" t="s">
        <v>2780</v>
      </c>
      <c r="F1620" s="154" t="s">
        <v>2781</v>
      </c>
      <c r="G1620" s="155" t="s">
        <v>632</v>
      </c>
      <c r="H1620" s="156">
        <v>1</v>
      </c>
      <c r="I1620" s="157"/>
      <c r="J1620" s="158">
        <f t="shared" si="10"/>
        <v>0</v>
      </c>
      <c r="K1620" s="159"/>
      <c r="L1620" s="34"/>
      <c r="M1620" s="160" t="s">
        <v>1</v>
      </c>
      <c r="N1620" s="161" t="s">
        <v>42</v>
      </c>
      <c r="O1620" s="62"/>
      <c r="P1620" s="162">
        <f t="shared" si="11"/>
        <v>0</v>
      </c>
      <c r="Q1620" s="162">
        <v>1.7240000000000001E-3</v>
      </c>
      <c r="R1620" s="162">
        <f t="shared" si="12"/>
        <v>1.7240000000000001E-3</v>
      </c>
      <c r="S1620" s="162">
        <v>0</v>
      </c>
      <c r="T1620" s="163">
        <f t="shared" si="13"/>
        <v>0</v>
      </c>
      <c r="U1620" s="33"/>
      <c r="V1620" s="33"/>
      <c r="W1620" s="33"/>
      <c r="X1620" s="33"/>
      <c r="Y1620" s="33"/>
      <c r="Z1620" s="33"/>
      <c r="AA1620" s="33"/>
      <c r="AB1620" s="33"/>
      <c r="AC1620" s="33"/>
      <c r="AD1620" s="33"/>
      <c r="AE1620" s="33"/>
      <c r="AR1620" s="164" t="s">
        <v>262</v>
      </c>
      <c r="AT1620" s="164" t="s">
        <v>154</v>
      </c>
      <c r="AU1620" s="164" t="s">
        <v>152</v>
      </c>
      <c r="AY1620" s="18" t="s">
        <v>151</v>
      </c>
      <c r="BE1620" s="165">
        <f t="shared" si="14"/>
        <v>0</v>
      </c>
      <c r="BF1620" s="165">
        <f t="shared" si="15"/>
        <v>0</v>
      </c>
      <c r="BG1620" s="165">
        <f t="shared" si="16"/>
        <v>0</v>
      </c>
      <c r="BH1620" s="165">
        <f t="shared" si="17"/>
        <v>0</v>
      </c>
      <c r="BI1620" s="165">
        <f t="shared" si="18"/>
        <v>0</v>
      </c>
      <c r="BJ1620" s="18" t="s">
        <v>152</v>
      </c>
      <c r="BK1620" s="165">
        <f t="shared" si="19"/>
        <v>0</v>
      </c>
      <c r="BL1620" s="18" t="s">
        <v>262</v>
      </c>
      <c r="BM1620" s="164" t="s">
        <v>2782</v>
      </c>
    </row>
    <row r="1621" spans="1:65" s="2" customFormat="1" ht="37.9" customHeight="1">
      <c r="A1621" s="33"/>
      <c r="B1621" s="151"/>
      <c r="C1621" s="152" t="s">
        <v>2783</v>
      </c>
      <c r="D1621" s="152" t="s">
        <v>154</v>
      </c>
      <c r="E1621" s="153" t="s">
        <v>2784</v>
      </c>
      <c r="F1621" s="154" t="s">
        <v>2785</v>
      </c>
      <c r="G1621" s="155" t="s">
        <v>632</v>
      </c>
      <c r="H1621" s="156">
        <v>1</v>
      </c>
      <c r="I1621" s="157"/>
      <c r="J1621" s="158">
        <f t="shared" si="10"/>
        <v>0</v>
      </c>
      <c r="K1621" s="159"/>
      <c r="L1621" s="34"/>
      <c r="M1621" s="160" t="s">
        <v>1</v>
      </c>
      <c r="N1621" s="161" t="s">
        <v>42</v>
      </c>
      <c r="O1621" s="62"/>
      <c r="P1621" s="162">
        <f t="shared" si="11"/>
        <v>0</v>
      </c>
      <c r="Q1621" s="162">
        <v>1.7240000000000001E-3</v>
      </c>
      <c r="R1621" s="162">
        <f t="shared" si="12"/>
        <v>1.7240000000000001E-3</v>
      </c>
      <c r="S1621" s="162">
        <v>0</v>
      </c>
      <c r="T1621" s="163">
        <f t="shared" si="13"/>
        <v>0</v>
      </c>
      <c r="U1621" s="33"/>
      <c r="V1621" s="33"/>
      <c r="W1621" s="33"/>
      <c r="X1621" s="33"/>
      <c r="Y1621" s="33"/>
      <c r="Z1621" s="33"/>
      <c r="AA1621" s="33"/>
      <c r="AB1621" s="33"/>
      <c r="AC1621" s="33"/>
      <c r="AD1621" s="33"/>
      <c r="AE1621" s="33"/>
      <c r="AR1621" s="164" t="s">
        <v>262</v>
      </c>
      <c r="AT1621" s="164" t="s">
        <v>154</v>
      </c>
      <c r="AU1621" s="164" t="s">
        <v>152</v>
      </c>
      <c r="AY1621" s="18" t="s">
        <v>151</v>
      </c>
      <c r="BE1621" s="165">
        <f t="shared" si="14"/>
        <v>0</v>
      </c>
      <c r="BF1621" s="165">
        <f t="shared" si="15"/>
        <v>0</v>
      </c>
      <c r="BG1621" s="165">
        <f t="shared" si="16"/>
        <v>0</v>
      </c>
      <c r="BH1621" s="165">
        <f t="shared" si="17"/>
        <v>0</v>
      </c>
      <c r="BI1621" s="165">
        <f t="shared" si="18"/>
        <v>0</v>
      </c>
      <c r="BJ1621" s="18" t="s">
        <v>152</v>
      </c>
      <c r="BK1621" s="165">
        <f t="shared" si="19"/>
        <v>0</v>
      </c>
      <c r="BL1621" s="18" t="s">
        <v>262</v>
      </c>
      <c r="BM1621" s="164" t="s">
        <v>2786</v>
      </c>
    </row>
    <row r="1622" spans="1:65" s="2" customFormat="1" ht="37.9" customHeight="1">
      <c r="A1622" s="33"/>
      <c r="B1622" s="151"/>
      <c r="C1622" s="152" t="s">
        <v>2787</v>
      </c>
      <c r="D1622" s="152" t="s">
        <v>154</v>
      </c>
      <c r="E1622" s="153" t="s">
        <v>2788</v>
      </c>
      <c r="F1622" s="154" t="s">
        <v>2789</v>
      </c>
      <c r="G1622" s="155" t="s">
        <v>632</v>
      </c>
      <c r="H1622" s="156">
        <v>1</v>
      </c>
      <c r="I1622" s="157"/>
      <c r="J1622" s="158">
        <f t="shared" si="10"/>
        <v>0</v>
      </c>
      <c r="K1622" s="159"/>
      <c r="L1622" s="34"/>
      <c r="M1622" s="160" t="s">
        <v>1</v>
      </c>
      <c r="N1622" s="161" t="s">
        <v>42</v>
      </c>
      <c r="O1622" s="62"/>
      <c r="P1622" s="162">
        <f t="shared" si="11"/>
        <v>0</v>
      </c>
      <c r="Q1622" s="162">
        <v>1.7240000000000001E-3</v>
      </c>
      <c r="R1622" s="162">
        <f t="shared" si="12"/>
        <v>1.7240000000000001E-3</v>
      </c>
      <c r="S1622" s="162">
        <v>0</v>
      </c>
      <c r="T1622" s="163">
        <f t="shared" si="13"/>
        <v>0</v>
      </c>
      <c r="U1622" s="33"/>
      <c r="V1622" s="33"/>
      <c r="W1622" s="33"/>
      <c r="X1622" s="33"/>
      <c r="Y1622" s="33"/>
      <c r="Z1622" s="33"/>
      <c r="AA1622" s="33"/>
      <c r="AB1622" s="33"/>
      <c r="AC1622" s="33"/>
      <c r="AD1622" s="33"/>
      <c r="AE1622" s="33"/>
      <c r="AR1622" s="164" t="s">
        <v>262</v>
      </c>
      <c r="AT1622" s="164" t="s">
        <v>154</v>
      </c>
      <c r="AU1622" s="164" t="s">
        <v>152</v>
      </c>
      <c r="AY1622" s="18" t="s">
        <v>151</v>
      </c>
      <c r="BE1622" s="165">
        <f t="shared" si="14"/>
        <v>0</v>
      </c>
      <c r="BF1622" s="165">
        <f t="shared" si="15"/>
        <v>0</v>
      </c>
      <c r="BG1622" s="165">
        <f t="shared" si="16"/>
        <v>0</v>
      </c>
      <c r="BH1622" s="165">
        <f t="shared" si="17"/>
        <v>0</v>
      </c>
      <c r="BI1622" s="165">
        <f t="shared" si="18"/>
        <v>0</v>
      </c>
      <c r="BJ1622" s="18" t="s">
        <v>152</v>
      </c>
      <c r="BK1622" s="165">
        <f t="shared" si="19"/>
        <v>0</v>
      </c>
      <c r="BL1622" s="18" t="s">
        <v>262</v>
      </c>
      <c r="BM1622" s="164" t="s">
        <v>2790</v>
      </c>
    </row>
    <row r="1623" spans="1:65" s="2" customFormat="1" ht="16.5" customHeight="1">
      <c r="A1623" s="33"/>
      <c r="B1623" s="151"/>
      <c r="C1623" s="152" t="s">
        <v>2791</v>
      </c>
      <c r="D1623" s="152" t="s">
        <v>154</v>
      </c>
      <c r="E1623" s="153" t="s">
        <v>2792</v>
      </c>
      <c r="F1623" s="154" t="s">
        <v>2793</v>
      </c>
      <c r="G1623" s="155" t="s">
        <v>632</v>
      </c>
      <c r="H1623" s="156">
        <v>1</v>
      </c>
      <c r="I1623" s="157"/>
      <c r="J1623" s="158">
        <f t="shared" si="10"/>
        <v>0</v>
      </c>
      <c r="K1623" s="159"/>
      <c r="L1623" s="34"/>
      <c r="M1623" s="160" t="s">
        <v>1</v>
      </c>
      <c r="N1623" s="161" t="s">
        <v>42</v>
      </c>
      <c r="O1623" s="62"/>
      <c r="P1623" s="162">
        <f t="shared" si="11"/>
        <v>0</v>
      </c>
      <c r="Q1623" s="162">
        <v>1.7240000000000001E-3</v>
      </c>
      <c r="R1623" s="162">
        <f t="shared" si="12"/>
        <v>1.7240000000000001E-3</v>
      </c>
      <c r="S1623" s="162">
        <v>0</v>
      </c>
      <c r="T1623" s="163">
        <f t="shared" si="13"/>
        <v>0</v>
      </c>
      <c r="U1623" s="33"/>
      <c r="V1623" s="33"/>
      <c r="W1623" s="33"/>
      <c r="X1623" s="33"/>
      <c r="Y1623" s="33"/>
      <c r="Z1623" s="33"/>
      <c r="AA1623" s="33"/>
      <c r="AB1623" s="33"/>
      <c r="AC1623" s="33"/>
      <c r="AD1623" s="33"/>
      <c r="AE1623" s="33"/>
      <c r="AR1623" s="164" t="s">
        <v>262</v>
      </c>
      <c r="AT1623" s="164" t="s">
        <v>154</v>
      </c>
      <c r="AU1623" s="164" t="s">
        <v>152</v>
      </c>
      <c r="AY1623" s="18" t="s">
        <v>151</v>
      </c>
      <c r="BE1623" s="165">
        <f t="shared" si="14"/>
        <v>0</v>
      </c>
      <c r="BF1623" s="165">
        <f t="shared" si="15"/>
        <v>0</v>
      </c>
      <c r="BG1623" s="165">
        <f t="shared" si="16"/>
        <v>0</v>
      </c>
      <c r="BH1623" s="165">
        <f t="shared" si="17"/>
        <v>0</v>
      </c>
      <c r="BI1623" s="165">
        <f t="shared" si="18"/>
        <v>0</v>
      </c>
      <c r="BJ1623" s="18" t="s">
        <v>152</v>
      </c>
      <c r="BK1623" s="165">
        <f t="shared" si="19"/>
        <v>0</v>
      </c>
      <c r="BL1623" s="18" t="s">
        <v>262</v>
      </c>
      <c r="BM1623" s="164" t="s">
        <v>2794</v>
      </c>
    </row>
    <row r="1624" spans="1:65" s="2" customFormat="1" ht="24.2" customHeight="1">
      <c r="A1624" s="33"/>
      <c r="B1624" s="151"/>
      <c r="C1624" s="152" t="s">
        <v>2795</v>
      </c>
      <c r="D1624" s="152" t="s">
        <v>154</v>
      </c>
      <c r="E1624" s="153" t="s">
        <v>2796</v>
      </c>
      <c r="F1624" s="154" t="s">
        <v>2797</v>
      </c>
      <c r="G1624" s="155" t="s">
        <v>632</v>
      </c>
      <c r="H1624" s="156">
        <v>1</v>
      </c>
      <c r="I1624" s="157"/>
      <c r="J1624" s="158">
        <f t="shared" si="10"/>
        <v>0</v>
      </c>
      <c r="K1624" s="159"/>
      <c r="L1624" s="34"/>
      <c r="M1624" s="160" t="s">
        <v>1</v>
      </c>
      <c r="N1624" s="161" t="s">
        <v>42</v>
      </c>
      <c r="O1624" s="62"/>
      <c r="P1624" s="162">
        <f t="shared" si="11"/>
        <v>0</v>
      </c>
      <c r="Q1624" s="162">
        <v>1.7240000000000001E-3</v>
      </c>
      <c r="R1624" s="162">
        <f t="shared" si="12"/>
        <v>1.7240000000000001E-3</v>
      </c>
      <c r="S1624" s="162">
        <v>0</v>
      </c>
      <c r="T1624" s="163">
        <f t="shared" si="13"/>
        <v>0</v>
      </c>
      <c r="U1624" s="33"/>
      <c r="V1624" s="33"/>
      <c r="W1624" s="33"/>
      <c r="X1624" s="33"/>
      <c r="Y1624" s="33"/>
      <c r="Z1624" s="33"/>
      <c r="AA1624" s="33"/>
      <c r="AB1624" s="33"/>
      <c r="AC1624" s="33"/>
      <c r="AD1624" s="33"/>
      <c r="AE1624" s="33"/>
      <c r="AR1624" s="164" t="s">
        <v>262</v>
      </c>
      <c r="AT1624" s="164" t="s">
        <v>154</v>
      </c>
      <c r="AU1624" s="164" t="s">
        <v>152</v>
      </c>
      <c r="AY1624" s="18" t="s">
        <v>151</v>
      </c>
      <c r="BE1624" s="165">
        <f t="shared" si="14"/>
        <v>0</v>
      </c>
      <c r="BF1624" s="165">
        <f t="shared" si="15"/>
        <v>0</v>
      </c>
      <c r="BG1624" s="165">
        <f t="shared" si="16"/>
        <v>0</v>
      </c>
      <c r="BH1624" s="165">
        <f t="shared" si="17"/>
        <v>0</v>
      </c>
      <c r="BI1624" s="165">
        <f t="shared" si="18"/>
        <v>0</v>
      </c>
      <c r="BJ1624" s="18" t="s">
        <v>152</v>
      </c>
      <c r="BK1624" s="165">
        <f t="shared" si="19"/>
        <v>0</v>
      </c>
      <c r="BL1624" s="18" t="s">
        <v>262</v>
      </c>
      <c r="BM1624" s="164" t="s">
        <v>2798</v>
      </c>
    </row>
    <row r="1625" spans="1:65" s="2" customFormat="1" ht="16.5" customHeight="1">
      <c r="A1625" s="33"/>
      <c r="B1625" s="151"/>
      <c r="C1625" s="152" t="s">
        <v>2799</v>
      </c>
      <c r="D1625" s="152" t="s">
        <v>154</v>
      </c>
      <c r="E1625" s="153" t="s">
        <v>2800</v>
      </c>
      <c r="F1625" s="154" t="s">
        <v>2801</v>
      </c>
      <c r="G1625" s="155" t="s">
        <v>632</v>
      </c>
      <c r="H1625" s="156">
        <v>2</v>
      </c>
      <c r="I1625" s="157"/>
      <c r="J1625" s="158">
        <f t="shared" si="10"/>
        <v>0</v>
      </c>
      <c r="K1625" s="159"/>
      <c r="L1625" s="34"/>
      <c r="M1625" s="160" t="s">
        <v>1</v>
      </c>
      <c r="N1625" s="161" t="s">
        <v>42</v>
      </c>
      <c r="O1625" s="62"/>
      <c r="P1625" s="162">
        <f t="shared" si="11"/>
        <v>0</v>
      </c>
      <c r="Q1625" s="162">
        <v>1.7240000000000001E-3</v>
      </c>
      <c r="R1625" s="162">
        <f t="shared" si="12"/>
        <v>3.4480000000000001E-3</v>
      </c>
      <c r="S1625" s="162">
        <v>0</v>
      </c>
      <c r="T1625" s="163">
        <f t="shared" si="13"/>
        <v>0</v>
      </c>
      <c r="U1625" s="33"/>
      <c r="V1625" s="33"/>
      <c r="W1625" s="33"/>
      <c r="X1625" s="33"/>
      <c r="Y1625" s="33"/>
      <c r="Z1625" s="33"/>
      <c r="AA1625" s="33"/>
      <c r="AB1625" s="33"/>
      <c r="AC1625" s="33"/>
      <c r="AD1625" s="33"/>
      <c r="AE1625" s="33"/>
      <c r="AR1625" s="164" t="s">
        <v>262</v>
      </c>
      <c r="AT1625" s="164" t="s">
        <v>154</v>
      </c>
      <c r="AU1625" s="164" t="s">
        <v>152</v>
      </c>
      <c r="AY1625" s="18" t="s">
        <v>151</v>
      </c>
      <c r="BE1625" s="165">
        <f t="shared" si="14"/>
        <v>0</v>
      </c>
      <c r="BF1625" s="165">
        <f t="shared" si="15"/>
        <v>0</v>
      </c>
      <c r="BG1625" s="165">
        <f t="shared" si="16"/>
        <v>0</v>
      </c>
      <c r="BH1625" s="165">
        <f t="shared" si="17"/>
        <v>0</v>
      </c>
      <c r="BI1625" s="165">
        <f t="shared" si="18"/>
        <v>0</v>
      </c>
      <c r="BJ1625" s="18" t="s">
        <v>152</v>
      </c>
      <c r="BK1625" s="165">
        <f t="shared" si="19"/>
        <v>0</v>
      </c>
      <c r="BL1625" s="18" t="s">
        <v>262</v>
      </c>
      <c r="BM1625" s="164" t="s">
        <v>2802</v>
      </c>
    </row>
    <row r="1626" spans="1:65" s="2" customFormat="1" ht="16.5" customHeight="1">
      <c r="A1626" s="33"/>
      <c r="B1626" s="151"/>
      <c r="C1626" s="152" t="s">
        <v>2803</v>
      </c>
      <c r="D1626" s="152" t="s">
        <v>154</v>
      </c>
      <c r="E1626" s="153" t="s">
        <v>2804</v>
      </c>
      <c r="F1626" s="154" t="s">
        <v>2805</v>
      </c>
      <c r="G1626" s="155" t="s">
        <v>632</v>
      </c>
      <c r="H1626" s="156">
        <v>1</v>
      </c>
      <c r="I1626" s="157"/>
      <c r="J1626" s="158">
        <f t="shared" si="10"/>
        <v>0</v>
      </c>
      <c r="K1626" s="159"/>
      <c r="L1626" s="34"/>
      <c r="M1626" s="160" t="s">
        <v>1</v>
      </c>
      <c r="N1626" s="161" t="s">
        <v>42</v>
      </c>
      <c r="O1626" s="62"/>
      <c r="P1626" s="162">
        <f t="shared" si="11"/>
        <v>0</v>
      </c>
      <c r="Q1626" s="162">
        <v>1.7240000000000001E-3</v>
      </c>
      <c r="R1626" s="162">
        <f t="shared" si="12"/>
        <v>1.7240000000000001E-3</v>
      </c>
      <c r="S1626" s="162">
        <v>0</v>
      </c>
      <c r="T1626" s="163">
        <f t="shared" si="13"/>
        <v>0</v>
      </c>
      <c r="U1626" s="33"/>
      <c r="V1626" s="33"/>
      <c r="W1626" s="33"/>
      <c r="X1626" s="33"/>
      <c r="Y1626" s="33"/>
      <c r="Z1626" s="33"/>
      <c r="AA1626" s="33"/>
      <c r="AB1626" s="33"/>
      <c r="AC1626" s="33"/>
      <c r="AD1626" s="33"/>
      <c r="AE1626" s="33"/>
      <c r="AR1626" s="164" t="s">
        <v>262</v>
      </c>
      <c r="AT1626" s="164" t="s">
        <v>154</v>
      </c>
      <c r="AU1626" s="164" t="s">
        <v>152</v>
      </c>
      <c r="AY1626" s="18" t="s">
        <v>151</v>
      </c>
      <c r="BE1626" s="165">
        <f t="shared" si="14"/>
        <v>0</v>
      </c>
      <c r="BF1626" s="165">
        <f t="shared" si="15"/>
        <v>0</v>
      </c>
      <c r="BG1626" s="165">
        <f t="shared" si="16"/>
        <v>0</v>
      </c>
      <c r="BH1626" s="165">
        <f t="shared" si="17"/>
        <v>0</v>
      </c>
      <c r="BI1626" s="165">
        <f t="shared" si="18"/>
        <v>0</v>
      </c>
      <c r="BJ1626" s="18" t="s">
        <v>152</v>
      </c>
      <c r="BK1626" s="165">
        <f t="shared" si="19"/>
        <v>0</v>
      </c>
      <c r="BL1626" s="18" t="s">
        <v>262</v>
      </c>
      <c r="BM1626" s="164" t="s">
        <v>2806</v>
      </c>
    </row>
    <row r="1627" spans="1:65" s="2" customFormat="1" ht="33" customHeight="1">
      <c r="A1627" s="33"/>
      <c r="B1627" s="151"/>
      <c r="C1627" s="152" t="s">
        <v>2807</v>
      </c>
      <c r="D1627" s="152" t="s">
        <v>154</v>
      </c>
      <c r="E1627" s="153" t="s">
        <v>2808</v>
      </c>
      <c r="F1627" s="154" t="s">
        <v>2809</v>
      </c>
      <c r="G1627" s="155" t="s">
        <v>179</v>
      </c>
      <c r="H1627" s="156">
        <v>1</v>
      </c>
      <c r="I1627" s="157"/>
      <c r="J1627" s="158">
        <f t="shared" si="10"/>
        <v>0</v>
      </c>
      <c r="K1627" s="159"/>
      <c r="L1627" s="34"/>
      <c r="M1627" s="160" t="s">
        <v>1</v>
      </c>
      <c r="N1627" s="161" t="s">
        <v>42</v>
      </c>
      <c r="O1627" s="62"/>
      <c r="P1627" s="162">
        <f t="shared" si="11"/>
        <v>0</v>
      </c>
      <c r="Q1627" s="162">
        <v>1.7240000000000001E-3</v>
      </c>
      <c r="R1627" s="162">
        <f t="shared" si="12"/>
        <v>1.7240000000000001E-3</v>
      </c>
      <c r="S1627" s="162">
        <v>0</v>
      </c>
      <c r="T1627" s="163">
        <f t="shared" si="13"/>
        <v>0</v>
      </c>
      <c r="U1627" s="33"/>
      <c r="V1627" s="33"/>
      <c r="W1627" s="33"/>
      <c r="X1627" s="33"/>
      <c r="Y1627" s="33"/>
      <c r="Z1627" s="33"/>
      <c r="AA1627" s="33"/>
      <c r="AB1627" s="33"/>
      <c r="AC1627" s="33"/>
      <c r="AD1627" s="33"/>
      <c r="AE1627" s="33"/>
      <c r="AR1627" s="164" t="s">
        <v>158</v>
      </c>
      <c r="AT1627" s="164" t="s">
        <v>154</v>
      </c>
      <c r="AU1627" s="164" t="s">
        <v>152</v>
      </c>
      <c r="AY1627" s="18" t="s">
        <v>151</v>
      </c>
      <c r="BE1627" s="165">
        <f t="shared" si="14"/>
        <v>0</v>
      </c>
      <c r="BF1627" s="165">
        <f t="shared" si="15"/>
        <v>0</v>
      </c>
      <c r="BG1627" s="165">
        <f t="shared" si="16"/>
        <v>0</v>
      </c>
      <c r="BH1627" s="165">
        <f t="shared" si="17"/>
        <v>0</v>
      </c>
      <c r="BI1627" s="165">
        <f t="shared" si="18"/>
        <v>0</v>
      </c>
      <c r="BJ1627" s="18" t="s">
        <v>152</v>
      </c>
      <c r="BK1627" s="165">
        <f t="shared" si="19"/>
        <v>0</v>
      </c>
      <c r="BL1627" s="18" t="s">
        <v>158</v>
      </c>
      <c r="BM1627" s="164" t="s">
        <v>2810</v>
      </c>
    </row>
    <row r="1628" spans="1:65" s="2" customFormat="1" ht="33" customHeight="1">
      <c r="A1628" s="33"/>
      <c r="B1628" s="151"/>
      <c r="C1628" s="152" t="s">
        <v>2811</v>
      </c>
      <c r="D1628" s="152" t="s">
        <v>154</v>
      </c>
      <c r="E1628" s="153" t="s">
        <v>2812</v>
      </c>
      <c r="F1628" s="154" t="s">
        <v>2813</v>
      </c>
      <c r="G1628" s="155" t="s">
        <v>179</v>
      </c>
      <c r="H1628" s="156">
        <v>1</v>
      </c>
      <c r="I1628" s="157"/>
      <c r="J1628" s="158">
        <f t="shared" si="10"/>
        <v>0</v>
      </c>
      <c r="K1628" s="159"/>
      <c r="L1628" s="34"/>
      <c r="M1628" s="160" t="s">
        <v>1</v>
      </c>
      <c r="N1628" s="161" t="s">
        <v>42</v>
      </c>
      <c r="O1628" s="62"/>
      <c r="P1628" s="162">
        <f t="shared" si="11"/>
        <v>0</v>
      </c>
      <c r="Q1628" s="162">
        <v>1.7240000000000001E-3</v>
      </c>
      <c r="R1628" s="162">
        <f t="shared" si="12"/>
        <v>1.7240000000000001E-3</v>
      </c>
      <c r="S1628" s="162">
        <v>0</v>
      </c>
      <c r="T1628" s="163">
        <f t="shared" si="13"/>
        <v>0</v>
      </c>
      <c r="U1628" s="33"/>
      <c r="V1628" s="33"/>
      <c r="W1628" s="33"/>
      <c r="X1628" s="33"/>
      <c r="Y1628" s="33"/>
      <c r="Z1628" s="33"/>
      <c r="AA1628" s="33"/>
      <c r="AB1628" s="33"/>
      <c r="AC1628" s="33"/>
      <c r="AD1628" s="33"/>
      <c r="AE1628" s="33"/>
      <c r="AR1628" s="164" t="s">
        <v>158</v>
      </c>
      <c r="AT1628" s="164" t="s">
        <v>154</v>
      </c>
      <c r="AU1628" s="164" t="s">
        <v>152</v>
      </c>
      <c r="AY1628" s="18" t="s">
        <v>151</v>
      </c>
      <c r="BE1628" s="165">
        <f t="shared" si="14"/>
        <v>0</v>
      </c>
      <c r="BF1628" s="165">
        <f t="shared" si="15"/>
        <v>0</v>
      </c>
      <c r="BG1628" s="165">
        <f t="shared" si="16"/>
        <v>0</v>
      </c>
      <c r="BH1628" s="165">
        <f t="shared" si="17"/>
        <v>0</v>
      </c>
      <c r="BI1628" s="165">
        <f t="shared" si="18"/>
        <v>0</v>
      </c>
      <c r="BJ1628" s="18" t="s">
        <v>152</v>
      </c>
      <c r="BK1628" s="165">
        <f t="shared" si="19"/>
        <v>0</v>
      </c>
      <c r="BL1628" s="18" t="s">
        <v>158</v>
      </c>
      <c r="BM1628" s="164" t="s">
        <v>2814</v>
      </c>
    </row>
    <row r="1629" spans="1:65" s="2" customFormat="1" ht="33" customHeight="1">
      <c r="A1629" s="33"/>
      <c r="B1629" s="151"/>
      <c r="C1629" s="152" t="s">
        <v>2815</v>
      </c>
      <c r="D1629" s="152" t="s">
        <v>154</v>
      </c>
      <c r="E1629" s="153" t="s">
        <v>2816</v>
      </c>
      <c r="F1629" s="154" t="s">
        <v>2817</v>
      </c>
      <c r="G1629" s="155" t="s">
        <v>157</v>
      </c>
      <c r="H1629" s="156">
        <v>2.4</v>
      </c>
      <c r="I1629" s="157"/>
      <c r="J1629" s="158">
        <f t="shared" si="10"/>
        <v>0</v>
      </c>
      <c r="K1629" s="159"/>
      <c r="L1629" s="34"/>
      <c r="M1629" s="160" t="s">
        <v>1</v>
      </c>
      <c r="N1629" s="161" t="s">
        <v>42</v>
      </c>
      <c r="O1629" s="62"/>
      <c r="P1629" s="162">
        <f t="shared" si="11"/>
        <v>0</v>
      </c>
      <c r="Q1629" s="162">
        <v>0</v>
      </c>
      <c r="R1629" s="162">
        <f t="shared" si="12"/>
        <v>0</v>
      </c>
      <c r="S1629" s="162">
        <v>0</v>
      </c>
      <c r="T1629" s="163">
        <f t="shared" si="13"/>
        <v>0</v>
      </c>
      <c r="U1629" s="33"/>
      <c r="V1629" s="33"/>
      <c r="W1629" s="33"/>
      <c r="X1629" s="33"/>
      <c r="Y1629" s="33"/>
      <c r="Z1629" s="33"/>
      <c r="AA1629" s="33"/>
      <c r="AB1629" s="33"/>
      <c r="AC1629" s="33"/>
      <c r="AD1629" s="33"/>
      <c r="AE1629" s="33"/>
      <c r="AR1629" s="164" t="s">
        <v>262</v>
      </c>
      <c r="AT1629" s="164" t="s">
        <v>154</v>
      </c>
      <c r="AU1629" s="164" t="s">
        <v>152</v>
      </c>
      <c r="AY1629" s="18" t="s">
        <v>151</v>
      </c>
      <c r="BE1629" s="165">
        <f t="shared" si="14"/>
        <v>0</v>
      </c>
      <c r="BF1629" s="165">
        <f t="shared" si="15"/>
        <v>0</v>
      </c>
      <c r="BG1629" s="165">
        <f t="shared" si="16"/>
        <v>0</v>
      </c>
      <c r="BH1629" s="165">
        <f t="shared" si="17"/>
        <v>0</v>
      </c>
      <c r="BI1629" s="165">
        <f t="shared" si="18"/>
        <v>0</v>
      </c>
      <c r="BJ1629" s="18" t="s">
        <v>152</v>
      </c>
      <c r="BK1629" s="165">
        <f t="shared" si="19"/>
        <v>0</v>
      </c>
      <c r="BL1629" s="18" t="s">
        <v>262</v>
      </c>
      <c r="BM1629" s="164" t="s">
        <v>2818</v>
      </c>
    </row>
    <row r="1630" spans="1:65" s="13" customFormat="1" ht="11.25">
      <c r="B1630" s="166"/>
      <c r="D1630" s="167" t="s">
        <v>160</v>
      </c>
      <c r="E1630" s="168" t="s">
        <v>1</v>
      </c>
      <c r="F1630" s="169" t="s">
        <v>2819</v>
      </c>
      <c r="H1630" s="168" t="s">
        <v>1</v>
      </c>
      <c r="I1630" s="170"/>
      <c r="L1630" s="166"/>
      <c r="M1630" s="171"/>
      <c r="N1630" s="172"/>
      <c r="O1630" s="172"/>
      <c r="P1630" s="172"/>
      <c r="Q1630" s="172"/>
      <c r="R1630" s="172"/>
      <c r="S1630" s="172"/>
      <c r="T1630" s="173"/>
      <c r="AT1630" s="168" t="s">
        <v>160</v>
      </c>
      <c r="AU1630" s="168" t="s">
        <v>152</v>
      </c>
      <c r="AV1630" s="13" t="s">
        <v>84</v>
      </c>
      <c r="AW1630" s="13" t="s">
        <v>31</v>
      </c>
      <c r="AX1630" s="13" t="s">
        <v>76</v>
      </c>
      <c r="AY1630" s="168" t="s">
        <v>151</v>
      </c>
    </row>
    <row r="1631" spans="1:65" s="14" customFormat="1" ht="11.25">
      <c r="B1631" s="174"/>
      <c r="D1631" s="167" t="s">
        <v>160</v>
      </c>
      <c r="E1631" s="175" t="s">
        <v>1</v>
      </c>
      <c r="F1631" s="176" t="s">
        <v>2820</v>
      </c>
      <c r="H1631" s="177">
        <v>2.4</v>
      </c>
      <c r="I1631" s="178"/>
      <c r="L1631" s="174"/>
      <c r="M1631" s="179"/>
      <c r="N1631" s="180"/>
      <c r="O1631" s="180"/>
      <c r="P1631" s="180"/>
      <c r="Q1631" s="180"/>
      <c r="R1631" s="180"/>
      <c r="S1631" s="180"/>
      <c r="T1631" s="181"/>
      <c r="AT1631" s="175" t="s">
        <v>160</v>
      </c>
      <c r="AU1631" s="175" t="s">
        <v>152</v>
      </c>
      <c r="AV1631" s="14" t="s">
        <v>152</v>
      </c>
      <c r="AW1631" s="14" t="s">
        <v>31</v>
      </c>
      <c r="AX1631" s="14" t="s">
        <v>76</v>
      </c>
      <c r="AY1631" s="175" t="s">
        <v>151</v>
      </c>
    </row>
    <row r="1632" spans="1:65" s="15" customFormat="1" ht="11.25">
      <c r="B1632" s="182"/>
      <c r="D1632" s="167" t="s">
        <v>160</v>
      </c>
      <c r="E1632" s="183" t="s">
        <v>1</v>
      </c>
      <c r="F1632" s="184" t="s">
        <v>164</v>
      </c>
      <c r="H1632" s="185">
        <v>2.4</v>
      </c>
      <c r="I1632" s="186"/>
      <c r="L1632" s="182"/>
      <c r="M1632" s="187"/>
      <c r="N1632" s="188"/>
      <c r="O1632" s="188"/>
      <c r="P1632" s="188"/>
      <c r="Q1632" s="188"/>
      <c r="R1632" s="188"/>
      <c r="S1632" s="188"/>
      <c r="T1632" s="189"/>
      <c r="AT1632" s="183" t="s">
        <v>160</v>
      </c>
      <c r="AU1632" s="183" t="s">
        <v>152</v>
      </c>
      <c r="AV1632" s="15" t="s">
        <v>158</v>
      </c>
      <c r="AW1632" s="15" t="s">
        <v>31</v>
      </c>
      <c r="AX1632" s="15" t="s">
        <v>84</v>
      </c>
      <c r="AY1632" s="183" t="s">
        <v>151</v>
      </c>
    </row>
    <row r="1633" spans="1:65" s="2" customFormat="1" ht="37.9" customHeight="1">
      <c r="A1633" s="33"/>
      <c r="B1633" s="151"/>
      <c r="C1633" s="190" t="s">
        <v>2821</v>
      </c>
      <c r="D1633" s="190" t="s">
        <v>186</v>
      </c>
      <c r="E1633" s="191" t="s">
        <v>2822</v>
      </c>
      <c r="F1633" s="192" t="s">
        <v>2823</v>
      </c>
      <c r="G1633" s="193" t="s">
        <v>2824</v>
      </c>
      <c r="H1633" s="194">
        <v>1</v>
      </c>
      <c r="I1633" s="195"/>
      <c r="J1633" s="196">
        <f>ROUND(I1633*H1633,2)</f>
        <v>0</v>
      </c>
      <c r="K1633" s="197"/>
      <c r="L1633" s="198"/>
      <c r="M1633" s="199" t="s">
        <v>1</v>
      </c>
      <c r="N1633" s="200" t="s">
        <v>42</v>
      </c>
      <c r="O1633" s="62"/>
      <c r="P1633" s="162">
        <f>O1633*H1633</f>
        <v>0</v>
      </c>
      <c r="Q1633" s="162">
        <v>1.0999999999999999E-2</v>
      </c>
      <c r="R1633" s="162">
        <f>Q1633*H1633</f>
        <v>1.0999999999999999E-2</v>
      </c>
      <c r="S1633" s="162">
        <v>0</v>
      </c>
      <c r="T1633" s="163">
        <f>S1633*H1633</f>
        <v>0</v>
      </c>
      <c r="U1633" s="33"/>
      <c r="V1633" s="33"/>
      <c r="W1633" s="33"/>
      <c r="X1633" s="33"/>
      <c r="Y1633" s="33"/>
      <c r="Z1633" s="33"/>
      <c r="AA1633" s="33"/>
      <c r="AB1633" s="33"/>
      <c r="AC1633" s="33"/>
      <c r="AD1633" s="33"/>
      <c r="AE1633" s="33"/>
      <c r="AR1633" s="164" t="s">
        <v>417</v>
      </c>
      <c r="AT1633" s="164" t="s">
        <v>186</v>
      </c>
      <c r="AU1633" s="164" t="s">
        <v>152</v>
      </c>
      <c r="AY1633" s="18" t="s">
        <v>151</v>
      </c>
      <c r="BE1633" s="165">
        <f>IF(N1633="základná",J1633,0)</f>
        <v>0</v>
      </c>
      <c r="BF1633" s="165">
        <f>IF(N1633="znížená",J1633,0)</f>
        <v>0</v>
      </c>
      <c r="BG1633" s="165">
        <f>IF(N1633="zákl. prenesená",J1633,0)</f>
        <v>0</v>
      </c>
      <c r="BH1633" s="165">
        <f>IF(N1633="zníž. prenesená",J1633,0)</f>
        <v>0</v>
      </c>
      <c r="BI1633" s="165">
        <f>IF(N1633="nulová",J1633,0)</f>
        <v>0</v>
      </c>
      <c r="BJ1633" s="18" t="s">
        <v>152</v>
      </c>
      <c r="BK1633" s="165">
        <f>ROUND(I1633*H1633,2)</f>
        <v>0</v>
      </c>
      <c r="BL1633" s="18" t="s">
        <v>262</v>
      </c>
      <c r="BM1633" s="164" t="s">
        <v>2825</v>
      </c>
    </row>
    <row r="1634" spans="1:65" s="2" customFormat="1" ht="21.75" customHeight="1">
      <c r="A1634" s="33"/>
      <c r="B1634" s="151"/>
      <c r="C1634" s="152" t="s">
        <v>2826</v>
      </c>
      <c r="D1634" s="152" t="s">
        <v>154</v>
      </c>
      <c r="E1634" s="153" t="s">
        <v>2827</v>
      </c>
      <c r="F1634" s="154" t="s">
        <v>2828</v>
      </c>
      <c r="G1634" s="155" t="s">
        <v>157</v>
      </c>
      <c r="H1634" s="156">
        <v>2.1</v>
      </c>
      <c r="I1634" s="157"/>
      <c r="J1634" s="158">
        <f>ROUND(I1634*H1634,2)</f>
        <v>0</v>
      </c>
      <c r="K1634" s="159"/>
      <c r="L1634" s="34"/>
      <c r="M1634" s="160" t="s">
        <v>1</v>
      </c>
      <c r="N1634" s="161" t="s">
        <v>42</v>
      </c>
      <c r="O1634" s="62"/>
      <c r="P1634" s="162">
        <f>O1634*H1634</f>
        <v>0</v>
      </c>
      <c r="Q1634" s="162">
        <v>0</v>
      </c>
      <c r="R1634" s="162">
        <f>Q1634*H1634</f>
        <v>0</v>
      </c>
      <c r="S1634" s="162">
        <v>0</v>
      </c>
      <c r="T1634" s="163">
        <f>S1634*H1634</f>
        <v>0</v>
      </c>
      <c r="U1634" s="33"/>
      <c r="V1634" s="33"/>
      <c r="W1634" s="33"/>
      <c r="X1634" s="33"/>
      <c r="Y1634" s="33"/>
      <c r="Z1634" s="33"/>
      <c r="AA1634" s="33"/>
      <c r="AB1634" s="33"/>
      <c r="AC1634" s="33"/>
      <c r="AD1634" s="33"/>
      <c r="AE1634" s="33"/>
      <c r="AR1634" s="164" t="s">
        <v>262</v>
      </c>
      <c r="AT1634" s="164" t="s">
        <v>154</v>
      </c>
      <c r="AU1634" s="164" t="s">
        <v>152</v>
      </c>
      <c r="AY1634" s="18" t="s">
        <v>151</v>
      </c>
      <c r="BE1634" s="165">
        <f>IF(N1634="základná",J1634,0)</f>
        <v>0</v>
      </c>
      <c r="BF1634" s="165">
        <f>IF(N1634="znížená",J1634,0)</f>
        <v>0</v>
      </c>
      <c r="BG1634" s="165">
        <f>IF(N1634="zákl. prenesená",J1634,0)</f>
        <v>0</v>
      </c>
      <c r="BH1634" s="165">
        <f>IF(N1634="zníž. prenesená",J1634,0)</f>
        <v>0</v>
      </c>
      <c r="BI1634" s="165">
        <f>IF(N1634="nulová",J1634,0)</f>
        <v>0</v>
      </c>
      <c r="BJ1634" s="18" t="s">
        <v>152</v>
      </c>
      <c r="BK1634" s="165">
        <f>ROUND(I1634*H1634,2)</f>
        <v>0</v>
      </c>
      <c r="BL1634" s="18" t="s">
        <v>262</v>
      </c>
      <c r="BM1634" s="164" t="s">
        <v>2829</v>
      </c>
    </row>
    <row r="1635" spans="1:65" s="14" customFormat="1" ht="11.25">
      <c r="B1635" s="174"/>
      <c r="D1635" s="167" t="s">
        <v>160</v>
      </c>
      <c r="E1635" s="175" t="s">
        <v>1</v>
      </c>
      <c r="F1635" s="176" t="s">
        <v>2830</v>
      </c>
      <c r="H1635" s="177">
        <v>0.96</v>
      </c>
      <c r="I1635" s="178"/>
      <c r="L1635" s="174"/>
      <c r="M1635" s="179"/>
      <c r="N1635" s="180"/>
      <c r="O1635" s="180"/>
      <c r="P1635" s="180"/>
      <c r="Q1635" s="180"/>
      <c r="R1635" s="180"/>
      <c r="S1635" s="180"/>
      <c r="T1635" s="181"/>
      <c r="AT1635" s="175" t="s">
        <v>160</v>
      </c>
      <c r="AU1635" s="175" t="s">
        <v>152</v>
      </c>
      <c r="AV1635" s="14" t="s">
        <v>152</v>
      </c>
      <c r="AW1635" s="14" t="s">
        <v>31</v>
      </c>
      <c r="AX1635" s="14" t="s">
        <v>76</v>
      </c>
      <c r="AY1635" s="175" t="s">
        <v>151</v>
      </c>
    </row>
    <row r="1636" spans="1:65" s="14" customFormat="1" ht="11.25">
      <c r="B1636" s="174"/>
      <c r="D1636" s="167" t="s">
        <v>160</v>
      </c>
      <c r="E1636" s="175" t="s">
        <v>1</v>
      </c>
      <c r="F1636" s="176" t="s">
        <v>2831</v>
      </c>
      <c r="H1636" s="177">
        <v>1.1399999999999999</v>
      </c>
      <c r="I1636" s="178"/>
      <c r="L1636" s="174"/>
      <c r="M1636" s="179"/>
      <c r="N1636" s="180"/>
      <c r="O1636" s="180"/>
      <c r="P1636" s="180"/>
      <c r="Q1636" s="180"/>
      <c r="R1636" s="180"/>
      <c r="S1636" s="180"/>
      <c r="T1636" s="181"/>
      <c r="AT1636" s="175" t="s">
        <v>160</v>
      </c>
      <c r="AU1636" s="175" t="s">
        <v>152</v>
      </c>
      <c r="AV1636" s="14" t="s">
        <v>152</v>
      </c>
      <c r="AW1636" s="14" t="s">
        <v>31</v>
      </c>
      <c r="AX1636" s="14" t="s">
        <v>76</v>
      </c>
      <c r="AY1636" s="175" t="s">
        <v>151</v>
      </c>
    </row>
    <row r="1637" spans="1:65" s="15" customFormat="1" ht="11.25">
      <c r="B1637" s="182"/>
      <c r="D1637" s="167" t="s">
        <v>160</v>
      </c>
      <c r="E1637" s="183" t="s">
        <v>1</v>
      </c>
      <c r="F1637" s="184" t="s">
        <v>164</v>
      </c>
      <c r="H1637" s="185">
        <v>2.1</v>
      </c>
      <c r="I1637" s="186"/>
      <c r="L1637" s="182"/>
      <c r="M1637" s="187"/>
      <c r="N1637" s="188"/>
      <c r="O1637" s="188"/>
      <c r="P1637" s="188"/>
      <c r="Q1637" s="188"/>
      <c r="R1637" s="188"/>
      <c r="S1637" s="188"/>
      <c r="T1637" s="189"/>
      <c r="AT1637" s="183" t="s">
        <v>160</v>
      </c>
      <c r="AU1637" s="183" t="s">
        <v>152</v>
      </c>
      <c r="AV1637" s="15" t="s">
        <v>158</v>
      </c>
      <c r="AW1637" s="15" t="s">
        <v>31</v>
      </c>
      <c r="AX1637" s="15" t="s">
        <v>84</v>
      </c>
      <c r="AY1637" s="183" t="s">
        <v>151</v>
      </c>
    </row>
    <row r="1638" spans="1:65" s="2" customFormat="1" ht="16.5" customHeight="1">
      <c r="A1638" s="33"/>
      <c r="B1638" s="151"/>
      <c r="C1638" s="190" t="s">
        <v>2832</v>
      </c>
      <c r="D1638" s="190" t="s">
        <v>186</v>
      </c>
      <c r="E1638" s="191" t="s">
        <v>2833</v>
      </c>
      <c r="F1638" s="192" t="s">
        <v>2834</v>
      </c>
      <c r="G1638" s="193" t="s">
        <v>157</v>
      </c>
      <c r="H1638" s="194">
        <v>2.2050000000000001</v>
      </c>
      <c r="I1638" s="195"/>
      <c r="J1638" s="196">
        <f>ROUND(I1638*H1638,2)</f>
        <v>0</v>
      </c>
      <c r="K1638" s="197"/>
      <c r="L1638" s="198"/>
      <c r="M1638" s="199" t="s">
        <v>1</v>
      </c>
      <c r="N1638" s="200" t="s">
        <v>42</v>
      </c>
      <c r="O1638" s="62"/>
      <c r="P1638" s="162">
        <f>O1638*H1638</f>
        <v>0</v>
      </c>
      <c r="Q1638" s="162">
        <v>1.35E-2</v>
      </c>
      <c r="R1638" s="162">
        <f>Q1638*H1638</f>
        <v>2.9767500000000002E-2</v>
      </c>
      <c r="S1638" s="162">
        <v>0</v>
      </c>
      <c r="T1638" s="163">
        <f>S1638*H1638</f>
        <v>0</v>
      </c>
      <c r="U1638" s="33"/>
      <c r="V1638" s="33"/>
      <c r="W1638" s="33"/>
      <c r="X1638" s="33"/>
      <c r="Y1638" s="33"/>
      <c r="Z1638" s="33"/>
      <c r="AA1638" s="33"/>
      <c r="AB1638" s="33"/>
      <c r="AC1638" s="33"/>
      <c r="AD1638" s="33"/>
      <c r="AE1638" s="33"/>
      <c r="AR1638" s="164" t="s">
        <v>417</v>
      </c>
      <c r="AT1638" s="164" t="s">
        <v>186</v>
      </c>
      <c r="AU1638" s="164" t="s">
        <v>152</v>
      </c>
      <c r="AY1638" s="18" t="s">
        <v>151</v>
      </c>
      <c r="BE1638" s="165">
        <f>IF(N1638="základná",J1638,0)</f>
        <v>0</v>
      </c>
      <c r="BF1638" s="165">
        <f>IF(N1638="znížená",J1638,0)</f>
        <v>0</v>
      </c>
      <c r="BG1638" s="165">
        <f>IF(N1638="zákl. prenesená",J1638,0)</f>
        <v>0</v>
      </c>
      <c r="BH1638" s="165">
        <f>IF(N1638="zníž. prenesená",J1638,0)</f>
        <v>0</v>
      </c>
      <c r="BI1638" s="165">
        <f>IF(N1638="nulová",J1638,0)</f>
        <v>0</v>
      </c>
      <c r="BJ1638" s="18" t="s">
        <v>152</v>
      </c>
      <c r="BK1638" s="165">
        <f>ROUND(I1638*H1638,2)</f>
        <v>0</v>
      </c>
      <c r="BL1638" s="18" t="s">
        <v>262</v>
      </c>
      <c r="BM1638" s="164" t="s">
        <v>2835</v>
      </c>
    </row>
    <row r="1639" spans="1:65" s="14" customFormat="1" ht="11.25">
      <c r="B1639" s="174"/>
      <c r="D1639" s="167" t="s">
        <v>160</v>
      </c>
      <c r="E1639" s="175" t="s">
        <v>1</v>
      </c>
      <c r="F1639" s="176" t="s">
        <v>2836</v>
      </c>
      <c r="H1639" s="177">
        <v>2.2050000000000001</v>
      </c>
      <c r="I1639" s="178"/>
      <c r="L1639" s="174"/>
      <c r="M1639" s="179"/>
      <c r="N1639" s="180"/>
      <c r="O1639" s="180"/>
      <c r="P1639" s="180"/>
      <c r="Q1639" s="180"/>
      <c r="R1639" s="180"/>
      <c r="S1639" s="180"/>
      <c r="T1639" s="181"/>
      <c r="AT1639" s="175" t="s">
        <v>160</v>
      </c>
      <c r="AU1639" s="175" t="s">
        <v>152</v>
      </c>
      <c r="AV1639" s="14" t="s">
        <v>152</v>
      </c>
      <c r="AW1639" s="14" t="s">
        <v>31</v>
      </c>
      <c r="AX1639" s="14" t="s">
        <v>84</v>
      </c>
      <c r="AY1639" s="175" t="s">
        <v>151</v>
      </c>
    </row>
    <row r="1640" spans="1:65" s="2" customFormat="1" ht="16.5" customHeight="1">
      <c r="A1640" s="33"/>
      <c r="B1640" s="151"/>
      <c r="C1640" s="152" t="s">
        <v>2837</v>
      </c>
      <c r="D1640" s="152" t="s">
        <v>154</v>
      </c>
      <c r="E1640" s="153" t="s">
        <v>2838</v>
      </c>
      <c r="F1640" s="154" t="s">
        <v>2839</v>
      </c>
      <c r="G1640" s="155" t="s">
        <v>462</v>
      </c>
      <c r="H1640" s="156">
        <v>9.4</v>
      </c>
      <c r="I1640" s="157"/>
      <c r="J1640" s="158">
        <f>ROUND(I1640*H1640,2)</f>
        <v>0</v>
      </c>
      <c r="K1640" s="159"/>
      <c r="L1640" s="34"/>
      <c r="M1640" s="160" t="s">
        <v>1</v>
      </c>
      <c r="N1640" s="161" t="s">
        <v>42</v>
      </c>
      <c r="O1640" s="62"/>
      <c r="P1640" s="162">
        <f>O1640*H1640</f>
        <v>0</v>
      </c>
      <c r="Q1640" s="162">
        <v>3.3E-4</v>
      </c>
      <c r="R1640" s="162">
        <f>Q1640*H1640</f>
        <v>3.1020000000000002E-3</v>
      </c>
      <c r="S1640" s="162">
        <v>0</v>
      </c>
      <c r="T1640" s="163">
        <f>S1640*H1640</f>
        <v>0</v>
      </c>
      <c r="U1640" s="33"/>
      <c r="V1640" s="33"/>
      <c r="W1640" s="33"/>
      <c r="X1640" s="33"/>
      <c r="Y1640" s="33"/>
      <c r="Z1640" s="33"/>
      <c r="AA1640" s="33"/>
      <c r="AB1640" s="33"/>
      <c r="AC1640" s="33"/>
      <c r="AD1640" s="33"/>
      <c r="AE1640" s="33"/>
      <c r="AR1640" s="164" t="s">
        <v>262</v>
      </c>
      <c r="AT1640" s="164" t="s">
        <v>154</v>
      </c>
      <c r="AU1640" s="164" t="s">
        <v>152</v>
      </c>
      <c r="AY1640" s="18" t="s">
        <v>151</v>
      </c>
      <c r="BE1640" s="165">
        <f>IF(N1640="základná",J1640,0)</f>
        <v>0</v>
      </c>
      <c r="BF1640" s="165">
        <f>IF(N1640="znížená",J1640,0)</f>
        <v>0</v>
      </c>
      <c r="BG1640" s="165">
        <f>IF(N1640="zákl. prenesená",J1640,0)</f>
        <v>0</v>
      </c>
      <c r="BH1640" s="165">
        <f>IF(N1640="zníž. prenesená",J1640,0)</f>
        <v>0</v>
      </c>
      <c r="BI1640" s="165">
        <f>IF(N1640="nulová",J1640,0)</f>
        <v>0</v>
      </c>
      <c r="BJ1640" s="18" t="s">
        <v>152</v>
      </c>
      <c r="BK1640" s="165">
        <f>ROUND(I1640*H1640,2)</f>
        <v>0</v>
      </c>
      <c r="BL1640" s="18" t="s">
        <v>262</v>
      </c>
      <c r="BM1640" s="164" t="s">
        <v>2840</v>
      </c>
    </row>
    <row r="1641" spans="1:65" s="14" customFormat="1" ht="11.25">
      <c r="B1641" s="174"/>
      <c r="D1641" s="167" t="s">
        <v>160</v>
      </c>
      <c r="E1641" s="175" t="s">
        <v>1</v>
      </c>
      <c r="F1641" s="176" t="s">
        <v>2841</v>
      </c>
      <c r="H1641" s="177">
        <v>4.4000000000000004</v>
      </c>
      <c r="I1641" s="178"/>
      <c r="L1641" s="174"/>
      <c r="M1641" s="179"/>
      <c r="N1641" s="180"/>
      <c r="O1641" s="180"/>
      <c r="P1641" s="180"/>
      <c r="Q1641" s="180"/>
      <c r="R1641" s="180"/>
      <c r="S1641" s="180"/>
      <c r="T1641" s="181"/>
      <c r="AT1641" s="175" t="s">
        <v>160</v>
      </c>
      <c r="AU1641" s="175" t="s">
        <v>152</v>
      </c>
      <c r="AV1641" s="14" t="s">
        <v>152</v>
      </c>
      <c r="AW1641" s="14" t="s">
        <v>31</v>
      </c>
      <c r="AX1641" s="14" t="s">
        <v>76</v>
      </c>
      <c r="AY1641" s="175" t="s">
        <v>151</v>
      </c>
    </row>
    <row r="1642" spans="1:65" s="14" customFormat="1" ht="11.25">
      <c r="B1642" s="174"/>
      <c r="D1642" s="167" t="s">
        <v>160</v>
      </c>
      <c r="E1642" s="175" t="s">
        <v>1</v>
      </c>
      <c r="F1642" s="176" t="s">
        <v>2842</v>
      </c>
      <c r="H1642" s="177">
        <v>5</v>
      </c>
      <c r="I1642" s="178"/>
      <c r="L1642" s="174"/>
      <c r="M1642" s="179"/>
      <c r="N1642" s="180"/>
      <c r="O1642" s="180"/>
      <c r="P1642" s="180"/>
      <c r="Q1642" s="180"/>
      <c r="R1642" s="180"/>
      <c r="S1642" s="180"/>
      <c r="T1642" s="181"/>
      <c r="AT1642" s="175" t="s">
        <v>160</v>
      </c>
      <c r="AU1642" s="175" t="s">
        <v>152</v>
      </c>
      <c r="AV1642" s="14" t="s">
        <v>152</v>
      </c>
      <c r="AW1642" s="14" t="s">
        <v>31</v>
      </c>
      <c r="AX1642" s="14" t="s">
        <v>76</v>
      </c>
      <c r="AY1642" s="175" t="s">
        <v>151</v>
      </c>
    </row>
    <row r="1643" spans="1:65" s="15" customFormat="1" ht="11.25">
      <c r="B1643" s="182"/>
      <c r="D1643" s="167" t="s">
        <v>160</v>
      </c>
      <c r="E1643" s="183" t="s">
        <v>1</v>
      </c>
      <c r="F1643" s="184" t="s">
        <v>164</v>
      </c>
      <c r="H1643" s="185">
        <v>9.4</v>
      </c>
      <c r="I1643" s="186"/>
      <c r="L1643" s="182"/>
      <c r="M1643" s="187"/>
      <c r="N1643" s="188"/>
      <c r="O1643" s="188"/>
      <c r="P1643" s="188"/>
      <c r="Q1643" s="188"/>
      <c r="R1643" s="188"/>
      <c r="S1643" s="188"/>
      <c r="T1643" s="189"/>
      <c r="AT1643" s="183" t="s">
        <v>160</v>
      </c>
      <c r="AU1643" s="183" t="s">
        <v>152</v>
      </c>
      <c r="AV1643" s="15" t="s">
        <v>158</v>
      </c>
      <c r="AW1643" s="15" t="s">
        <v>31</v>
      </c>
      <c r="AX1643" s="15" t="s">
        <v>84</v>
      </c>
      <c r="AY1643" s="183" t="s">
        <v>151</v>
      </c>
    </row>
    <row r="1644" spans="1:65" s="2" customFormat="1" ht="24.2" customHeight="1">
      <c r="A1644" s="33"/>
      <c r="B1644" s="151"/>
      <c r="C1644" s="190" t="s">
        <v>2843</v>
      </c>
      <c r="D1644" s="190" t="s">
        <v>186</v>
      </c>
      <c r="E1644" s="191" t="s">
        <v>2844</v>
      </c>
      <c r="F1644" s="192" t="s">
        <v>2845</v>
      </c>
      <c r="G1644" s="193" t="s">
        <v>462</v>
      </c>
      <c r="H1644" s="194">
        <v>9.8699999999999992</v>
      </c>
      <c r="I1644" s="195"/>
      <c r="J1644" s="196">
        <f>ROUND(I1644*H1644,2)</f>
        <v>0</v>
      </c>
      <c r="K1644" s="197"/>
      <c r="L1644" s="198"/>
      <c r="M1644" s="199" t="s">
        <v>1</v>
      </c>
      <c r="N1644" s="200" t="s">
        <v>42</v>
      </c>
      <c r="O1644" s="62"/>
      <c r="P1644" s="162">
        <f>O1644*H1644</f>
        <v>0</v>
      </c>
      <c r="Q1644" s="162">
        <v>1.3500000000000001E-3</v>
      </c>
      <c r="R1644" s="162">
        <f>Q1644*H1644</f>
        <v>1.33245E-2</v>
      </c>
      <c r="S1644" s="162">
        <v>0</v>
      </c>
      <c r="T1644" s="163">
        <f>S1644*H1644</f>
        <v>0</v>
      </c>
      <c r="U1644" s="33"/>
      <c r="V1644" s="33"/>
      <c r="W1644" s="33"/>
      <c r="X1644" s="33"/>
      <c r="Y1644" s="33"/>
      <c r="Z1644" s="33"/>
      <c r="AA1644" s="33"/>
      <c r="AB1644" s="33"/>
      <c r="AC1644" s="33"/>
      <c r="AD1644" s="33"/>
      <c r="AE1644" s="33"/>
      <c r="AR1644" s="164" t="s">
        <v>417</v>
      </c>
      <c r="AT1644" s="164" t="s">
        <v>186</v>
      </c>
      <c r="AU1644" s="164" t="s">
        <v>152</v>
      </c>
      <c r="AY1644" s="18" t="s">
        <v>151</v>
      </c>
      <c r="BE1644" s="165">
        <f>IF(N1644="základná",J1644,0)</f>
        <v>0</v>
      </c>
      <c r="BF1644" s="165">
        <f>IF(N1644="znížená",J1644,0)</f>
        <v>0</v>
      </c>
      <c r="BG1644" s="165">
        <f>IF(N1644="zákl. prenesená",J1644,0)</f>
        <v>0</v>
      </c>
      <c r="BH1644" s="165">
        <f>IF(N1644="zníž. prenesená",J1644,0)</f>
        <v>0</v>
      </c>
      <c r="BI1644" s="165">
        <f>IF(N1644="nulová",J1644,0)</f>
        <v>0</v>
      </c>
      <c r="BJ1644" s="18" t="s">
        <v>152</v>
      </c>
      <c r="BK1644" s="165">
        <f>ROUND(I1644*H1644,2)</f>
        <v>0</v>
      </c>
      <c r="BL1644" s="18" t="s">
        <v>262</v>
      </c>
      <c r="BM1644" s="164" t="s">
        <v>2846</v>
      </c>
    </row>
    <row r="1645" spans="1:65" s="14" customFormat="1" ht="11.25">
      <c r="B1645" s="174"/>
      <c r="D1645" s="167" t="s">
        <v>160</v>
      </c>
      <c r="E1645" s="175" t="s">
        <v>1</v>
      </c>
      <c r="F1645" s="176" t="s">
        <v>2847</v>
      </c>
      <c r="H1645" s="177">
        <v>9.8699999999999992</v>
      </c>
      <c r="I1645" s="178"/>
      <c r="L1645" s="174"/>
      <c r="M1645" s="179"/>
      <c r="N1645" s="180"/>
      <c r="O1645" s="180"/>
      <c r="P1645" s="180"/>
      <c r="Q1645" s="180"/>
      <c r="R1645" s="180"/>
      <c r="S1645" s="180"/>
      <c r="T1645" s="181"/>
      <c r="AT1645" s="175" t="s">
        <v>160</v>
      </c>
      <c r="AU1645" s="175" t="s">
        <v>152</v>
      </c>
      <c r="AV1645" s="14" t="s">
        <v>152</v>
      </c>
      <c r="AW1645" s="14" t="s">
        <v>31</v>
      </c>
      <c r="AX1645" s="14" t="s">
        <v>84</v>
      </c>
      <c r="AY1645" s="175" t="s">
        <v>151</v>
      </c>
    </row>
    <row r="1646" spans="1:65" s="2" customFormat="1" ht="24.2" customHeight="1">
      <c r="A1646" s="33"/>
      <c r="B1646" s="151"/>
      <c r="C1646" s="152" t="s">
        <v>2848</v>
      </c>
      <c r="D1646" s="152" t="s">
        <v>154</v>
      </c>
      <c r="E1646" s="153" t="s">
        <v>2849</v>
      </c>
      <c r="F1646" s="154" t="s">
        <v>2850</v>
      </c>
      <c r="G1646" s="155" t="s">
        <v>2015</v>
      </c>
      <c r="H1646" s="156">
        <v>41.213000000000001</v>
      </c>
      <c r="I1646" s="157"/>
      <c r="J1646" s="158">
        <f>ROUND(I1646*H1646,2)</f>
        <v>0</v>
      </c>
      <c r="K1646" s="159"/>
      <c r="L1646" s="34"/>
      <c r="M1646" s="160" t="s">
        <v>1</v>
      </c>
      <c r="N1646" s="161" t="s">
        <v>42</v>
      </c>
      <c r="O1646" s="62"/>
      <c r="P1646" s="162">
        <f>O1646*H1646</f>
        <v>0</v>
      </c>
      <c r="Q1646" s="162">
        <v>7.2849999999999995E-5</v>
      </c>
      <c r="R1646" s="162">
        <f>Q1646*H1646</f>
        <v>3.0023670499999999E-3</v>
      </c>
      <c r="S1646" s="162">
        <v>0</v>
      </c>
      <c r="T1646" s="163">
        <f>S1646*H1646</f>
        <v>0</v>
      </c>
      <c r="U1646" s="33"/>
      <c r="V1646" s="33"/>
      <c r="W1646" s="33"/>
      <c r="X1646" s="33"/>
      <c r="Y1646" s="33"/>
      <c r="Z1646" s="33"/>
      <c r="AA1646" s="33"/>
      <c r="AB1646" s="33"/>
      <c r="AC1646" s="33"/>
      <c r="AD1646" s="33"/>
      <c r="AE1646" s="33"/>
      <c r="AR1646" s="164" t="s">
        <v>262</v>
      </c>
      <c r="AT1646" s="164" t="s">
        <v>154</v>
      </c>
      <c r="AU1646" s="164" t="s">
        <v>152</v>
      </c>
      <c r="AY1646" s="18" t="s">
        <v>151</v>
      </c>
      <c r="BE1646" s="165">
        <f>IF(N1646="základná",J1646,0)</f>
        <v>0</v>
      </c>
      <c r="BF1646" s="165">
        <f>IF(N1646="znížená",J1646,0)</f>
        <v>0</v>
      </c>
      <c r="BG1646" s="165">
        <f>IF(N1646="zákl. prenesená",J1646,0)</f>
        <v>0</v>
      </c>
      <c r="BH1646" s="165">
        <f>IF(N1646="zníž. prenesená",J1646,0)</f>
        <v>0</v>
      </c>
      <c r="BI1646" s="165">
        <f>IF(N1646="nulová",J1646,0)</f>
        <v>0</v>
      </c>
      <c r="BJ1646" s="18" t="s">
        <v>152</v>
      </c>
      <c r="BK1646" s="165">
        <f>ROUND(I1646*H1646,2)</f>
        <v>0</v>
      </c>
      <c r="BL1646" s="18" t="s">
        <v>262</v>
      </c>
      <c r="BM1646" s="164" t="s">
        <v>2851</v>
      </c>
    </row>
    <row r="1647" spans="1:65" s="13" customFormat="1" ht="11.25">
      <c r="B1647" s="166"/>
      <c r="D1647" s="167" t="s">
        <v>160</v>
      </c>
      <c r="E1647" s="168" t="s">
        <v>1</v>
      </c>
      <c r="F1647" s="169" t="s">
        <v>1971</v>
      </c>
      <c r="H1647" s="168" t="s">
        <v>1</v>
      </c>
      <c r="I1647" s="170"/>
      <c r="L1647" s="166"/>
      <c r="M1647" s="171"/>
      <c r="N1647" s="172"/>
      <c r="O1647" s="172"/>
      <c r="P1647" s="172"/>
      <c r="Q1647" s="172"/>
      <c r="R1647" s="172"/>
      <c r="S1647" s="172"/>
      <c r="T1647" s="173"/>
      <c r="AT1647" s="168" t="s">
        <v>160</v>
      </c>
      <c r="AU1647" s="168" t="s">
        <v>152</v>
      </c>
      <c r="AV1647" s="13" t="s">
        <v>84</v>
      </c>
      <c r="AW1647" s="13" t="s">
        <v>31</v>
      </c>
      <c r="AX1647" s="13" t="s">
        <v>76</v>
      </c>
      <c r="AY1647" s="168" t="s">
        <v>151</v>
      </c>
    </row>
    <row r="1648" spans="1:65" s="14" customFormat="1" ht="11.25">
      <c r="B1648" s="174"/>
      <c r="D1648" s="167" t="s">
        <v>160</v>
      </c>
      <c r="E1648" s="175" t="s">
        <v>1</v>
      </c>
      <c r="F1648" s="176" t="s">
        <v>2852</v>
      </c>
      <c r="H1648" s="177">
        <v>29.437999999999999</v>
      </c>
      <c r="I1648" s="178"/>
      <c r="L1648" s="174"/>
      <c r="M1648" s="179"/>
      <c r="N1648" s="180"/>
      <c r="O1648" s="180"/>
      <c r="P1648" s="180"/>
      <c r="Q1648" s="180"/>
      <c r="R1648" s="180"/>
      <c r="S1648" s="180"/>
      <c r="T1648" s="181"/>
      <c r="AT1648" s="175" t="s">
        <v>160</v>
      </c>
      <c r="AU1648" s="175" t="s">
        <v>152</v>
      </c>
      <c r="AV1648" s="14" t="s">
        <v>152</v>
      </c>
      <c r="AW1648" s="14" t="s">
        <v>31</v>
      </c>
      <c r="AX1648" s="14" t="s">
        <v>76</v>
      </c>
      <c r="AY1648" s="175" t="s">
        <v>151</v>
      </c>
    </row>
    <row r="1649" spans="1:65" s="14" customFormat="1" ht="11.25">
      <c r="B1649" s="174"/>
      <c r="D1649" s="167" t="s">
        <v>160</v>
      </c>
      <c r="E1649" s="175" t="s">
        <v>1</v>
      </c>
      <c r="F1649" s="176" t="s">
        <v>2853</v>
      </c>
      <c r="H1649" s="177">
        <v>11.775</v>
      </c>
      <c r="I1649" s="178"/>
      <c r="L1649" s="174"/>
      <c r="M1649" s="179"/>
      <c r="N1649" s="180"/>
      <c r="O1649" s="180"/>
      <c r="P1649" s="180"/>
      <c r="Q1649" s="180"/>
      <c r="R1649" s="180"/>
      <c r="S1649" s="180"/>
      <c r="T1649" s="181"/>
      <c r="AT1649" s="175" t="s">
        <v>160</v>
      </c>
      <c r="AU1649" s="175" t="s">
        <v>152</v>
      </c>
      <c r="AV1649" s="14" t="s">
        <v>152</v>
      </c>
      <c r="AW1649" s="14" t="s">
        <v>31</v>
      </c>
      <c r="AX1649" s="14" t="s">
        <v>76</v>
      </c>
      <c r="AY1649" s="175" t="s">
        <v>151</v>
      </c>
    </row>
    <row r="1650" spans="1:65" s="15" customFormat="1" ht="11.25">
      <c r="B1650" s="182"/>
      <c r="D1650" s="167" t="s">
        <v>160</v>
      </c>
      <c r="E1650" s="183" t="s">
        <v>1</v>
      </c>
      <c r="F1650" s="184" t="s">
        <v>164</v>
      </c>
      <c r="H1650" s="185">
        <v>41.213000000000001</v>
      </c>
      <c r="I1650" s="186"/>
      <c r="L1650" s="182"/>
      <c r="M1650" s="187"/>
      <c r="N1650" s="188"/>
      <c r="O1650" s="188"/>
      <c r="P1650" s="188"/>
      <c r="Q1650" s="188"/>
      <c r="R1650" s="188"/>
      <c r="S1650" s="188"/>
      <c r="T1650" s="189"/>
      <c r="AT1650" s="183" t="s">
        <v>160</v>
      </c>
      <c r="AU1650" s="183" t="s">
        <v>152</v>
      </c>
      <c r="AV1650" s="15" t="s">
        <v>158</v>
      </c>
      <c r="AW1650" s="15" t="s">
        <v>31</v>
      </c>
      <c r="AX1650" s="15" t="s">
        <v>84</v>
      </c>
      <c r="AY1650" s="183" t="s">
        <v>151</v>
      </c>
    </row>
    <row r="1651" spans="1:65" s="2" customFormat="1" ht="24.2" customHeight="1">
      <c r="A1651" s="33"/>
      <c r="B1651" s="151"/>
      <c r="C1651" s="152" t="s">
        <v>2854</v>
      </c>
      <c r="D1651" s="152" t="s">
        <v>154</v>
      </c>
      <c r="E1651" s="153" t="s">
        <v>2855</v>
      </c>
      <c r="F1651" s="154" t="s">
        <v>2856</v>
      </c>
      <c r="G1651" s="155" t="s">
        <v>2015</v>
      </c>
      <c r="H1651" s="156">
        <v>252.25</v>
      </c>
      <c r="I1651" s="157"/>
      <c r="J1651" s="158">
        <f>ROUND(I1651*H1651,2)</f>
        <v>0</v>
      </c>
      <c r="K1651" s="159"/>
      <c r="L1651" s="34"/>
      <c r="M1651" s="160" t="s">
        <v>1</v>
      </c>
      <c r="N1651" s="161" t="s">
        <v>42</v>
      </c>
      <c r="O1651" s="62"/>
      <c r="P1651" s="162">
        <f>O1651*H1651</f>
        <v>0</v>
      </c>
      <c r="Q1651" s="162">
        <v>6.0000000000000002E-5</v>
      </c>
      <c r="R1651" s="162">
        <f>Q1651*H1651</f>
        <v>1.5135000000000001E-2</v>
      </c>
      <c r="S1651" s="162">
        <v>0</v>
      </c>
      <c r="T1651" s="163">
        <f>S1651*H1651</f>
        <v>0</v>
      </c>
      <c r="U1651" s="33"/>
      <c r="V1651" s="33"/>
      <c r="W1651" s="33"/>
      <c r="X1651" s="33"/>
      <c r="Y1651" s="33"/>
      <c r="Z1651" s="33"/>
      <c r="AA1651" s="33"/>
      <c r="AB1651" s="33"/>
      <c r="AC1651" s="33"/>
      <c r="AD1651" s="33"/>
      <c r="AE1651" s="33"/>
      <c r="AR1651" s="164" t="s">
        <v>262</v>
      </c>
      <c r="AT1651" s="164" t="s">
        <v>154</v>
      </c>
      <c r="AU1651" s="164" t="s">
        <v>152</v>
      </c>
      <c r="AY1651" s="18" t="s">
        <v>151</v>
      </c>
      <c r="BE1651" s="165">
        <f>IF(N1651="základná",J1651,0)</f>
        <v>0</v>
      </c>
      <c r="BF1651" s="165">
        <f>IF(N1651="znížená",J1651,0)</f>
        <v>0</v>
      </c>
      <c r="BG1651" s="165">
        <f>IF(N1651="zákl. prenesená",J1651,0)</f>
        <v>0</v>
      </c>
      <c r="BH1651" s="165">
        <f>IF(N1651="zníž. prenesená",J1651,0)</f>
        <v>0</v>
      </c>
      <c r="BI1651" s="165">
        <f>IF(N1651="nulová",J1651,0)</f>
        <v>0</v>
      </c>
      <c r="BJ1651" s="18" t="s">
        <v>152</v>
      </c>
      <c r="BK1651" s="165">
        <f>ROUND(I1651*H1651,2)</f>
        <v>0</v>
      </c>
      <c r="BL1651" s="18" t="s">
        <v>262</v>
      </c>
      <c r="BM1651" s="164" t="s">
        <v>2857</v>
      </c>
    </row>
    <row r="1652" spans="1:65" s="13" customFormat="1" ht="11.25">
      <c r="B1652" s="166"/>
      <c r="D1652" s="167" t="s">
        <v>160</v>
      </c>
      <c r="E1652" s="168" t="s">
        <v>1</v>
      </c>
      <c r="F1652" s="169" t="s">
        <v>1971</v>
      </c>
      <c r="H1652" s="168" t="s">
        <v>1</v>
      </c>
      <c r="I1652" s="170"/>
      <c r="L1652" s="166"/>
      <c r="M1652" s="171"/>
      <c r="N1652" s="172"/>
      <c r="O1652" s="172"/>
      <c r="P1652" s="172"/>
      <c r="Q1652" s="172"/>
      <c r="R1652" s="172"/>
      <c r="S1652" s="172"/>
      <c r="T1652" s="173"/>
      <c r="AT1652" s="168" t="s">
        <v>160</v>
      </c>
      <c r="AU1652" s="168" t="s">
        <v>152</v>
      </c>
      <c r="AV1652" s="13" t="s">
        <v>84</v>
      </c>
      <c r="AW1652" s="13" t="s">
        <v>31</v>
      </c>
      <c r="AX1652" s="13" t="s">
        <v>76</v>
      </c>
      <c r="AY1652" s="168" t="s">
        <v>151</v>
      </c>
    </row>
    <row r="1653" spans="1:65" s="14" customFormat="1" ht="11.25">
      <c r="B1653" s="174"/>
      <c r="D1653" s="167" t="s">
        <v>160</v>
      </c>
      <c r="E1653" s="175" t="s">
        <v>1</v>
      </c>
      <c r="F1653" s="176" t="s">
        <v>2858</v>
      </c>
      <c r="H1653" s="177">
        <v>15.67</v>
      </c>
      <c r="I1653" s="178"/>
      <c r="L1653" s="174"/>
      <c r="M1653" s="179"/>
      <c r="N1653" s="180"/>
      <c r="O1653" s="180"/>
      <c r="P1653" s="180"/>
      <c r="Q1653" s="180"/>
      <c r="R1653" s="180"/>
      <c r="S1653" s="180"/>
      <c r="T1653" s="181"/>
      <c r="AT1653" s="175" t="s">
        <v>160</v>
      </c>
      <c r="AU1653" s="175" t="s">
        <v>152</v>
      </c>
      <c r="AV1653" s="14" t="s">
        <v>152</v>
      </c>
      <c r="AW1653" s="14" t="s">
        <v>31</v>
      </c>
      <c r="AX1653" s="14" t="s">
        <v>76</v>
      </c>
      <c r="AY1653" s="175" t="s">
        <v>151</v>
      </c>
    </row>
    <row r="1654" spans="1:65" s="14" customFormat="1" ht="11.25">
      <c r="B1654" s="174"/>
      <c r="D1654" s="167" t="s">
        <v>160</v>
      </c>
      <c r="E1654" s="175" t="s">
        <v>1</v>
      </c>
      <c r="F1654" s="176" t="s">
        <v>2859</v>
      </c>
      <c r="H1654" s="177">
        <v>44.155999999999999</v>
      </c>
      <c r="I1654" s="178"/>
      <c r="L1654" s="174"/>
      <c r="M1654" s="179"/>
      <c r="N1654" s="180"/>
      <c r="O1654" s="180"/>
      <c r="P1654" s="180"/>
      <c r="Q1654" s="180"/>
      <c r="R1654" s="180"/>
      <c r="S1654" s="180"/>
      <c r="T1654" s="181"/>
      <c r="AT1654" s="175" t="s">
        <v>160</v>
      </c>
      <c r="AU1654" s="175" t="s">
        <v>152</v>
      </c>
      <c r="AV1654" s="14" t="s">
        <v>152</v>
      </c>
      <c r="AW1654" s="14" t="s">
        <v>31</v>
      </c>
      <c r="AX1654" s="14" t="s">
        <v>76</v>
      </c>
      <c r="AY1654" s="175" t="s">
        <v>151</v>
      </c>
    </row>
    <row r="1655" spans="1:65" s="13" customFormat="1" ht="11.25">
      <c r="B1655" s="166"/>
      <c r="D1655" s="167" t="s">
        <v>160</v>
      </c>
      <c r="E1655" s="168" t="s">
        <v>1</v>
      </c>
      <c r="F1655" s="169" t="s">
        <v>2860</v>
      </c>
      <c r="H1655" s="168" t="s">
        <v>1</v>
      </c>
      <c r="I1655" s="170"/>
      <c r="L1655" s="166"/>
      <c r="M1655" s="171"/>
      <c r="N1655" s="172"/>
      <c r="O1655" s="172"/>
      <c r="P1655" s="172"/>
      <c r="Q1655" s="172"/>
      <c r="R1655" s="172"/>
      <c r="S1655" s="172"/>
      <c r="T1655" s="173"/>
      <c r="AT1655" s="168" t="s">
        <v>160</v>
      </c>
      <c r="AU1655" s="168" t="s">
        <v>152</v>
      </c>
      <c r="AV1655" s="13" t="s">
        <v>84</v>
      </c>
      <c r="AW1655" s="13" t="s">
        <v>31</v>
      </c>
      <c r="AX1655" s="13" t="s">
        <v>76</v>
      </c>
      <c r="AY1655" s="168" t="s">
        <v>151</v>
      </c>
    </row>
    <row r="1656" spans="1:65" s="14" customFormat="1" ht="11.25">
      <c r="B1656" s="174"/>
      <c r="D1656" s="167" t="s">
        <v>160</v>
      </c>
      <c r="E1656" s="175" t="s">
        <v>1</v>
      </c>
      <c r="F1656" s="176" t="s">
        <v>2861</v>
      </c>
      <c r="H1656" s="177">
        <v>20.724</v>
      </c>
      <c r="I1656" s="178"/>
      <c r="L1656" s="174"/>
      <c r="M1656" s="179"/>
      <c r="N1656" s="180"/>
      <c r="O1656" s="180"/>
      <c r="P1656" s="180"/>
      <c r="Q1656" s="180"/>
      <c r="R1656" s="180"/>
      <c r="S1656" s="180"/>
      <c r="T1656" s="181"/>
      <c r="AT1656" s="175" t="s">
        <v>160</v>
      </c>
      <c r="AU1656" s="175" t="s">
        <v>152</v>
      </c>
      <c r="AV1656" s="14" t="s">
        <v>152</v>
      </c>
      <c r="AW1656" s="14" t="s">
        <v>31</v>
      </c>
      <c r="AX1656" s="14" t="s">
        <v>76</v>
      </c>
      <c r="AY1656" s="175" t="s">
        <v>151</v>
      </c>
    </row>
    <row r="1657" spans="1:65" s="13" customFormat="1" ht="11.25">
      <c r="B1657" s="166"/>
      <c r="D1657" s="167" t="s">
        <v>160</v>
      </c>
      <c r="E1657" s="168" t="s">
        <v>1</v>
      </c>
      <c r="F1657" s="169" t="s">
        <v>2860</v>
      </c>
      <c r="H1657" s="168" t="s">
        <v>1</v>
      </c>
      <c r="I1657" s="170"/>
      <c r="L1657" s="166"/>
      <c r="M1657" s="171"/>
      <c r="N1657" s="172"/>
      <c r="O1657" s="172"/>
      <c r="P1657" s="172"/>
      <c r="Q1657" s="172"/>
      <c r="R1657" s="172"/>
      <c r="S1657" s="172"/>
      <c r="T1657" s="173"/>
      <c r="AT1657" s="168" t="s">
        <v>160</v>
      </c>
      <c r="AU1657" s="168" t="s">
        <v>152</v>
      </c>
      <c r="AV1657" s="13" t="s">
        <v>84</v>
      </c>
      <c r="AW1657" s="13" t="s">
        <v>31</v>
      </c>
      <c r="AX1657" s="13" t="s">
        <v>76</v>
      </c>
      <c r="AY1657" s="168" t="s">
        <v>151</v>
      </c>
    </row>
    <row r="1658" spans="1:65" s="14" customFormat="1" ht="11.25">
      <c r="B1658" s="174"/>
      <c r="D1658" s="167" t="s">
        <v>160</v>
      </c>
      <c r="E1658" s="175" t="s">
        <v>1</v>
      </c>
      <c r="F1658" s="176" t="s">
        <v>2862</v>
      </c>
      <c r="H1658" s="177">
        <v>171.7</v>
      </c>
      <c r="I1658" s="178"/>
      <c r="L1658" s="174"/>
      <c r="M1658" s="179"/>
      <c r="N1658" s="180"/>
      <c r="O1658" s="180"/>
      <c r="P1658" s="180"/>
      <c r="Q1658" s="180"/>
      <c r="R1658" s="180"/>
      <c r="S1658" s="180"/>
      <c r="T1658" s="181"/>
      <c r="AT1658" s="175" t="s">
        <v>160</v>
      </c>
      <c r="AU1658" s="175" t="s">
        <v>152</v>
      </c>
      <c r="AV1658" s="14" t="s">
        <v>152</v>
      </c>
      <c r="AW1658" s="14" t="s">
        <v>31</v>
      </c>
      <c r="AX1658" s="14" t="s">
        <v>76</v>
      </c>
      <c r="AY1658" s="175" t="s">
        <v>151</v>
      </c>
    </row>
    <row r="1659" spans="1:65" s="15" customFormat="1" ht="11.25">
      <c r="B1659" s="182"/>
      <c r="D1659" s="167" t="s">
        <v>160</v>
      </c>
      <c r="E1659" s="183" t="s">
        <v>1</v>
      </c>
      <c r="F1659" s="184" t="s">
        <v>164</v>
      </c>
      <c r="H1659" s="185">
        <v>252.25</v>
      </c>
      <c r="I1659" s="186"/>
      <c r="L1659" s="182"/>
      <c r="M1659" s="187"/>
      <c r="N1659" s="188"/>
      <c r="O1659" s="188"/>
      <c r="P1659" s="188"/>
      <c r="Q1659" s="188"/>
      <c r="R1659" s="188"/>
      <c r="S1659" s="188"/>
      <c r="T1659" s="189"/>
      <c r="AT1659" s="183" t="s">
        <v>160</v>
      </c>
      <c r="AU1659" s="183" t="s">
        <v>152</v>
      </c>
      <c r="AV1659" s="15" t="s">
        <v>158</v>
      </c>
      <c r="AW1659" s="15" t="s">
        <v>31</v>
      </c>
      <c r="AX1659" s="15" t="s">
        <v>84</v>
      </c>
      <c r="AY1659" s="183" t="s">
        <v>151</v>
      </c>
    </row>
    <row r="1660" spans="1:65" s="2" customFormat="1" ht="24.2" customHeight="1">
      <c r="A1660" s="33"/>
      <c r="B1660" s="151"/>
      <c r="C1660" s="152" t="s">
        <v>2863</v>
      </c>
      <c r="D1660" s="152" t="s">
        <v>154</v>
      </c>
      <c r="E1660" s="153" t="s">
        <v>2864</v>
      </c>
      <c r="F1660" s="154" t="s">
        <v>2865</v>
      </c>
      <c r="G1660" s="155" t="s">
        <v>2015</v>
      </c>
      <c r="H1660" s="156">
        <v>271.63</v>
      </c>
      <c r="I1660" s="157"/>
      <c r="J1660" s="158">
        <f>ROUND(I1660*H1660,2)</f>
        <v>0</v>
      </c>
      <c r="K1660" s="159"/>
      <c r="L1660" s="34"/>
      <c r="M1660" s="160" t="s">
        <v>1</v>
      </c>
      <c r="N1660" s="161" t="s">
        <v>42</v>
      </c>
      <c r="O1660" s="62"/>
      <c r="P1660" s="162">
        <f>O1660*H1660</f>
        <v>0</v>
      </c>
      <c r="Q1660" s="162">
        <v>6.0000000000000002E-5</v>
      </c>
      <c r="R1660" s="162">
        <f>Q1660*H1660</f>
        <v>1.6297800000000001E-2</v>
      </c>
      <c r="S1660" s="162">
        <v>0</v>
      </c>
      <c r="T1660" s="163">
        <f>S1660*H1660</f>
        <v>0</v>
      </c>
      <c r="U1660" s="33"/>
      <c r="V1660" s="33"/>
      <c r="W1660" s="33"/>
      <c r="X1660" s="33"/>
      <c r="Y1660" s="33"/>
      <c r="Z1660" s="33"/>
      <c r="AA1660" s="33"/>
      <c r="AB1660" s="33"/>
      <c r="AC1660" s="33"/>
      <c r="AD1660" s="33"/>
      <c r="AE1660" s="33"/>
      <c r="AR1660" s="164" t="s">
        <v>262</v>
      </c>
      <c r="AT1660" s="164" t="s">
        <v>154</v>
      </c>
      <c r="AU1660" s="164" t="s">
        <v>152</v>
      </c>
      <c r="AY1660" s="18" t="s">
        <v>151</v>
      </c>
      <c r="BE1660" s="165">
        <f>IF(N1660="základná",J1660,0)</f>
        <v>0</v>
      </c>
      <c r="BF1660" s="165">
        <f>IF(N1660="znížená",J1660,0)</f>
        <v>0</v>
      </c>
      <c r="BG1660" s="165">
        <f>IF(N1660="zákl. prenesená",J1660,0)</f>
        <v>0</v>
      </c>
      <c r="BH1660" s="165">
        <f>IF(N1660="zníž. prenesená",J1660,0)</f>
        <v>0</v>
      </c>
      <c r="BI1660" s="165">
        <f>IF(N1660="nulová",J1660,0)</f>
        <v>0</v>
      </c>
      <c r="BJ1660" s="18" t="s">
        <v>152</v>
      </c>
      <c r="BK1660" s="165">
        <f>ROUND(I1660*H1660,2)</f>
        <v>0</v>
      </c>
      <c r="BL1660" s="18" t="s">
        <v>262</v>
      </c>
      <c r="BM1660" s="164" t="s">
        <v>2866</v>
      </c>
    </row>
    <row r="1661" spans="1:65" s="13" customFormat="1" ht="11.25">
      <c r="B1661" s="166"/>
      <c r="D1661" s="167" t="s">
        <v>160</v>
      </c>
      <c r="E1661" s="168" t="s">
        <v>1</v>
      </c>
      <c r="F1661" s="169" t="s">
        <v>1971</v>
      </c>
      <c r="H1661" s="168" t="s">
        <v>1</v>
      </c>
      <c r="I1661" s="170"/>
      <c r="L1661" s="166"/>
      <c r="M1661" s="171"/>
      <c r="N1661" s="172"/>
      <c r="O1661" s="172"/>
      <c r="P1661" s="172"/>
      <c r="Q1661" s="172"/>
      <c r="R1661" s="172"/>
      <c r="S1661" s="172"/>
      <c r="T1661" s="173"/>
      <c r="AT1661" s="168" t="s">
        <v>160</v>
      </c>
      <c r="AU1661" s="168" t="s">
        <v>152</v>
      </c>
      <c r="AV1661" s="13" t="s">
        <v>84</v>
      </c>
      <c r="AW1661" s="13" t="s">
        <v>31</v>
      </c>
      <c r="AX1661" s="13" t="s">
        <v>76</v>
      </c>
      <c r="AY1661" s="168" t="s">
        <v>151</v>
      </c>
    </row>
    <row r="1662" spans="1:65" s="14" customFormat="1" ht="11.25">
      <c r="B1662" s="174"/>
      <c r="D1662" s="167" t="s">
        <v>160</v>
      </c>
      <c r="E1662" s="175" t="s">
        <v>1</v>
      </c>
      <c r="F1662" s="176" t="s">
        <v>2867</v>
      </c>
      <c r="H1662" s="177">
        <v>114.76</v>
      </c>
      <c r="I1662" s="178"/>
      <c r="L1662" s="174"/>
      <c r="M1662" s="179"/>
      <c r="N1662" s="180"/>
      <c r="O1662" s="180"/>
      <c r="P1662" s="180"/>
      <c r="Q1662" s="180"/>
      <c r="R1662" s="180"/>
      <c r="S1662" s="180"/>
      <c r="T1662" s="181"/>
      <c r="AT1662" s="175" t="s">
        <v>160</v>
      </c>
      <c r="AU1662" s="175" t="s">
        <v>152</v>
      </c>
      <c r="AV1662" s="14" t="s">
        <v>152</v>
      </c>
      <c r="AW1662" s="14" t="s">
        <v>31</v>
      </c>
      <c r="AX1662" s="14" t="s">
        <v>76</v>
      </c>
      <c r="AY1662" s="175" t="s">
        <v>151</v>
      </c>
    </row>
    <row r="1663" spans="1:65" s="13" customFormat="1" ht="11.25">
      <c r="B1663" s="166"/>
      <c r="D1663" s="167" t="s">
        <v>160</v>
      </c>
      <c r="E1663" s="168" t="s">
        <v>1</v>
      </c>
      <c r="F1663" s="169" t="s">
        <v>2860</v>
      </c>
      <c r="H1663" s="168" t="s">
        <v>1</v>
      </c>
      <c r="I1663" s="170"/>
      <c r="L1663" s="166"/>
      <c r="M1663" s="171"/>
      <c r="N1663" s="172"/>
      <c r="O1663" s="172"/>
      <c r="P1663" s="172"/>
      <c r="Q1663" s="172"/>
      <c r="R1663" s="172"/>
      <c r="S1663" s="172"/>
      <c r="T1663" s="173"/>
      <c r="AT1663" s="168" t="s">
        <v>160</v>
      </c>
      <c r="AU1663" s="168" t="s">
        <v>152</v>
      </c>
      <c r="AV1663" s="13" t="s">
        <v>84</v>
      </c>
      <c r="AW1663" s="13" t="s">
        <v>31</v>
      </c>
      <c r="AX1663" s="13" t="s">
        <v>76</v>
      </c>
      <c r="AY1663" s="168" t="s">
        <v>151</v>
      </c>
    </row>
    <row r="1664" spans="1:65" s="14" customFormat="1" ht="11.25">
      <c r="B1664" s="174"/>
      <c r="D1664" s="167" t="s">
        <v>160</v>
      </c>
      <c r="E1664" s="175" t="s">
        <v>1</v>
      </c>
      <c r="F1664" s="176" t="s">
        <v>2868</v>
      </c>
      <c r="H1664" s="177">
        <v>156.87</v>
      </c>
      <c r="I1664" s="178"/>
      <c r="L1664" s="174"/>
      <c r="M1664" s="179"/>
      <c r="N1664" s="180"/>
      <c r="O1664" s="180"/>
      <c r="P1664" s="180"/>
      <c r="Q1664" s="180"/>
      <c r="R1664" s="180"/>
      <c r="S1664" s="180"/>
      <c r="T1664" s="181"/>
      <c r="AT1664" s="175" t="s">
        <v>160</v>
      </c>
      <c r="AU1664" s="175" t="s">
        <v>152</v>
      </c>
      <c r="AV1664" s="14" t="s">
        <v>152</v>
      </c>
      <c r="AW1664" s="14" t="s">
        <v>31</v>
      </c>
      <c r="AX1664" s="14" t="s">
        <v>76</v>
      </c>
      <c r="AY1664" s="175" t="s">
        <v>151</v>
      </c>
    </row>
    <row r="1665" spans="1:65" s="15" customFormat="1" ht="11.25">
      <c r="B1665" s="182"/>
      <c r="D1665" s="167" t="s">
        <v>160</v>
      </c>
      <c r="E1665" s="183" t="s">
        <v>1</v>
      </c>
      <c r="F1665" s="184" t="s">
        <v>164</v>
      </c>
      <c r="H1665" s="185">
        <v>271.63</v>
      </c>
      <c r="I1665" s="186"/>
      <c r="L1665" s="182"/>
      <c r="M1665" s="187"/>
      <c r="N1665" s="188"/>
      <c r="O1665" s="188"/>
      <c r="P1665" s="188"/>
      <c r="Q1665" s="188"/>
      <c r="R1665" s="188"/>
      <c r="S1665" s="188"/>
      <c r="T1665" s="189"/>
      <c r="AT1665" s="183" t="s">
        <v>160</v>
      </c>
      <c r="AU1665" s="183" t="s">
        <v>152</v>
      </c>
      <c r="AV1665" s="15" t="s">
        <v>158</v>
      </c>
      <c r="AW1665" s="15" t="s">
        <v>31</v>
      </c>
      <c r="AX1665" s="15" t="s">
        <v>84</v>
      </c>
      <c r="AY1665" s="183" t="s">
        <v>151</v>
      </c>
    </row>
    <row r="1666" spans="1:65" s="2" customFormat="1" ht="24.2" customHeight="1">
      <c r="A1666" s="33"/>
      <c r="B1666" s="151"/>
      <c r="C1666" s="152" t="s">
        <v>2869</v>
      </c>
      <c r="D1666" s="152" t="s">
        <v>154</v>
      </c>
      <c r="E1666" s="153" t="s">
        <v>2870</v>
      </c>
      <c r="F1666" s="154" t="s">
        <v>2871</v>
      </c>
      <c r="G1666" s="155" t="s">
        <v>2015</v>
      </c>
      <c r="H1666" s="156">
        <v>745.33</v>
      </c>
      <c r="I1666" s="157"/>
      <c r="J1666" s="158">
        <f>ROUND(I1666*H1666,2)</f>
        <v>0</v>
      </c>
      <c r="K1666" s="159"/>
      <c r="L1666" s="34"/>
      <c r="M1666" s="160" t="s">
        <v>1</v>
      </c>
      <c r="N1666" s="161" t="s">
        <v>42</v>
      </c>
      <c r="O1666" s="62"/>
      <c r="P1666" s="162">
        <f>O1666*H1666</f>
        <v>0</v>
      </c>
      <c r="Q1666" s="162">
        <v>5.0000000000000002E-5</v>
      </c>
      <c r="R1666" s="162">
        <f>Q1666*H1666</f>
        <v>3.7266500000000001E-2</v>
      </c>
      <c r="S1666" s="162">
        <v>0</v>
      </c>
      <c r="T1666" s="163">
        <f>S1666*H1666</f>
        <v>0</v>
      </c>
      <c r="U1666" s="33"/>
      <c r="V1666" s="33"/>
      <c r="W1666" s="33"/>
      <c r="X1666" s="33"/>
      <c r="Y1666" s="33"/>
      <c r="Z1666" s="33"/>
      <c r="AA1666" s="33"/>
      <c r="AB1666" s="33"/>
      <c r="AC1666" s="33"/>
      <c r="AD1666" s="33"/>
      <c r="AE1666" s="33"/>
      <c r="AR1666" s="164" t="s">
        <v>262</v>
      </c>
      <c r="AT1666" s="164" t="s">
        <v>154</v>
      </c>
      <c r="AU1666" s="164" t="s">
        <v>152</v>
      </c>
      <c r="AY1666" s="18" t="s">
        <v>151</v>
      </c>
      <c r="BE1666" s="165">
        <f>IF(N1666="základná",J1666,0)</f>
        <v>0</v>
      </c>
      <c r="BF1666" s="165">
        <f>IF(N1666="znížená",J1666,0)</f>
        <v>0</v>
      </c>
      <c r="BG1666" s="165">
        <f>IF(N1666="zákl. prenesená",J1666,0)</f>
        <v>0</v>
      </c>
      <c r="BH1666" s="165">
        <f>IF(N1666="zníž. prenesená",J1666,0)</f>
        <v>0</v>
      </c>
      <c r="BI1666" s="165">
        <f>IF(N1666="nulová",J1666,0)</f>
        <v>0</v>
      </c>
      <c r="BJ1666" s="18" t="s">
        <v>152</v>
      </c>
      <c r="BK1666" s="165">
        <f>ROUND(I1666*H1666,2)</f>
        <v>0</v>
      </c>
      <c r="BL1666" s="18" t="s">
        <v>262</v>
      </c>
      <c r="BM1666" s="164" t="s">
        <v>2872</v>
      </c>
    </row>
    <row r="1667" spans="1:65" s="13" customFormat="1" ht="11.25">
      <c r="B1667" s="166"/>
      <c r="D1667" s="167" t="s">
        <v>160</v>
      </c>
      <c r="E1667" s="168" t="s">
        <v>1</v>
      </c>
      <c r="F1667" s="169" t="s">
        <v>1971</v>
      </c>
      <c r="H1667" s="168" t="s">
        <v>1</v>
      </c>
      <c r="I1667" s="170"/>
      <c r="L1667" s="166"/>
      <c r="M1667" s="171"/>
      <c r="N1667" s="172"/>
      <c r="O1667" s="172"/>
      <c r="P1667" s="172"/>
      <c r="Q1667" s="172"/>
      <c r="R1667" s="172"/>
      <c r="S1667" s="172"/>
      <c r="T1667" s="173"/>
      <c r="AT1667" s="168" t="s">
        <v>160</v>
      </c>
      <c r="AU1667" s="168" t="s">
        <v>152</v>
      </c>
      <c r="AV1667" s="13" t="s">
        <v>84</v>
      </c>
      <c r="AW1667" s="13" t="s">
        <v>31</v>
      </c>
      <c r="AX1667" s="13" t="s">
        <v>76</v>
      </c>
      <c r="AY1667" s="168" t="s">
        <v>151</v>
      </c>
    </row>
    <row r="1668" spans="1:65" s="14" customFormat="1" ht="11.25">
      <c r="B1668" s="174"/>
      <c r="D1668" s="167" t="s">
        <v>160</v>
      </c>
      <c r="E1668" s="175" t="s">
        <v>1</v>
      </c>
      <c r="F1668" s="176" t="s">
        <v>2873</v>
      </c>
      <c r="H1668" s="177">
        <v>285.79000000000002</v>
      </c>
      <c r="I1668" s="178"/>
      <c r="L1668" s="174"/>
      <c r="M1668" s="179"/>
      <c r="N1668" s="180"/>
      <c r="O1668" s="180"/>
      <c r="P1668" s="180"/>
      <c r="Q1668" s="180"/>
      <c r="R1668" s="180"/>
      <c r="S1668" s="180"/>
      <c r="T1668" s="181"/>
      <c r="AT1668" s="175" t="s">
        <v>160</v>
      </c>
      <c r="AU1668" s="175" t="s">
        <v>152</v>
      </c>
      <c r="AV1668" s="14" t="s">
        <v>152</v>
      </c>
      <c r="AW1668" s="14" t="s">
        <v>31</v>
      </c>
      <c r="AX1668" s="14" t="s">
        <v>76</v>
      </c>
      <c r="AY1668" s="175" t="s">
        <v>151</v>
      </c>
    </row>
    <row r="1669" spans="1:65" s="13" customFormat="1" ht="11.25">
      <c r="B1669" s="166"/>
      <c r="D1669" s="167" t="s">
        <v>160</v>
      </c>
      <c r="E1669" s="168" t="s">
        <v>1</v>
      </c>
      <c r="F1669" s="169" t="s">
        <v>1948</v>
      </c>
      <c r="H1669" s="168" t="s">
        <v>1</v>
      </c>
      <c r="I1669" s="170"/>
      <c r="L1669" s="166"/>
      <c r="M1669" s="171"/>
      <c r="N1669" s="172"/>
      <c r="O1669" s="172"/>
      <c r="P1669" s="172"/>
      <c r="Q1669" s="172"/>
      <c r="R1669" s="172"/>
      <c r="S1669" s="172"/>
      <c r="T1669" s="173"/>
      <c r="AT1669" s="168" t="s">
        <v>160</v>
      </c>
      <c r="AU1669" s="168" t="s">
        <v>152</v>
      </c>
      <c r="AV1669" s="13" t="s">
        <v>84</v>
      </c>
      <c r="AW1669" s="13" t="s">
        <v>31</v>
      </c>
      <c r="AX1669" s="13" t="s">
        <v>76</v>
      </c>
      <c r="AY1669" s="168" t="s">
        <v>151</v>
      </c>
    </row>
    <row r="1670" spans="1:65" s="14" customFormat="1" ht="11.25">
      <c r="B1670" s="174"/>
      <c r="D1670" s="167" t="s">
        <v>160</v>
      </c>
      <c r="E1670" s="175" t="s">
        <v>1</v>
      </c>
      <c r="F1670" s="176" t="s">
        <v>2874</v>
      </c>
      <c r="H1670" s="177">
        <v>459.54</v>
      </c>
      <c r="I1670" s="178"/>
      <c r="L1670" s="174"/>
      <c r="M1670" s="179"/>
      <c r="N1670" s="180"/>
      <c r="O1670" s="180"/>
      <c r="P1670" s="180"/>
      <c r="Q1670" s="180"/>
      <c r="R1670" s="180"/>
      <c r="S1670" s="180"/>
      <c r="T1670" s="181"/>
      <c r="AT1670" s="175" t="s">
        <v>160</v>
      </c>
      <c r="AU1670" s="175" t="s">
        <v>152</v>
      </c>
      <c r="AV1670" s="14" t="s">
        <v>152</v>
      </c>
      <c r="AW1670" s="14" t="s">
        <v>31</v>
      </c>
      <c r="AX1670" s="14" t="s">
        <v>76</v>
      </c>
      <c r="AY1670" s="175" t="s">
        <v>151</v>
      </c>
    </row>
    <row r="1671" spans="1:65" s="15" customFormat="1" ht="11.25">
      <c r="B1671" s="182"/>
      <c r="D1671" s="167" t="s">
        <v>160</v>
      </c>
      <c r="E1671" s="183" t="s">
        <v>1</v>
      </c>
      <c r="F1671" s="184" t="s">
        <v>164</v>
      </c>
      <c r="H1671" s="185">
        <v>745.33</v>
      </c>
      <c r="I1671" s="186"/>
      <c r="L1671" s="182"/>
      <c r="M1671" s="187"/>
      <c r="N1671" s="188"/>
      <c r="O1671" s="188"/>
      <c r="P1671" s="188"/>
      <c r="Q1671" s="188"/>
      <c r="R1671" s="188"/>
      <c r="S1671" s="188"/>
      <c r="T1671" s="189"/>
      <c r="AT1671" s="183" t="s">
        <v>160</v>
      </c>
      <c r="AU1671" s="183" t="s">
        <v>152</v>
      </c>
      <c r="AV1671" s="15" t="s">
        <v>158</v>
      </c>
      <c r="AW1671" s="15" t="s">
        <v>31</v>
      </c>
      <c r="AX1671" s="15" t="s">
        <v>84</v>
      </c>
      <c r="AY1671" s="183" t="s">
        <v>151</v>
      </c>
    </row>
    <row r="1672" spans="1:65" s="2" customFormat="1" ht="24.2" customHeight="1">
      <c r="A1672" s="33"/>
      <c r="B1672" s="151"/>
      <c r="C1672" s="152" t="s">
        <v>2875</v>
      </c>
      <c r="D1672" s="152" t="s">
        <v>154</v>
      </c>
      <c r="E1672" s="153" t="s">
        <v>2876</v>
      </c>
      <c r="F1672" s="154" t="s">
        <v>2877</v>
      </c>
      <c r="G1672" s="155" t="s">
        <v>2015</v>
      </c>
      <c r="H1672" s="156">
        <v>3360.8</v>
      </c>
      <c r="I1672" s="157"/>
      <c r="J1672" s="158">
        <f>ROUND(I1672*H1672,2)</f>
        <v>0</v>
      </c>
      <c r="K1672" s="159"/>
      <c r="L1672" s="34"/>
      <c r="M1672" s="160" t="s">
        <v>1</v>
      </c>
      <c r="N1672" s="161" t="s">
        <v>42</v>
      </c>
      <c r="O1672" s="62"/>
      <c r="P1672" s="162">
        <f>O1672*H1672</f>
        <v>0</v>
      </c>
      <c r="Q1672" s="162">
        <v>5.0000000000000002E-5</v>
      </c>
      <c r="R1672" s="162">
        <f>Q1672*H1672</f>
        <v>0.16804000000000002</v>
      </c>
      <c r="S1672" s="162">
        <v>0</v>
      </c>
      <c r="T1672" s="163">
        <f>S1672*H1672</f>
        <v>0</v>
      </c>
      <c r="U1672" s="33"/>
      <c r="V1672" s="33"/>
      <c r="W1672" s="33"/>
      <c r="X1672" s="33"/>
      <c r="Y1672" s="33"/>
      <c r="Z1672" s="33"/>
      <c r="AA1672" s="33"/>
      <c r="AB1672" s="33"/>
      <c r="AC1672" s="33"/>
      <c r="AD1672" s="33"/>
      <c r="AE1672" s="33"/>
      <c r="AR1672" s="164" t="s">
        <v>262</v>
      </c>
      <c r="AT1672" s="164" t="s">
        <v>154</v>
      </c>
      <c r="AU1672" s="164" t="s">
        <v>152</v>
      </c>
      <c r="AY1672" s="18" t="s">
        <v>151</v>
      </c>
      <c r="BE1672" s="165">
        <f>IF(N1672="základná",J1672,0)</f>
        <v>0</v>
      </c>
      <c r="BF1672" s="165">
        <f>IF(N1672="znížená",J1672,0)</f>
        <v>0</v>
      </c>
      <c r="BG1672" s="165">
        <f>IF(N1672="zákl. prenesená",J1672,0)</f>
        <v>0</v>
      </c>
      <c r="BH1672" s="165">
        <f>IF(N1672="zníž. prenesená",J1672,0)</f>
        <v>0</v>
      </c>
      <c r="BI1672" s="165">
        <f>IF(N1672="nulová",J1672,0)</f>
        <v>0</v>
      </c>
      <c r="BJ1672" s="18" t="s">
        <v>152</v>
      </c>
      <c r="BK1672" s="165">
        <f>ROUND(I1672*H1672,2)</f>
        <v>0</v>
      </c>
      <c r="BL1672" s="18" t="s">
        <v>262</v>
      </c>
      <c r="BM1672" s="164" t="s">
        <v>2878</v>
      </c>
    </row>
    <row r="1673" spans="1:65" s="13" customFormat="1" ht="11.25">
      <c r="B1673" s="166"/>
      <c r="D1673" s="167" t="s">
        <v>160</v>
      </c>
      <c r="E1673" s="168" t="s">
        <v>1</v>
      </c>
      <c r="F1673" s="169" t="s">
        <v>2879</v>
      </c>
      <c r="H1673" s="168" t="s">
        <v>1</v>
      </c>
      <c r="I1673" s="170"/>
      <c r="L1673" s="166"/>
      <c r="M1673" s="171"/>
      <c r="N1673" s="172"/>
      <c r="O1673" s="172"/>
      <c r="P1673" s="172"/>
      <c r="Q1673" s="172"/>
      <c r="R1673" s="172"/>
      <c r="S1673" s="172"/>
      <c r="T1673" s="173"/>
      <c r="AT1673" s="168" t="s">
        <v>160</v>
      </c>
      <c r="AU1673" s="168" t="s">
        <v>152</v>
      </c>
      <c r="AV1673" s="13" t="s">
        <v>84</v>
      </c>
      <c r="AW1673" s="13" t="s">
        <v>31</v>
      </c>
      <c r="AX1673" s="13" t="s">
        <v>76</v>
      </c>
      <c r="AY1673" s="168" t="s">
        <v>151</v>
      </c>
    </row>
    <row r="1674" spans="1:65" s="14" customFormat="1" ht="11.25">
      <c r="B1674" s="174"/>
      <c r="D1674" s="167" t="s">
        <v>160</v>
      </c>
      <c r="E1674" s="175" t="s">
        <v>1</v>
      </c>
      <c r="F1674" s="176" t="s">
        <v>2880</v>
      </c>
      <c r="H1674" s="177">
        <v>3085.55</v>
      </c>
      <c r="I1674" s="178"/>
      <c r="L1674" s="174"/>
      <c r="M1674" s="179"/>
      <c r="N1674" s="180"/>
      <c r="O1674" s="180"/>
      <c r="P1674" s="180"/>
      <c r="Q1674" s="180"/>
      <c r="R1674" s="180"/>
      <c r="S1674" s="180"/>
      <c r="T1674" s="181"/>
      <c r="AT1674" s="175" t="s">
        <v>160</v>
      </c>
      <c r="AU1674" s="175" t="s">
        <v>152</v>
      </c>
      <c r="AV1674" s="14" t="s">
        <v>152</v>
      </c>
      <c r="AW1674" s="14" t="s">
        <v>31</v>
      </c>
      <c r="AX1674" s="14" t="s">
        <v>76</v>
      </c>
      <c r="AY1674" s="175" t="s">
        <v>151</v>
      </c>
    </row>
    <row r="1675" spans="1:65" s="14" customFormat="1" ht="11.25">
      <c r="B1675" s="174"/>
      <c r="D1675" s="167" t="s">
        <v>160</v>
      </c>
      <c r="E1675" s="175" t="s">
        <v>1</v>
      </c>
      <c r="F1675" s="176" t="s">
        <v>2881</v>
      </c>
      <c r="H1675" s="177">
        <v>91.71</v>
      </c>
      <c r="I1675" s="178"/>
      <c r="L1675" s="174"/>
      <c r="M1675" s="179"/>
      <c r="N1675" s="180"/>
      <c r="O1675" s="180"/>
      <c r="P1675" s="180"/>
      <c r="Q1675" s="180"/>
      <c r="R1675" s="180"/>
      <c r="S1675" s="180"/>
      <c r="T1675" s="181"/>
      <c r="AT1675" s="175" t="s">
        <v>160</v>
      </c>
      <c r="AU1675" s="175" t="s">
        <v>152</v>
      </c>
      <c r="AV1675" s="14" t="s">
        <v>152</v>
      </c>
      <c r="AW1675" s="14" t="s">
        <v>31</v>
      </c>
      <c r="AX1675" s="14" t="s">
        <v>76</v>
      </c>
      <c r="AY1675" s="175" t="s">
        <v>151</v>
      </c>
    </row>
    <row r="1676" spans="1:65" s="13" customFormat="1" ht="11.25">
      <c r="B1676" s="166"/>
      <c r="D1676" s="167" t="s">
        <v>160</v>
      </c>
      <c r="E1676" s="168" t="s">
        <v>1</v>
      </c>
      <c r="F1676" s="169" t="s">
        <v>1948</v>
      </c>
      <c r="H1676" s="168" t="s">
        <v>1</v>
      </c>
      <c r="I1676" s="170"/>
      <c r="L1676" s="166"/>
      <c r="M1676" s="171"/>
      <c r="N1676" s="172"/>
      <c r="O1676" s="172"/>
      <c r="P1676" s="172"/>
      <c r="Q1676" s="172"/>
      <c r="R1676" s="172"/>
      <c r="S1676" s="172"/>
      <c r="T1676" s="173"/>
      <c r="AT1676" s="168" t="s">
        <v>160</v>
      </c>
      <c r="AU1676" s="168" t="s">
        <v>152</v>
      </c>
      <c r="AV1676" s="13" t="s">
        <v>84</v>
      </c>
      <c r="AW1676" s="13" t="s">
        <v>31</v>
      </c>
      <c r="AX1676" s="13" t="s">
        <v>76</v>
      </c>
      <c r="AY1676" s="168" t="s">
        <v>151</v>
      </c>
    </row>
    <row r="1677" spans="1:65" s="14" customFormat="1" ht="11.25">
      <c r="B1677" s="174"/>
      <c r="D1677" s="167" t="s">
        <v>160</v>
      </c>
      <c r="E1677" s="175" t="s">
        <v>1</v>
      </c>
      <c r="F1677" s="176" t="s">
        <v>2882</v>
      </c>
      <c r="H1677" s="177">
        <v>183.54</v>
      </c>
      <c r="I1677" s="178"/>
      <c r="L1677" s="174"/>
      <c r="M1677" s="179"/>
      <c r="N1677" s="180"/>
      <c r="O1677" s="180"/>
      <c r="P1677" s="180"/>
      <c r="Q1677" s="180"/>
      <c r="R1677" s="180"/>
      <c r="S1677" s="180"/>
      <c r="T1677" s="181"/>
      <c r="AT1677" s="175" t="s">
        <v>160</v>
      </c>
      <c r="AU1677" s="175" t="s">
        <v>152</v>
      </c>
      <c r="AV1677" s="14" t="s">
        <v>152</v>
      </c>
      <c r="AW1677" s="14" t="s">
        <v>31</v>
      </c>
      <c r="AX1677" s="14" t="s">
        <v>76</v>
      </c>
      <c r="AY1677" s="175" t="s">
        <v>151</v>
      </c>
    </row>
    <row r="1678" spans="1:65" s="15" customFormat="1" ht="11.25">
      <c r="B1678" s="182"/>
      <c r="D1678" s="167" t="s">
        <v>160</v>
      </c>
      <c r="E1678" s="183" t="s">
        <v>1</v>
      </c>
      <c r="F1678" s="184" t="s">
        <v>164</v>
      </c>
      <c r="H1678" s="185">
        <v>3360.8</v>
      </c>
      <c r="I1678" s="186"/>
      <c r="L1678" s="182"/>
      <c r="M1678" s="187"/>
      <c r="N1678" s="188"/>
      <c r="O1678" s="188"/>
      <c r="P1678" s="188"/>
      <c r="Q1678" s="188"/>
      <c r="R1678" s="188"/>
      <c r="S1678" s="188"/>
      <c r="T1678" s="189"/>
      <c r="AT1678" s="183" t="s">
        <v>160</v>
      </c>
      <c r="AU1678" s="183" t="s">
        <v>152</v>
      </c>
      <c r="AV1678" s="15" t="s">
        <v>158</v>
      </c>
      <c r="AW1678" s="15" t="s">
        <v>31</v>
      </c>
      <c r="AX1678" s="15" t="s">
        <v>84</v>
      </c>
      <c r="AY1678" s="183" t="s">
        <v>151</v>
      </c>
    </row>
    <row r="1679" spans="1:65" s="2" customFormat="1" ht="24.2" customHeight="1">
      <c r="A1679" s="33"/>
      <c r="B1679" s="151"/>
      <c r="C1679" s="152" t="s">
        <v>2883</v>
      </c>
      <c r="D1679" s="152" t="s">
        <v>154</v>
      </c>
      <c r="E1679" s="153" t="s">
        <v>2884</v>
      </c>
      <c r="F1679" s="154" t="s">
        <v>2885</v>
      </c>
      <c r="G1679" s="155" t="s">
        <v>2015</v>
      </c>
      <c r="H1679" s="156">
        <v>2451.21</v>
      </c>
      <c r="I1679" s="157"/>
      <c r="J1679" s="158">
        <f>ROUND(I1679*H1679,2)</f>
        <v>0</v>
      </c>
      <c r="K1679" s="159"/>
      <c r="L1679" s="34"/>
      <c r="M1679" s="160" t="s">
        <v>1</v>
      </c>
      <c r="N1679" s="161" t="s">
        <v>42</v>
      </c>
      <c r="O1679" s="62"/>
      <c r="P1679" s="162">
        <f>O1679*H1679</f>
        <v>0</v>
      </c>
      <c r="Q1679" s="162">
        <v>5.0000000000000002E-5</v>
      </c>
      <c r="R1679" s="162">
        <f>Q1679*H1679</f>
        <v>0.1225605</v>
      </c>
      <c r="S1679" s="162">
        <v>0</v>
      </c>
      <c r="T1679" s="163">
        <f>S1679*H1679</f>
        <v>0</v>
      </c>
      <c r="U1679" s="33"/>
      <c r="V1679" s="33"/>
      <c r="W1679" s="33"/>
      <c r="X1679" s="33"/>
      <c r="Y1679" s="33"/>
      <c r="Z1679" s="33"/>
      <c r="AA1679" s="33"/>
      <c r="AB1679" s="33"/>
      <c r="AC1679" s="33"/>
      <c r="AD1679" s="33"/>
      <c r="AE1679" s="33"/>
      <c r="AR1679" s="164" t="s">
        <v>262</v>
      </c>
      <c r="AT1679" s="164" t="s">
        <v>154</v>
      </c>
      <c r="AU1679" s="164" t="s">
        <v>152</v>
      </c>
      <c r="AY1679" s="18" t="s">
        <v>151</v>
      </c>
      <c r="BE1679" s="165">
        <f>IF(N1679="základná",J1679,0)</f>
        <v>0</v>
      </c>
      <c r="BF1679" s="165">
        <f>IF(N1679="znížená",J1679,0)</f>
        <v>0</v>
      </c>
      <c r="BG1679" s="165">
        <f>IF(N1679="zákl. prenesená",J1679,0)</f>
        <v>0</v>
      </c>
      <c r="BH1679" s="165">
        <f>IF(N1679="zníž. prenesená",J1679,0)</f>
        <v>0</v>
      </c>
      <c r="BI1679" s="165">
        <f>IF(N1679="nulová",J1679,0)</f>
        <v>0</v>
      </c>
      <c r="BJ1679" s="18" t="s">
        <v>152</v>
      </c>
      <c r="BK1679" s="165">
        <f>ROUND(I1679*H1679,2)</f>
        <v>0</v>
      </c>
      <c r="BL1679" s="18" t="s">
        <v>262</v>
      </c>
      <c r="BM1679" s="164" t="s">
        <v>2886</v>
      </c>
    </row>
    <row r="1680" spans="1:65" s="13" customFormat="1" ht="11.25">
      <c r="B1680" s="166"/>
      <c r="D1680" s="167" t="s">
        <v>160</v>
      </c>
      <c r="E1680" s="168" t="s">
        <v>1</v>
      </c>
      <c r="F1680" s="169" t="s">
        <v>1971</v>
      </c>
      <c r="H1680" s="168" t="s">
        <v>1</v>
      </c>
      <c r="I1680" s="170"/>
      <c r="L1680" s="166"/>
      <c r="M1680" s="171"/>
      <c r="N1680" s="172"/>
      <c r="O1680" s="172"/>
      <c r="P1680" s="172"/>
      <c r="Q1680" s="172"/>
      <c r="R1680" s="172"/>
      <c r="S1680" s="172"/>
      <c r="T1680" s="173"/>
      <c r="AT1680" s="168" t="s">
        <v>160</v>
      </c>
      <c r="AU1680" s="168" t="s">
        <v>152</v>
      </c>
      <c r="AV1680" s="13" t="s">
        <v>84</v>
      </c>
      <c r="AW1680" s="13" t="s">
        <v>31</v>
      </c>
      <c r="AX1680" s="13" t="s">
        <v>76</v>
      </c>
      <c r="AY1680" s="168" t="s">
        <v>151</v>
      </c>
    </row>
    <row r="1681" spans="1:65" s="14" customFormat="1" ht="11.25">
      <c r="B1681" s="174"/>
      <c r="D1681" s="167" t="s">
        <v>160</v>
      </c>
      <c r="E1681" s="175" t="s">
        <v>1</v>
      </c>
      <c r="F1681" s="176" t="s">
        <v>2887</v>
      </c>
      <c r="H1681" s="177">
        <v>637.15</v>
      </c>
      <c r="I1681" s="178"/>
      <c r="L1681" s="174"/>
      <c r="M1681" s="179"/>
      <c r="N1681" s="180"/>
      <c r="O1681" s="180"/>
      <c r="P1681" s="180"/>
      <c r="Q1681" s="180"/>
      <c r="R1681" s="180"/>
      <c r="S1681" s="180"/>
      <c r="T1681" s="181"/>
      <c r="AT1681" s="175" t="s">
        <v>160</v>
      </c>
      <c r="AU1681" s="175" t="s">
        <v>152</v>
      </c>
      <c r="AV1681" s="14" t="s">
        <v>152</v>
      </c>
      <c r="AW1681" s="14" t="s">
        <v>31</v>
      </c>
      <c r="AX1681" s="14" t="s">
        <v>76</v>
      </c>
      <c r="AY1681" s="175" t="s">
        <v>151</v>
      </c>
    </row>
    <row r="1682" spans="1:65" s="13" customFormat="1" ht="11.25">
      <c r="B1682" s="166"/>
      <c r="D1682" s="167" t="s">
        <v>160</v>
      </c>
      <c r="E1682" s="168" t="s">
        <v>1</v>
      </c>
      <c r="F1682" s="169" t="s">
        <v>1948</v>
      </c>
      <c r="H1682" s="168" t="s">
        <v>1</v>
      </c>
      <c r="I1682" s="170"/>
      <c r="L1682" s="166"/>
      <c r="M1682" s="171"/>
      <c r="N1682" s="172"/>
      <c r="O1682" s="172"/>
      <c r="P1682" s="172"/>
      <c r="Q1682" s="172"/>
      <c r="R1682" s="172"/>
      <c r="S1682" s="172"/>
      <c r="T1682" s="173"/>
      <c r="AT1682" s="168" t="s">
        <v>160</v>
      </c>
      <c r="AU1682" s="168" t="s">
        <v>152</v>
      </c>
      <c r="AV1682" s="13" t="s">
        <v>84</v>
      </c>
      <c r="AW1682" s="13" t="s">
        <v>31</v>
      </c>
      <c r="AX1682" s="13" t="s">
        <v>76</v>
      </c>
      <c r="AY1682" s="168" t="s">
        <v>151</v>
      </c>
    </row>
    <row r="1683" spans="1:65" s="14" customFormat="1" ht="11.25">
      <c r="B1683" s="174"/>
      <c r="D1683" s="167" t="s">
        <v>160</v>
      </c>
      <c r="E1683" s="175" t="s">
        <v>1</v>
      </c>
      <c r="F1683" s="176" t="s">
        <v>2888</v>
      </c>
      <c r="H1683" s="177">
        <v>1814.06</v>
      </c>
      <c r="I1683" s="178"/>
      <c r="L1683" s="174"/>
      <c r="M1683" s="179"/>
      <c r="N1683" s="180"/>
      <c r="O1683" s="180"/>
      <c r="P1683" s="180"/>
      <c r="Q1683" s="180"/>
      <c r="R1683" s="180"/>
      <c r="S1683" s="180"/>
      <c r="T1683" s="181"/>
      <c r="AT1683" s="175" t="s">
        <v>160</v>
      </c>
      <c r="AU1683" s="175" t="s">
        <v>152</v>
      </c>
      <c r="AV1683" s="14" t="s">
        <v>152</v>
      </c>
      <c r="AW1683" s="14" t="s">
        <v>31</v>
      </c>
      <c r="AX1683" s="14" t="s">
        <v>76</v>
      </c>
      <c r="AY1683" s="175" t="s">
        <v>151</v>
      </c>
    </row>
    <row r="1684" spans="1:65" s="15" customFormat="1" ht="11.25">
      <c r="B1684" s="182"/>
      <c r="D1684" s="167" t="s">
        <v>160</v>
      </c>
      <c r="E1684" s="183" t="s">
        <v>1</v>
      </c>
      <c r="F1684" s="184" t="s">
        <v>164</v>
      </c>
      <c r="H1684" s="185">
        <v>2451.21</v>
      </c>
      <c r="I1684" s="186"/>
      <c r="L1684" s="182"/>
      <c r="M1684" s="187"/>
      <c r="N1684" s="188"/>
      <c r="O1684" s="188"/>
      <c r="P1684" s="188"/>
      <c r="Q1684" s="188"/>
      <c r="R1684" s="188"/>
      <c r="S1684" s="188"/>
      <c r="T1684" s="189"/>
      <c r="AT1684" s="183" t="s">
        <v>160</v>
      </c>
      <c r="AU1684" s="183" t="s">
        <v>152</v>
      </c>
      <c r="AV1684" s="15" t="s">
        <v>158</v>
      </c>
      <c r="AW1684" s="15" t="s">
        <v>31</v>
      </c>
      <c r="AX1684" s="15" t="s">
        <v>84</v>
      </c>
      <c r="AY1684" s="183" t="s">
        <v>151</v>
      </c>
    </row>
    <row r="1685" spans="1:65" s="2" customFormat="1" ht="24.2" customHeight="1">
      <c r="A1685" s="33"/>
      <c r="B1685" s="151"/>
      <c r="C1685" s="152" t="s">
        <v>2889</v>
      </c>
      <c r="D1685" s="152" t="s">
        <v>154</v>
      </c>
      <c r="E1685" s="153" t="s">
        <v>2890</v>
      </c>
      <c r="F1685" s="154" t="s">
        <v>2891</v>
      </c>
      <c r="G1685" s="155" t="s">
        <v>2015</v>
      </c>
      <c r="H1685" s="156">
        <v>1728.35</v>
      </c>
      <c r="I1685" s="157"/>
      <c r="J1685" s="158">
        <f>ROUND(I1685*H1685,2)</f>
        <v>0</v>
      </c>
      <c r="K1685" s="159"/>
      <c r="L1685" s="34"/>
      <c r="M1685" s="160" t="s">
        <v>1</v>
      </c>
      <c r="N1685" s="161" t="s">
        <v>42</v>
      </c>
      <c r="O1685" s="62"/>
      <c r="P1685" s="162">
        <f>O1685*H1685</f>
        <v>0</v>
      </c>
      <c r="Q1685" s="162">
        <v>5.0000000000000002E-5</v>
      </c>
      <c r="R1685" s="162">
        <f>Q1685*H1685</f>
        <v>8.6417499999999994E-2</v>
      </c>
      <c r="S1685" s="162">
        <v>0</v>
      </c>
      <c r="T1685" s="163">
        <f>S1685*H1685</f>
        <v>0</v>
      </c>
      <c r="U1685" s="33"/>
      <c r="V1685" s="33"/>
      <c r="W1685" s="33"/>
      <c r="X1685" s="33"/>
      <c r="Y1685" s="33"/>
      <c r="Z1685" s="33"/>
      <c r="AA1685" s="33"/>
      <c r="AB1685" s="33"/>
      <c r="AC1685" s="33"/>
      <c r="AD1685" s="33"/>
      <c r="AE1685" s="33"/>
      <c r="AR1685" s="164" t="s">
        <v>262</v>
      </c>
      <c r="AT1685" s="164" t="s">
        <v>154</v>
      </c>
      <c r="AU1685" s="164" t="s">
        <v>152</v>
      </c>
      <c r="AY1685" s="18" t="s">
        <v>151</v>
      </c>
      <c r="BE1685" s="165">
        <f>IF(N1685="základná",J1685,0)</f>
        <v>0</v>
      </c>
      <c r="BF1685" s="165">
        <f>IF(N1685="znížená",J1685,0)</f>
        <v>0</v>
      </c>
      <c r="BG1685" s="165">
        <f>IF(N1685="zákl. prenesená",J1685,0)</f>
        <v>0</v>
      </c>
      <c r="BH1685" s="165">
        <f>IF(N1685="zníž. prenesená",J1685,0)</f>
        <v>0</v>
      </c>
      <c r="BI1685" s="165">
        <f>IF(N1685="nulová",J1685,0)</f>
        <v>0</v>
      </c>
      <c r="BJ1685" s="18" t="s">
        <v>152</v>
      </c>
      <c r="BK1685" s="165">
        <f>ROUND(I1685*H1685,2)</f>
        <v>0</v>
      </c>
      <c r="BL1685" s="18" t="s">
        <v>262</v>
      </c>
      <c r="BM1685" s="164" t="s">
        <v>2892</v>
      </c>
    </row>
    <row r="1686" spans="1:65" s="13" customFormat="1" ht="11.25">
      <c r="B1686" s="166"/>
      <c r="D1686" s="167" t="s">
        <v>160</v>
      </c>
      <c r="E1686" s="168" t="s">
        <v>1</v>
      </c>
      <c r="F1686" s="169" t="s">
        <v>2860</v>
      </c>
      <c r="H1686" s="168" t="s">
        <v>1</v>
      </c>
      <c r="I1686" s="170"/>
      <c r="L1686" s="166"/>
      <c r="M1686" s="171"/>
      <c r="N1686" s="172"/>
      <c r="O1686" s="172"/>
      <c r="P1686" s="172"/>
      <c r="Q1686" s="172"/>
      <c r="R1686" s="172"/>
      <c r="S1686" s="172"/>
      <c r="T1686" s="173"/>
      <c r="AT1686" s="168" t="s">
        <v>160</v>
      </c>
      <c r="AU1686" s="168" t="s">
        <v>152</v>
      </c>
      <c r="AV1686" s="13" t="s">
        <v>84</v>
      </c>
      <c r="AW1686" s="13" t="s">
        <v>31</v>
      </c>
      <c r="AX1686" s="13" t="s">
        <v>76</v>
      </c>
      <c r="AY1686" s="168" t="s">
        <v>151</v>
      </c>
    </row>
    <row r="1687" spans="1:65" s="14" customFormat="1" ht="11.25">
      <c r="B1687" s="174"/>
      <c r="D1687" s="167" t="s">
        <v>160</v>
      </c>
      <c r="E1687" s="175" t="s">
        <v>1</v>
      </c>
      <c r="F1687" s="176" t="s">
        <v>2893</v>
      </c>
      <c r="H1687" s="177">
        <v>1146.95</v>
      </c>
      <c r="I1687" s="178"/>
      <c r="L1687" s="174"/>
      <c r="M1687" s="179"/>
      <c r="N1687" s="180"/>
      <c r="O1687" s="180"/>
      <c r="P1687" s="180"/>
      <c r="Q1687" s="180"/>
      <c r="R1687" s="180"/>
      <c r="S1687" s="180"/>
      <c r="T1687" s="181"/>
      <c r="AT1687" s="175" t="s">
        <v>160</v>
      </c>
      <c r="AU1687" s="175" t="s">
        <v>152</v>
      </c>
      <c r="AV1687" s="14" t="s">
        <v>152</v>
      </c>
      <c r="AW1687" s="14" t="s">
        <v>31</v>
      </c>
      <c r="AX1687" s="14" t="s">
        <v>76</v>
      </c>
      <c r="AY1687" s="175" t="s">
        <v>151</v>
      </c>
    </row>
    <row r="1688" spans="1:65" s="13" customFormat="1" ht="11.25">
      <c r="B1688" s="166"/>
      <c r="D1688" s="167" t="s">
        <v>160</v>
      </c>
      <c r="E1688" s="168" t="s">
        <v>1</v>
      </c>
      <c r="F1688" s="169" t="s">
        <v>1948</v>
      </c>
      <c r="H1688" s="168" t="s">
        <v>1</v>
      </c>
      <c r="I1688" s="170"/>
      <c r="L1688" s="166"/>
      <c r="M1688" s="171"/>
      <c r="N1688" s="172"/>
      <c r="O1688" s="172"/>
      <c r="P1688" s="172"/>
      <c r="Q1688" s="172"/>
      <c r="R1688" s="172"/>
      <c r="S1688" s="172"/>
      <c r="T1688" s="173"/>
      <c r="AT1688" s="168" t="s">
        <v>160</v>
      </c>
      <c r="AU1688" s="168" t="s">
        <v>152</v>
      </c>
      <c r="AV1688" s="13" t="s">
        <v>84</v>
      </c>
      <c r="AW1688" s="13" t="s">
        <v>31</v>
      </c>
      <c r="AX1688" s="13" t="s">
        <v>76</v>
      </c>
      <c r="AY1688" s="168" t="s">
        <v>151</v>
      </c>
    </row>
    <row r="1689" spans="1:65" s="14" customFormat="1" ht="11.25">
      <c r="B1689" s="174"/>
      <c r="D1689" s="167" t="s">
        <v>160</v>
      </c>
      <c r="E1689" s="175" t="s">
        <v>1</v>
      </c>
      <c r="F1689" s="176" t="s">
        <v>2894</v>
      </c>
      <c r="H1689" s="177">
        <v>581.4</v>
      </c>
      <c r="I1689" s="178"/>
      <c r="L1689" s="174"/>
      <c r="M1689" s="179"/>
      <c r="N1689" s="180"/>
      <c r="O1689" s="180"/>
      <c r="P1689" s="180"/>
      <c r="Q1689" s="180"/>
      <c r="R1689" s="180"/>
      <c r="S1689" s="180"/>
      <c r="T1689" s="181"/>
      <c r="AT1689" s="175" t="s">
        <v>160</v>
      </c>
      <c r="AU1689" s="175" t="s">
        <v>152</v>
      </c>
      <c r="AV1689" s="14" t="s">
        <v>152</v>
      </c>
      <c r="AW1689" s="14" t="s">
        <v>31</v>
      </c>
      <c r="AX1689" s="14" t="s">
        <v>76</v>
      </c>
      <c r="AY1689" s="175" t="s">
        <v>151</v>
      </c>
    </row>
    <row r="1690" spans="1:65" s="15" customFormat="1" ht="11.25">
      <c r="B1690" s="182"/>
      <c r="D1690" s="167" t="s">
        <v>160</v>
      </c>
      <c r="E1690" s="183" t="s">
        <v>1</v>
      </c>
      <c r="F1690" s="184" t="s">
        <v>164</v>
      </c>
      <c r="H1690" s="185">
        <v>1728.35</v>
      </c>
      <c r="I1690" s="186"/>
      <c r="L1690" s="182"/>
      <c r="M1690" s="187"/>
      <c r="N1690" s="188"/>
      <c r="O1690" s="188"/>
      <c r="P1690" s="188"/>
      <c r="Q1690" s="188"/>
      <c r="R1690" s="188"/>
      <c r="S1690" s="188"/>
      <c r="T1690" s="189"/>
      <c r="AT1690" s="183" t="s">
        <v>160</v>
      </c>
      <c r="AU1690" s="183" t="s">
        <v>152</v>
      </c>
      <c r="AV1690" s="15" t="s">
        <v>158</v>
      </c>
      <c r="AW1690" s="15" t="s">
        <v>31</v>
      </c>
      <c r="AX1690" s="15" t="s">
        <v>84</v>
      </c>
      <c r="AY1690" s="183" t="s">
        <v>151</v>
      </c>
    </row>
    <row r="1691" spans="1:65" s="2" customFormat="1" ht="24.2" customHeight="1">
      <c r="A1691" s="33"/>
      <c r="B1691" s="151"/>
      <c r="C1691" s="190" t="s">
        <v>2895</v>
      </c>
      <c r="D1691" s="190" t="s">
        <v>186</v>
      </c>
      <c r="E1691" s="191" t="s">
        <v>2896</v>
      </c>
      <c r="F1691" s="192" t="s">
        <v>2897</v>
      </c>
      <c r="G1691" s="193" t="s">
        <v>2015</v>
      </c>
      <c r="H1691" s="194">
        <v>9293.3250000000007</v>
      </c>
      <c r="I1691" s="195"/>
      <c r="J1691" s="196">
        <f>ROUND(I1691*H1691,2)</f>
        <v>0</v>
      </c>
      <c r="K1691" s="197"/>
      <c r="L1691" s="198"/>
      <c r="M1691" s="199" t="s">
        <v>1</v>
      </c>
      <c r="N1691" s="200" t="s">
        <v>42</v>
      </c>
      <c r="O1691" s="62"/>
      <c r="P1691" s="162">
        <f>O1691*H1691</f>
        <v>0</v>
      </c>
      <c r="Q1691" s="162">
        <v>1E-3</v>
      </c>
      <c r="R1691" s="162">
        <f>Q1691*H1691</f>
        <v>9.2933250000000012</v>
      </c>
      <c r="S1691" s="162">
        <v>0</v>
      </c>
      <c r="T1691" s="163">
        <f>S1691*H1691</f>
        <v>0</v>
      </c>
      <c r="U1691" s="33"/>
      <c r="V1691" s="33"/>
      <c r="W1691" s="33"/>
      <c r="X1691" s="33"/>
      <c r="Y1691" s="33"/>
      <c r="Z1691" s="33"/>
      <c r="AA1691" s="33"/>
      <c r="AB1691" s="33"/>
      <c r="AC1691" s="33"/>
      <c r="AD1691" s="33"/>
      <c r="AE1691" s="33"/>
      <c r="AR1691" s="164" t="s">
        <v>417</v>
      </c>
      <c r="AT1691" s="164" t="s">
        <v>186</v>
      </c>
      <c r="AU1691" s="164" t="s">
        <v>152</v>
      </c>
      <c r="AY1691" s="18" t="s">
        <v>151</v>
      </c>
      <c r="BE1691" s="165">
        <f>IF(N1691="základná",J1691,0)</f>
        <v>0</v>
      </c>
      <c r="BF1691" s="165">
        <f>IF(N1691="znížená",J1691,0)</f>
        <v>0</v>
      </c>
      <c r="BG1691" s="165">
        <f>IF(N1691="zákl. prenesená",J1691,0)</f>
        <v>0</v>
      </c>
      <c r="BH1691" s="165">
        <f>IF(N1691="zníž. prenesená",J1691,0)</f>
        <v>0</v>
      </c>
      <c r="BI1691" s="165">
        <f>IF(N1691="nulová",J1691,0)</f>
        <v>0</v>
      </c>
      <c r="BJ1691" s="18" t="s">
        <v>152</v>
      </c>
      <c r="BK1691" s="165">
        <f>ROUND(I1691*H1691,2)</f>
        <v>0</v>
      </c>
      <c r="BL1691" s="18" t="s">
        <v>262</v>
      </c>
      <c r="BM1691" s="164" t="s">
        <v>2898</v>
      </c>
    </row>
    <row r="1692" spans="1:65" s="14" customFormat="1" ht="11.25">
      <c r="B1692" s="174"/>
      <c r="D1692" s="167" t="s">
        <v>160</v>
      </c>
      <c r="E1692" s="175" t="s">
        <v>1</v>
      </c>
      <c r="F1692" s="176" t="s">
        <v>2899</v>
      </c>
      <c r="H1692" s="177">
        <v>43.274000000000001</v>
      </c>
      <c r="I1692" s="178"/>
      <c r="L1692" s="174"/>
      <c r="M1692" s="179"/>
      <c r="N1692" s="180"/>
      <c r="O1692" s="180"/>
      <c r="P1692" s="180"/>
      <c r="Q1692" s="180"/>
      <c r="R1692" s="180"/>
      <c r="S1692" s="180"/>
      <c r="T1692" s="181"/>
      <c r="AT1692" s="175" t="s">
        <v>160</v>
      </c>
      <c r="AU1692" s="175" t="s">
        <v>152</v>
      </c>
      <c r="AV1692" s="14" t="s">
        <v>152</v>
      </c>
      <c r="AW1692" s="14" t="s">
        <v>31</v>
      </c>
      <c r="AX1692" s="14" t="s">
        <v>76</v>
      </c>
      <c r="AY1692" s="175" t="s">
        <v>151</v>
      </c>
    </row>
    <row r="1693" spans="1:65" s="14" customFormat="1" ht="11.25">
      <c r="B1693" s="174"/>
      <c r="D1693" s="167" t="s">
        <v>160</v>
      </c>
      <c r="E1693" s="175" t="s">
        <v>1</v>
      </c>
      <c r="F1693" s="176" t="s">
        <v>2900</v>
      </c>
      <c r="H1693" s="177">
        <v>264.863</v>
      </c>
      <c r="I1693" s="178"/>
      <c r="L1693" s="174"/>
      <c r="M1693" s="179"/>
      <c r="N1693" s="180"/>
      <c r="O1693" s="180"/>
      <c r="P1693" s="180"/>
      <c r="Q1693" s="180"/>
      <c r="R1693" s="180"/>
      <c r="S1693" s="180"/>
      <c r="T1693" s="181"/>
      <c r="AT1693" s="175" t="s">
        <v>160</v>
      </c>
      <c r="AU1693" s="175" t="s">
        <v>152</v>
      </c>
      <c r="AV1693" s="14" t="s">
        <v>152</v>
      </c>
      <c r="AW1693" s="14" t="s">
        <v>31</v>
      </c>
      <c r="AX1693" s="14" t="s">
        <v>76</v>
      </c>
      <c r="AY1693" s="175" t="s">
        <v>151</v>
      </c>
    </row>
    <row r="1694" spans="1:65" s="14" customFormat="1" ht="11.25">
      <c r="B1694" s="174"/>
      <c r="D1694" s="167" t="s">
        <v>160</v>
      </c>
      <c r="E1694" s="175" t="s">
        <v>1</v>
      </c>
      <c r="F1694" s="176" t="s">
        <v>2901</v>
      </c>
      <c r="H1694" s="177">
        <v>285.21199999999999</v>
      </c>
      <c r="I1694" s="178"/>
      <c r="L1694" s="174"/>
      <c r="M1694" s="179"/>
      <c r="N1694" s="180"/>
      <c r="O1694" s="180"/>
      <c r="P1694" s="180"/>
      <c r="Q1694" s="180"/>
      <c r="R1694" s="180"/>
      <c r="S1694" s="180"/>
      <c r="T1694" s="181"/>
      <c r="AT1694" s="175" t="s">
        <v>160</v>
      </c>
      <c r="AU1694" s="175" t="s">
        <v>152</v>
      </c>
      <c r="AV1694" s="14" t="s">
        <v>152</v>
      </c>
      <c r="AW1694" s="14" t="s">
        <v>31</v>
      </c>
      <c r="AX1694" s="14" t="s">
        <v>76</v>
      </c>
      <c r="AY1694" s="175" t="s">
        <v>151</v>
      </c>
    </row>
    <row r="1695" spans="1:65" s="14" customFormat="1" ht="11.25">
      <c r="B1695" s="174"/>
      <c r="D1695" s="167" t="s">
        <v>160</v>
      </c>
      <c r="E1695" s="175" t="s">
        <v>1</v>
      </c>
      <c r="F1695" s="176" t="s">
        <v>2902</v>
      </c>
      <c r="H1695" s="177">
        <v>782.59699999999998</v>
      </c>
      <c r="I1695" s="178"/>
      <c r="L1695" s="174"/>
      <c r="M1695" s="179"/>
      <c r="N1695" s="180"/>
      <c r="O1695" s="180"/>
      <c r="P1695" s="180"/>
      <c r="Q1695" s="180"/>
      <c r="R1695" s="180"/>
      <c r="S1695" s="180"/>
      <c r="T1695" s="181"/>
      <c r="AT1695" s="175" t="s">
        <v>160</v>
      </c>
      <c r="AU1695" s="175" t="s">
        <v>152</v>
      </c>
      <c r="AV1695" s="14" t="s">
        <v>152</v>
      </c>
      <c r="AW1695" s="14" t="s">
        <v>31</v>
      </c>
      <c r="AX1695" s="14" t="s">
        <v>76</v>
      </c>
      <c r="AY1695" s="175" t="s">
        <v>151</v>
      </c>
    </row>
    <row r="1696" spans="1:65" s="14" customFormat="1" ht="11.25">
      <c r="B1696" s="174"/>
      <c r="D1696" s="167" t="s">
        <v>160</v>
      </c>
      <c r="E1696" s="175" t="s">
        <v>1</v>
      </c>
      <c r="F1696" s="176" t="s">
        <v>2903</v>
      </c>
      <c r="H1696" s="177">
        <v>3528.84</v>
      </c>
      <c r="I1696" s="178"/>
      <c r="L1696" s="174"/>
      <c r="M1696" s="179"/>
      <c r="N1696" s="180"/>
      <c r="O1696" s="180"/>
      <c r="P1696" s="180"/>
      <c r="Q1696" s="180"/>
      <c r="R1696" s="180"/>
      <c r="S1696" s="180"/>
      <c r="T1696" s="181"/>
      <c r="AT1696" s="175" t="s">
        <v>160</v>
      </c>
      <c r="AU1696" s="175" t="s">
        <v>152</v>
      </c>
      <c r="AV1696" s="14" t="s">
        <v>152</v>
      </c>
      <c r="AW1696" s="14" t="s">
        <v>31</v>
      </c>
      <c r="AX1696" s="14" t="s">
        <v>76</v>
      </c>
      <c r="AY1696" s="175" t="s">
        <v>151</v>
      </c>
    </row>
    <row r="1697" spans="1:65" s="14" customFormat="1" ht="11.25">
      <c r="B1697" s="174"/>
      <c r="D1697" s="167" t="s">
        <v>160</v>
      </c>
      <c r="E1697" s="175" t="s">
        <v>1</v>
      </c>
      <c r="F1697" s="176" t="s">
        <v>2904</v>
      </c>
      <c r="H1697" s="177">
        <v>2573.7710000000002</v>
      </c>
      <c r="I1697" s="178"/>
      <c r="L1697" s="174"/>
      <c r="M1697" s="179"/>
      <c r="N1697" s="180"/>
      <c r="O1697" s="180"/>
      <c r="P1697" s="180"/>
      <c r="Q1697" s="180"/>
      <c r="R1697" s="180"/>
      <c r="S1697" s="180"/>
      <c r="T1697" s="181"/>
      <c r="AT1697" s="175" t="s">
        <v>160</v>
      </c>
      <c r="AU1697" s="175" t="s">
        <v>152</v>
      </c>
      <c r="AV1697" s="14" t="s">
        <v>152</v>
      </c>
      <c r="AW1697" s="14" t="s">
        <v>31</v>
      </c>
      <c r="AX1697" s="14" t="s">
        <v>76</v>
      </c>
      <c r="AY1697" s="175" t="s">
        <v>151</v>
      </c>
    </row>
    <row r="1698" spans="1:65" s="14" customFormat="1" ht="11.25">
      <c r="B1698" s="174"/>
      <c r="D1698" s="167" t="s">
        <v>160</v>
      </c>
      <c r="E1698" s="175" t="s">
        <v>1</v>
      </c>
      <c r="F1698" s="176" t="s">
        <v>2905</v>
      </c>
      <c r="H1698" s="177">
        <v>1814.768</v>
      </c>
      <c r="I1698" s="178"/>
      <c r="L1698" s="174"/>
      <c r="M1698" s="179"/>
      <c r="N1698" s="180"/>
      <c r="O1698" s="180"/>
      <c r="P1698" s="180"/>
      <c r="Q1698" s="180"/>
      <c r="R1698" s="180"/>
      <c r="S1698" s="180"/>
      <c r="T1698" s="181"/>
      <c r="AT1698" s="175" t="s">
        <v>160</v>
      </c>
      <c r="AU1698" s="175" t="s">
        <v>152</v>
      </c>
      <c r="AV1698" s="14" t="s">
        <v>152</v>
      </c>
      <c r="AW1698" s="14" t="s">
        <v>31</v>
      </c>
      <c r="AX1698" s="14" t="s">
        <v>76</v>
      </c>
      <c r="AY1698" s="175" t="s">
        <v>151</v>
      </c>
    </row>
    <row r="1699" spans="1:65" s="15" customFormat="1" ht="11.25">
      <c r="B1699" s="182"/>
      <c r="D1699" s="167" t="s">
        <v>160</v>
      </c>
      <c r="E1699" s="183" t="s">
        <v>1</v>
      </c>
      <c r="F1699" s="184" t="s">
        <v>164</v>
      </c>
      <c r="H1699" s="185">
        <v>9293.3250000000007</v>
      </c>
      <c r="I1699" s="186"/>
      <c r="L1699" s="182"/>
      <c r="M1699" s="187"/>
      <c r="N1699" s="188"/>
      <c r="O1699" s="188"/>
      <c r="P1699" s="188"/>
      <c r="Q1699" s="188"/>
      <c r="R1699" s="188"/>
      <c r="S1699" s="188"/>
      <c r="T1699" s="189"/>
      <c r="AT1699" s="183" t="s">
        <v>160</v>
      </c>
      <c r="AU1699" s="183" t="s">
        <v>152</v>
      </c>
      <c r="AV1699" s="15" t="s">
        <v>158</v>
      </c>
      <c r="AW1699" s="15" t="s">
        <v>31</v>
      </c>
      <c r="AX1699" s="15" t="s">
        <v>84</v>
      </c>
      <c r="AY1699" s="183" t="s">
        <v>151</v>
      </c>
    </row>
    <row r="1700" spans="1:65" s="2" customFormat="1" ht="24.2" customHeight="1">
      <c r="A1700" s="33"/>
      <c r="B1700" s="151"/>
      <c r="C1700" s="152" t="s">
        <v>2906</v>
      </c>
      <c r="D1700" s="152" t="s">
        <v>154</v>
      </c>
      <c r="E1700" s="153" t="s">
        <v>1097</v>
      </c>
      <c r="F1700" s="154" t="s">
        <v>1098</v>
      </c>
      <c r="G1700" s="155" t="s">
        <v>625</v>
      </c>
      <c r="H1700" s="209"/>
      <c r="I1700" s="157"/>
      <c r="J1700" s="158">
        <f>ROUND(I1700*H1700,2)</f>
        <v>0</v>
      </c>
      <c r="K1700" s="159"/>
      <c r="L1700" s="34"/>
      <c r="M1700" s="160" t="s">
        <v>1</v>
      </c>
      <c r="N1700" s="161" t="s">
        <v>42</v>
      </c>
      <c r="O1700" s="62"/>
      <c r="P1700" s="162">
        <f>O1700*H1700</f>
        <v>0</v>
      </c>
      <c r="Q1700" s="162">
        <v>0</v>
      </c>
      <c r="R1700" s="162">
        <f>Q1700*H1700</f>
        <v>0</v>
      </c>
      <c r="S1700" s="162">
        <v>0</v>
      </c>
      <c r="T1700" s="163">
        <f>S1700*H1700</f>
        <v>0</v>
      </c>
      <c r="U1700" s="33"/>
      <c r="V1700" s="33"/>
      <c r="W1700" s="33"/>
      <c r="X1700" s="33"/>
      <c r="Y1700" s="33"/>
      <c r="Z1700" s="33"/>
      <c r="AA1700" s="33"/>
      <c r="AB1700" s="33"/>
      <c r="AC1700" s="33"/>
      <c r="AD1700" s="33"/>
      <c r="AE1700" s="33"/>
      <c r="AR1700" s="164" t="s">
        <v>262</v>
      </c>
      <c r="AT1700" s="164" t="s">
        <v>154</v>
      </c>
      <c r="AU1700" s="164" t="s">
        <v>152</v>
      </c>
      <c r="AY1700" s="18" t="s">
        <v>151</v>
      </c>
      <c r="BE1700" s="165">
        <f>IF(N1700="základná",J1700,0)</f>
        <v>0</v>
      </c>
      <c r="BF1700" s="165">
        <f>IF(N1700="znížená",J1700,0)</f>
        <v>0</v>
      </c>
      <c r="BG1700" s="165">
        <f>IF(N1700="zákl. prenesená",J1700,0)</f>
        <v>0</v>
      </c>
      <c r="BH1700" s="165">
        <f>IF(N1700="zníž. prenesená",J1700,0)</f>
        <v>0</v>
      </c>
      <c r="BI1700" s="165">
        <f>IF(N1700="nulová",J1700,0)</f>
        <v>0</v>
      </c>
      <c r="BJ1700" s="18" t="s">
        <v>152</v>
      </c>
      <c r="BK1700" s="165">
        <f>ROUND(I1700*H1700,2)</f>
        <v>0</v>
      </c>
      <c r="BL1700" s="18" t="s">
        <v>262</v>
      </c>
      <c r="BM1700" s="164" t="s">
        <v>2907</v>
      </c>
    </row>
    <row r="1701" spans="1:65" s="12" customFormat="1" ht="22.9" customHeight="1">
      <c r="B1701" s="138"/>
      <c r="D1701" s="139" t="s">
        <v>75</v>
      </c>
      <c r="E1701" s="149" t="s">
        <v>2908</v>
      </c>
      <c r="F1701" s="149" t="s">
        <v>2909</v>
      </c>
      <c r="I1701" s="141"/>
      <c r="J1701" s="150">
        <f>BK1701</f>
        <v>0</v>
      </c>
      <c r="L1701" s="138"/>
      <c r="M1701" s="143"/>
      <c r="N1701" s="144"/>
      <c r="O1701" s="144"/>
      <c r="P1701" s="145">
        <f>SUM(P1702:P1703)</f>
        <v>0</v>
      </c>
      <c r="Q1701" s="144"/>
      <c r="R1701" s="145">
        <f>SUM(R1702:R1703)</f>
        <v>0</v>
      </c>
      <c r="S1701" s="144"/>
      <c r="T1701" s="146">
        <f>SUM(T1702:T1703)</f>
        <v>0</v>
      </c>
      <c r="AR1701" s="139" t="s">
        <v>152</v>
      </c>
      <c r="AT1701" s="147" t="s">
        <v>75</v>
      </c>
      <c r="AU1701" s="147" t="s">
        <v>84</v>
      </c>
      <c r="AY1701" s="139" t="s">
        <v>151</v>
      </c>
      <c r="BK1701" s="148">
        <f>SUM(BK1702:BK1703)</f>
        <v>0</v>
      </c>
    </row>
    <row r="1702" spans="1:65" s="2" customFormat="1" ht="24.2" customHeight="1">
      <c r="A1702" s="33"/>
      <c r="B1702" s="151"/>
      <c r="C1702" s="152" t="s">
        <v>2910</v>
      </c>
      <c r="D1702" s="152" t="s">
        <v>154</v>
      </c>
      <c r="E1702" s="153" t="s">
        <v>2911</v>
      </c>
      <c r="F1702" s="154" t="s">
        <v>2912</v>
      </c>
      <c r="G1702" s="155" t="s">
        <v>632</v>
      </c>
      <c r="H1702" s="156">
        <v>2</v>
      </c>
      <c r="I1702" s="157"/>
      <c r="J1702" s="158">
        <f>ROUND(I1702*H1702,2)</f>
        <v>0</v>
      </c>
      <c r="K1702" s="159"/>
      <c r="L1702" s="34"/>
      <c r="M1702" s="160" t="s">
        <v>1</v>
      </c>
      <c r="N1702" s="161" t="s">
        <v>42</v>
      </c>
      <c r="O1702" s="62"/>
      <c r="P1702" s="162">
        <f>O1702*H1702</f>
        <v>0</v>
      </c>
      <c r="Q1702" s="162">
        <v>0</v>
      </c>
      <c r="R1702" s="162">
        <f>Q1702*H1702</f>
        <v>0</v>
      </c>
      <c r="S1702" s="162">
        <v>0</v>
      </c>
      <c r="T1702" s="163">
        <f>S1702*H1702</f>
        <v>0</v>
      </c>
      <c r="U1702" s="33"/>
      <c r="V1702" s="33"/>
      <c r="W1702" s="33"/>
      <c r="X1702" s="33"/>
      <c r="Y1702" s="33"/>
      <c r="Z1702" s="33"/>
      <c r="AA1702" s="33"/>
      <c r="AB1702" s="33"/>
      <c r="AC1702" s="33"/>
      <c r="AD1702" s="33"/>
      <c r="AE1702" s="33"/>
      <c r="AR1702" s="164" t="s">
        <v>262</v>
      </c>
      <c r="AT1702" s="164" t="s">
        <v>154</v>
      </c>
      <c r="AU1702" s="164" t="s">
        <v>152</v>
      </c>
      <c r="AY1702" s="18" t="s">
        <v>151</v>
      </c>
      <c r="BE1702" s="165">
        <f>IF(N1702="základná",J1702,0)</f>
        <v>0</v>
      </c>
      <c r="BF1702" s="165">
        <f>IF(N1702="znížená",J1702,0)</f>
        <v>0</v>
      </c>
      <c r="BG1702" s="165">
        <f>IF(N1702="zákl. prenesená",J1702,0)</f>
        <v>0</v>
      </c>
      <c r="BH1702" s="165">
        <f>IF(N1702="zníž. prenesená",J1702,0)</f>
        <v>0</v>
      </c>
      <c r="BI1702" s="165">
        <f>IF(N1702="nulová",J1702,0)</f>
        <v>0</v>
      </c>
      <c r="BJ1702" s="18" t="s">
        <v>152</v>
      </c>
      <c r="BK1702" s="165">
        <f>ROUND(I1702*H1702,2)</f>
        <v>0</v>
      </c>
      <c r="BL1702" s="18" t="s">
        <v>262</v>
      </c>
      <c r="BM1702" s="164" t="s">
        <v>2913</v>
      </c>
    </row>
    <row r="1703" spans="1:65" s="2" customFormat="1" ht="33" customHeight="1">
      <c r="A1703" s="33"/>
      <c r="B1703" s="151"/>
      <c r="C1703" s="152" t="s">
        <v>2914</v>
      </c>
      <c r="D1703" s="152" t="s">
        <v>154</v>
      </c>
      <c r="E1703" s="153" t="s">
        <v>2915</v>
      </c>
      <c r="F1703" s="154" t="s">
        <v>2916</v>
      </c>
      <c r="G1703" s="155" t="s">
        <v>625</v>
      </c>
      <c r="H1703" s="209"/>
      <c r="I1703" s="157"/>
      <c r="J1703" s="158">
        <f>ROUND(I1703*H1703,2)</f>
        <v>0</v>
      </c>
      <c r="K1703" s="159"/>
      <c r="L1703" s="34"/>
      <c r="M1703" s="160" t="s">
        <v>1</v>
      </c>
      <c r="N1703" s="161" t="s">
        <v>42</v>
      </c>
      <c r="O1703" s="62"/>
      <c r="P1703" s="162">
        <f>O1703*H1703</f>
        <v>0</v>
      </c>
      <c r="Q1703" s="162">
        <v>0</v>
      </c>
      <c r="R1703" s="162">
        <f>Q1703*H1703</f>
        <v>0</v>
      </c>
      <c r="S1703" s="162">
        <v>0</v>
      </c>
      <c r="T1703" s="163">
        <f>S1703*H1703</f>
        <v>0</v>
      </c>
      <c r="U1703" s="33"/>
      <c r="V1703" s="33"/>
      <c r="W1703" s="33"/>
      <c r="X1703" s="33"/>
      <c r="Y1703" s="33"/>
      <c r="Z1703" s="33"/>
      <c r="AA1703" s="33"/>
      <c r="AB1703" s="33"/>
      <c r="AC1703" s="33"/>
      <c r="AD1703" s="33"/>
      <c r="AE1703" s="33"/>
      <c r="AR1703" s="164" t="s">
        <v>262</v>
      </c>
      <c r="AT1703" s="164" t="s">
        <v>154</v>
      </c>
      <c r="AU1703" s="164" t="s">
        <v>152</v>
      </c>
      <c r="AY1703" s="18" t="s">
        <v>151</v>
      </c>
      <c r="BE1703" s="165">
        <f>IF(N1703="základná",J1703,0)</f>
        <v>0</v>
      </c>
      <c r="BF1703" s="165">
        <f>IF(N1703="znížená",J1703,0)</f>
        <v>0</v>
      </c>
      <c r="BG1703" s="165">
        <f>IF(N1703="zákl. prenesená",J1703,0)</f>
        <v>0</v>
      </c>
      <c r="BH1703" s="165">
        <f>IF(N1703="zníž. prenesená",J1703,0)</f>
        <v>0</v>
      </c>
      <c r="BI1703" s="165">
        <f>IF(N1703="nulová",J1703,0)</f>
        <v>0</v>
      </c>
      <c r="BJ1703" s="18" t="s">
        <v>152</v>
      </c>
      <c r="BK1703" s="165">
        <f>ROUND(I1703*H1703,2)</f>
        <v>0</v>
      </c>
      <c r="BL1703" s="18" t="s">
        <v>262</v>
      </c>
      <c r="BM1703" s="164" t="s">
        <v>2917</v>
      </c>
    </row>
    <row r="1704" spans="1:65" s="12" customFormat="1" ht="22.9" customHeight="1">
      <c r="B1704" s="138"/>
      <c r="D1704" s="139" t="s">
        <v>75</v>
      </c>
      <c r="E1704" s="149" t="s">
        <v>2918</v>
      </c>
      <c r="F1704" s="149" t="s">
        <v>2919</v>
      </c>
      <c r="I1704" s="141"/>
      <c r="J1704" s="150">
        <f>BK1704</f>
        <v>0</v>
      </c>
      <c r="L1704" s="138"/>
      <c r="M1704" s="143"/>
      <c r="N1704" s="144"/>
      <c r="O1704" s="144"/>
      <c r="P1704" s="145">
        <f>SUM(P1705:P1770)</f>
        <v>0</v>
      </c>
      <c r="Q1704" s="144"/>
      <c r="R1704" s="145">
        <f>SUM(R1705:R1770)</f>
        <v>6.2279793288</v>
      </c>
      <c r="S1704" s="144"/>
      <c r="T1704" s="146">
        <f>SUM(T1705:T1770)</f>
        <v>0</v>
      </c>
      <c r="AR1704" s="139" t="s">
        <v>152</v>
      </c>
      <c r="AT1704" s="147" t="s">
        <v>75</v>
      </c>
      <c r="AU1704" s="147" t="s">
        <v>84</v>
      </c>
      <c r="AY1704" s="139" t="s">
        <v>151</v>
      </c>
      <c r="BK1704" s="148">
        <f>SUM(BK1705:BK1770)</f>
        <v>0</v>
      </c>
    </row>
    <row r="1705" spans="1:65" s="2" customFormat="1" ht="21.75" customHeight="1">
      <c r="A1705" s="33"/>
      <c r="B1705" s="151"/>
      <c r="C1705" s="152" t="s">
        <v>2920</v>
      </c>
      <c r="D1705" s="152" t="s">
        <v>154</v>
      </c>
      <c r="E1705" s="153" t="s">
        <v>2921</v>
      </c>
      <c r="F1705" s="154" t="s">
        <v>2922</v>
      </c>
      <c r="G1705" s="155" t="s">
        <v>462</v>
      </c>
      <c r="H1705" s="156">
        <v>54.48</v>
      </c>
      <c r="I1705" s="157"/>
      <c r="J1705" s="158">
        <f>ROUND(I1705*H1705,2)</f>
        <v>0</v>
      </c>
      <c r="K1705" s="159"/>
      <c r="L1705" s="34"/>
      <c r="M1705" s="160" t="s">
        <v>1</v>
      </c>
      <c r="N1705" s="161" t="s">
        <v>42</v>
      </c>
      <c r="O1705" s="62"/>
      <c r="P1705" s="162">
        <f>O1705*H1705</f>
        <v>0</v>
      </c>
      <c r="Q1705" s="162">
        <v>3.7499999999999999E-3</v>
      </c>
      <c r="R1705" s="162">
        <f>Q1705*H1705</f>
        <v>0.20429999999999998</v>
      </c>
      <c r="S1705" s="162">
        <v>0</v>
      </c>
      <c r="T1705" s="163">
        <f>S1705*H1705</f>
        <v>0</v>
      </c>
      <c r="U1705" s="33"/>
      <c r="V1705" s="33"/>
      <c r="W1705" s="33"/>
      <c r="X1705" s="33"/>
      <c r="Y1705" s="33"/>
      <c r="Z1705" s="33"/>
      <c r="AA1705" s="33"/>
      <c r="AB1705" s="33"/>
      <c r="AC1705" s="33"/>
      <c r="AD1705" s="33"/>
      <c r="AE1705" s="33"/>
      <c r="AR1705" s="164" t="s">
        <v>262</v>
      </c>
      <c r="AT1705" s="164" t="s">
        <v>154</v>
      </c>
      <c r="AU1705" s="164" t="s">
        <v>152</v>
      </c>
      <c r="AY1705" s="18" t="s">
        <v>151</v>
      </c>
      <c r="BE1705" s="165">
        <f>IF(N1705="základná",J1705,0)</f>
        <v>0</v>
      </c>
      <c r="BF1705" s="165">
        <f>IF(N1705="znížená",J1705,0)</f>
        <v>0</v>
      </c>
      <c r="BG1705" s="165">
        <f>IF(N1705="zákl. prenesená",J1705,0)</f>
        <v>0</v>
      </c>
      <c r="BH1705" s="165">
        <f>IF(N1705="zníž. prenesená",J1705,0)</f>
        <v>0</v>
      </c>
      <c r="BI1705" s="165">
        <f>IF(N1705="nulová",J1705,0)</f>
        <v>0</v>
      </c>
      <c r="BJ1705" s="18" t="s">
        <v>152</v>
      </c>
      <c r="BK1705" s="165">
        <f>ROUND(I1705*H1705,2)</f>
        <v>0</v>
      </c>
      <c r="BL1705" s="18" t="s">
        <v>262</v>
      </c>
      <c r="BM1705" s="164" t="s">
        <v>2923</v>
      </c>
    </row>
    <row r="1706" spans="1:65" s="14" customFormat="1" ht="11.25">
      <c r="B1706" s="174"/>
      <c r="D1706" s="167" t="s">
        <v>160</v>
      </c>
      <c r="E1706" s="175" t="s">
        <v>1</v>
      </c>
      <c r="F1706" s="176" t="s">
        <v>2924</v>
      </c>
      <c r="H1706" s="177">
        <v>32.880000000000003</v>
      </c>
      <c r="I1706" s="178"/>
      <c r="L1706" s="174"/>
      <c r="M1706" s="179"/>
      <c r="N1706" s="180"/>
      <c r="O1706" s="180"/>
      <c r="P1706" s="180"/>
      <c r="Q1706" s="180"/>
      <c r="R1706" s="180"/>
      <c r="S1706" s="180"/>
      <c r="T1706" s="181"/>
      <c r="AT1706" s="175" t="s">
        <v>160</v>
      </c>
      <c r="AU1706" s="175" t="s">
        <v>152</v>
      </c>
      <c r="AV1706" s="14" t="s">
        <v>152</v>
      </c>
      <c r="AW1706" s="14" t="s">
        <v>31</v>
      </c>
      <c r="AX1706" s="14" t="s">
        <v>76</v>
      </c>
      <c r="AY1706" s="175" t="s">
        <v>151</v>
      </c>
    </row>
    <row r="1707" spans="1:65" s="14" customFormat="1" ht="11.25">
      <c r="B1707" s="174"/>
      <c r="D1707" s="167" t="s">
        <v>160</v>
      </c>
      <c r="E1707" s="175" t="s">
        <v>1</v>
      </c>
      <c r="F1707" s="176" t="s">
        <v>2925</v>
      </c>
      <c r="H1707" s="177">
        <v>21.6</v>
      </c>
      <c r="I1707" s="178"/>
      <c r="L1707" s="174"/>
      <c r="M1707" s="179"/>
      <c r="N1707" s="180"/>
      <c r="O1707" s="180"/>
      <c r="P1707" s="180"/>
      <c r="Q1707" s="180"/>
      <c r="R1707" s="180"/>
      <c r="S1707" s="180"/>
      <c r="T1707" s="181"/>
      <c r="AT1707" s="175" t="s">
        <v>160</v>
      </c>
      <c r="AU1707" s="175" t="s">
        <v>152</v>
      </c>
      <c r="AV1707" s="14" t="s">
        <v>152</v>
      </c>
      <c r="AW1707" s="14" t="s">
        <v>31</v>
      </c>
      <c r="AX1707" s="14" t="s">
        <v>76</v>
      </c>
      <c r="AY1707" s="175" t="s">
        <v>151</v>
      </c>
    </row>
    <row r="1708" spans="1:65" s="15" customFormat="1" ht="11.25">
      <c r="B1708" s="182"/>
      <c r="D1708" s="167" t="s">
        <v>160</v>
      </c>
      <c r="E1708" s="183" t="s">
        <v>1</v>
      </c>
      <c r="F1708" s="184" t="s">
        <v>164</v>
      </c>
      <c r="H1708" s="185">
        <v>54.48</v>
      </c>
      <c r="I1708" s="186"/>
      <c r="L1708" s="182"/>
      <c r="M1708" s="187"/>
      <c r="N1708" s="188"/>
      <c r="O1708" s="188"/>
      <c r="P1708" s="188"/>
      <c r="Q1708" s="188"/>
      <c r="R1708" s="188"/>
      <c r="S1708" s="188"/>
      <c r="T1708" s="189"/>
      <c r="AT1708" s="183" t="s">
        <v>160</v>
      </c>
      <c r="AU1708" s="183" t="s">
        <v>152</v>
      </c>
      <c r="AV1708" s="15" t="s">
        <v>158</v>
      </c>
      <c r="AW1708" s="15" t="s">
        <v>31</v>
      </c>
      <c r="AX1708" s="15" t="s">
        <v>84</v>
      </c>
      <c r="AY1708" s="183" t="s">
        <v>151</v>
      </c>
    </row>
    <row r="1709" spans="1:65" s="2" customFormat="1" ht="24.2" customHeight="1">
      <c r="A1709" s="33"/>
      <c r="B1709" s="151"/>
      <c r="C1709" s="190" t="s">
        <v>2926</v>
      </c>
      <c r="D1709" s="190" t="s">
        <v>186</v>
      </c>
      <c r="E1709" s="191" t="s">
        <v>2927</v>
      </c>
      <c r="F1709" s="192" t="s">
        <v>2928</v>
      </c>
      <c r="G1709" s="193" t="s">
        <v>157</v>
      </c>
      <c r="H1709" s="194">
        <v>18.007000000000001</v>
      </c>
      <c r="I1709" s="195"/>
      <c r="J1709" s="196">
        <f>ROUND(I1709*H1709,2)</f>
        <v>0</v>
      </c>
      <c r="K1709" s="197"/>
      <c r="L1709" s="198"/>
      <c r="M1709" s="199" t="s">
        <v>1</v>
      </c>
      <c r="N1709" s="200" t="s">
        <v>42</v>
      </c>
      <c r="O1709" s="62"/>
      <c r="P1709" s="162">
        <f>O1709*H1709</f>
        <v>0</v>
      </c>
      <c r="Q1709" s="162">
        <v>1.9199999999999998E-2</v>
      </c>
      <c r="R1709" s="162">
        <f>Q1709*H1709</f>
        <v>0.3457344</v>
      </c>
      <c r="S1709" s="162">
        <v>0</v>
      </c>
      <c r="T1709" s="163">
        <f>S1709*H1709</f>
        <v>0</v>
      </c>
      <c r="U1709" s="33"/>
      <c r="V1709" s="33"/>
      <c r="W1709" s="33"/>
      <c r="X1709" s="33"/>
      <c r="Y1709" s="33"/>
      <c r="Z1709" s="33"/>
      <c r="AA1709" s="33"/>
      <c r="AB1709" s="33"/>
      <c r="AC1709" s="33"/>
      <c r="AD1709" s="33"/>
      <c r="AE1709" s="33"/>
      <c r="AR1709" s="164" t="s">
        <v>417</v>
      </c>
      <c r="AT1709" s="164" t="s">
        <v>186</v>
      </c>
      <c r="AU1709" s="164" t="s">
        <v>152</v>
      </c>
      <c r="AY1709" s="18" t="s">
        <v>151</v>
      </c>
      <c r="BE1709" s="165">
        <f>IF(N1709="základná",J1709,0)</f>
        <v>0</v>
      </c>
      <c r="BF1709" s="165">
        <f>IF(N1709="znížená",J1709,0)</f>
        <v>0</v>
      </c>
      <c r="BG1709" s="165">
        <f>IF(N1709="zákl. prenesená",J1709,0)</f>
        <v>0</v>
      </c>
      <c r="BH1709" s="165">
        <f>IF(N1709="zníž. prenesená",J1709,0)</f>
        <v>0</v>
      </c>
      <c r="BI1709" s="165">
        <f>IF(N1709="nulová",J1709,0)</f>
        <v>0</v>
      </c>
      <c r="BJ1709" s="18" t="s">
        <v>152</v>
      </c>
      <c r="BK1709" s="165">
        <f>ROUND(I1709*H1709,2)</f>
        <v>0</v>
      </c>
      <c r="BL1709" s="18" t="s">
        <v>262</v>
      </c>
      <c r="BM1709" s="164" t="s">
        <v>2929</v>
      </c>
    </row>
    <row r="1710" spans="1:65" s="14" customFormat="1" ht="11.25">
      <c r="B1710" s="174"/>
      <c r="D1710" s="167" t="s">
        <v>160</v>
      </c>
      <c r="E1710" s="175" t="s">
        <v>1</v>
      </c>
      <c r="F1710" s="176" t="s">
        <v>2930</v>
      </c>
      <c r="H1710" s="177">
        <v>11.212</v>
      </c>
      <c r="I1710" s="178"/>
      <c r="L1710" s="174"/>
      <c r="M1710" s="179"/>
      <c r="N1710" s="180"/>
      <c r="O1710" s="180"/>
      <c r="P1710" s="180"/>
      <c r="Q1710" s="180"/>
      <c r="R1710" s="180"/>
      <c r="S1710" s="180"/>
      <c r="T1710" s="181"/>
      <c r="AT1710" s="175" t="s">
        <v>160</v>
      </c>
      <c r="AU1710" s="175" t="s">
        <v>152</v>
      </c>
      <c r="AV1710" s="14" t="s">
        <v>152</v>
      </c>
      <c r="AW1710" s="14" t="s">
        <v>31</v>
      </c>
      <c r="AX1710" s="14" t="s">
        <v>76</v>
      </c>
      <c r="AY1710" s="175" t="s">
        <v>151</v>
      </c>
    </row>
    <row r="1711" spans="1:65" s="14" customFormat="1" ht="11.25">
      <c r="B1711" s="174"/>
      <c r="D1711" s="167" t="s">
        <v>160</v>
      </c>
      <c r="E1711" s="175" t="s">
        <v>1</v>
      </c>
      <c r="F1711" s="176" t="s">
        <v>2931</v>
      </c>
      <c r="H1711" s="177">
        <v>6.7949999999999999</v>
      </c>
      <c r="I1711" s="178"/>
      <c r="L1711" s="174"/>
      <c r="M1711" s="179"/>
      <c r="N1711" s="180"/>
      <c r="O1711" s="180"/>
      <c r="P1711" s="180"/>
      <c r="Q1711" s="180"/>
      <c r="R1711" s="180"/>
      <c r="S1711" s="180"/>
      <c r="T1711" s="181"/>
      <c r="AT1711" s="175" t="s">
        <v>160</v>
      </c>
      <c r="AU1711" s="175" t="s">
        <v>152</v>
      </c>
      <c r="AV1711" s="14" t="s">
        <v>152</v>
      </c>
      <c r="AW1711" s="14" t="s">
        <v>31</v>
      </c>
      <c r="AX1711" s="14" t="s">
        <v>76</v>
      </c>
      <c r="AY1711" s="175" t="s">
        <v>151</v>
      </c>
    </row>
    <row r="1712" spans="1:65" s="15" customFormat="1" ht="11.25">
      <c r="B1712" s="182"/>
      <c r="D1712" s="167" t="s">
        <v>160</v>
      </c>
      <c r="E1712" s="183" t="s">
        <v>1</v>
      </c>
      <c r="F1712" s="184" t="s">
        <v>164</v>
      </c>
      <c r="H1712" s="185">
        <v>18.007000000000001</v>
      </c>
      <c r="I1712" s="186"/>
      <c r="L1712" s="182"/>
      <c r="M1712" s="187"/>
      <c r="N1712" s="188"/>
      <c r="O1712" s="188"/>
      <c r="P1712" s="188"/>
      <c r="Q1712" s="188"/>
      <c r="R1712" s="188"/>
      <c r="S1712" s="188"/>
      <c r="T1712" s="189"/>
      <c r="AT1712" s="183" t="s">
        <v>160</v>
      </c>
      <c r="AU1712" s="183" t="s">
        <v>152</v>
      </c>
      <c r="AV1712" s="15" t="s">
        <v>158</v>
      </c>
      <c r="AW1712" s="15" t="s">
        <v>31</v>
      </c>
      <c r="AX1712" s="15" t="s">
        <v>84</v>
      </c>
      <c r="AY1712" s="183" t="s">
        <v>151</v>
      </c>
    </row>
    <row r="1713" spans="1:65" s="2" customFormat="1" ht="21.75" customHeight="1">
      <c r="A1713" s="33"/>
      <c r="B1713" s="151"/>
      <c r="C1713" s="152" t="s">
        <v>2932</v>
      </c>
      <c r="D1713" s="152" t="s">
        <v>154</v>
      </c>
      <c r="E1713" s="153" t="s">
        <v>2933</v>
      </c>
      <c r="F1713" s="154" t="s">
        <v>2934</v>
      </c>
      <c r="G1713" s="155" t="s">
        <v>462</v>
      </c>
      <c r="H1713" s="156">
        <v>54.48</v>
      </c>
      <c r="I1713" s="157"/>
      <c r="J1713" s="158">
        <f>ROUND(I1713*H1713,2)</f>
        <v>0</v>
      </c>
      <c r="K1713" s="159"/>
      <c r="L1713" s="34"/>
      <c r="M1713" s="160" t="s">
        <v>1</v>
      </c>
      <c r="N1713" s="161" t="s">
        <v>42</v>
      </c>
      <c r="O1713" s="62"/>
      <c r="P1713" s="162">
        <f>O1713*H1713</f>
        <v>0</v>
      </c>
      <c r="Q1713" s="162">
        <v>3.7499999999999999E-3</v>
      </c>
      <c r="R1713" s="162">
        <f>Q1713*H1713</f>
        <v>0.20429999999999998</v>
      </c>
      <c r="S1713" s="162">
        <v>0</v>
      </c>
      <c r="T1713" s="163">
        <f>S1713*H1713</f>
        <v>0</v>
      </c>
      <c r="U1713" s="33"/>
      <c r="V1713" s="33"/>
      <c r="W1713" s="33"/>
      <c r="X1713" s="33"/>
      <c r="Y1713" s="33"/>
      <c r="Z1713" s="33"/>
      <c r="AA1713" s="33"/>
      <c r="AB1713" s="33"/>
      <c r="AC1713" s="33"/>
      <c r="AD1713" s="33"/>
      <c r="AE1713" s="33"/>
      <c r="AR1713" s="164" t="s">
        <v>262</v>
      </c>
      <c r="AT1713" s="164" t="s">
        <v>154</v>
      </c>
      <c r="AU1713" s="164" t="s">
        <v>152</v>
      </c>
      <c r="AY1713" s="18" t="s">
        <v>151</v>
      </c>
      <c r="BE1713" s="165">
        <f>IF(N1713="základná",J1713,0)</f>
        <v>0</v>
      </c>
      <c r="BF1713" s="165">
        <f>IF(N1713="znížená",J1713,0)</f>
        <v>0</v>
      </c>
      <c r="BG1713" s="165">
        <f>IF(N1713="zákl. prenesená",J1713,0)</f>
        <v>0</v>
      </c>
      <c r="BH1713" s="165">
        <f>IF(N1713="zníž. prenesená",J1713,0)</f>
        <v>0</v>
      </c>
      <c r="BI1713" s="165">
        <f>IF(N1713="nulová",J1713,0)</f>
        <v>0</v>
      </c>
      <c r="BJ1713" s="18" t="s">
        <v>152</v>
      </c>
      <c r="BK1713" s="165">
        <f>ROUND(I1713*H1713,2)</f>
        <v>0</v>
      </c>
      <c r="BL1713" s="18" t="s">
        <v>262</v>
      </c>
      <c r="BM1713" s="164" t="s">
        <v>2935</v>
      </c>
    </row>
    <row r="1714" spans="1:65" s="14" customFormat="1" ht="11.25">
      <c r="B1714" s="174"/>
      <c r="D1714" s="167" t="s">
        <v>160</v>
      </c>
      <c r="E1714" s="175" t="s">
        <v>1</v>
      </c>
      <c r="F1714" s="176" t="s">
        <v>2924</v>
      </c>
      <c r="H1714" s="177">
        <v>32.880000000000003</v>
      </c>
      <c r="I1714" s="178"/>
      <c r="L1714" s="174"/>
      <c r="M1714" s="179"/>
      <c r="N1714" s="180"/>
      <c r="O1714" s="180"/>
      <c r="P1714" s="180"/>
      <c r="Q1714" s="180"/>
      <c r="R1714" s="180"/>
      <c r="S1714" s="180"/>
      <c r="T1714" s="181"/>
      <c r="AT1714" s="175" t="s">
        <v>160</v>
      </c>
      <c r="AU1714" s="175" t="s">
        <v>152</v>
      </c>
      <c r="AV1714" s="14" t="s">
        <v>152</v>
      </c>
      <c r="AW1714" s="14" t="s">
        <v>31</v>
      </c>
      <c r="AX1714" s="14" t="s">
        <v>76</v>
      </c>
      <c r="AY1714" s="175" t="s">
        <v>151</v>
      </c>
    </row>
    <row r="1715" spans="1:65" s="14" customFormat="1" ht="11.25">
      <c r="B1715" s="174"/>
      <c r="D1715" s="167" t="s">
        <v>160</v>
      </c>
      <c r="E1715" s="175" t="s">
        <v>1</v>
      </c>
      <c r="F1715" s="176" t="s">
        <v>2925</v>
      </c>
      <c r="H1715" s="177">
        <v>21.6</v>
      </c>
      <c r="I1715" s="178"/>
      <c r="L1715" s="174"/>
      <c r="M1715" s="179"/>
      <c r="N1715" s="180"/>
      <c r="O1715" s="180"/>
      <c r="P1715" s="180"/>
      <c r="Q1715" s="180"/>
      <c r="R1715" s="180"/>
      <c r="S1715" s="180"/>
      <c r="T1715" s="181"/>
      <c r="AT1715" s="175" t="s">
        <v>160</v>
      </c>
      <c r="AU1715" s="175" t="s">
        <v>152</v>
      </c>
      <c r="AV1715" s="14" t="s">
        <v>152</v>
      </c>
      <c r="AW1715" s="14" t="s">
        <v>31</v>
      </c>
      <c r="AX1715" s="14" t="s">
        <v>76</v>
      </c>
      <c r="AY1715" s="175" t="s">
        <v>151</v>
      </c>
    </row>
    <row r="1716" spans="1:65" s="15" customFormat="1" ht="11.25">
      <c r="B1716" s="182"/>
      <c r="D1716" s="167" t="s">
        <v>160</v>
      </c>
      <c r="E1716" s="183" t="s">
        <v>1</v>
      </c>
      <c r="F1716" s="184" t="s">
        <v>164</v>
      </c>
      <c r="H1716" s="185">
        <v>54.48</v>
      </c>
      <c r="I1716" s="186"/>
      <c r="L1716" s="182"/>
      <c r="M1716" s="187"/>
      <c r="N1716" s="188"/>
      <c r="O1716" s="188"/>
      <c r="P1716" s="188"/>
      <c r="Q1716" s="188"/>
      <c r="R1716" s="188"/>
      <c r="S1716" s="188"/>
      <c r="T1716" s="189"/>
      <c r="AT1716" s="183" t="s">
        <v>160</v>
      </c>
      <c r="AU1716" s="183" t="s">
        <v>152</v>
      </c>
      <c r="AV1716" s="15" t="s">
        <v>158</v>
      </c>
      <c r="AW1716" s="15" t="s">
        <v>31</v>
      </c>
      <c r="AX1716" s="15" t="s">
        <v>84</v>
      </c>
      <c r="AY1716" s="183" t="s">
        <v>151</v>
      </c>
    </row>
    <row r="1717" spans="1:65" s="2" customFormat="1" ht="16.5" customHeight="1">
      <c r="A1717" s="33"/>
      <c r="B1717" s="151"/>
      <c r="C1717" s="190" t="s">
        <v>2936</v>
      </c>
      <c r="D1717" s="190" t="s">
        <v>186</v>
      </c>
      <c r="E1717" s="191" t="s">
        <v>2937</v>
      </c>
      <c r="F1717" s="192" t="s">
        <v>2938</v>
      </c>
      <c r="G1717" s="193" t="s">
        <v>157</v>
      </c>
      <c r="H1717" s="194">
        <v>10.019</v>
      </c>
      <c r="I1717" s="195"/>
      <c r="J1717" s="196">
        <f>ROUND(I1717*H1717,2)</f>
        <v>0</v>
      </c>
      <c r="K1717" s="197"/>
      <c r="L1717" s="198"/>
      <c r="M1717" s="199" t="s">
        <v>1</v>
      </c>
      <c r="N1717" s="200" t="s">
        <v>42</v>
      </c>
      <c r="O1717" s="62"/>
      <c r="P1717" s="162">
        <f>O1717*H1717</f>
        <v>0</v>
      </c>
      <c r="Q1717" s="162">
        <v>1.9199999999999998E-2</v>
      </c>
      <c r="R1717" s="162">
        <f>Q1717*H1717</f>
        <v>0.19236479999999997</v>
      </c>
      <c r="S1717" s="162">
        <v>0</v>
      </c>
      <c r="T1717" s="163">
        <f>S1717*H1717</f>
        <v>0</v>
      </c>
      <c r="U1717" s="33"/>
      <c r="V1717" s="33"/>
      <c r="W1717" s="33"/>
      <c r="X1717" s="33"/>
      <c r="Y1717" s="33"/>
      <c r="Z1717" s="33"/>
      <c r="AA1717" s="33"/>
      <c r="AB1717" s="33"/>
      <c r="AC1717" s="33"/>
      <c r="AD1717" s="33"/>
      <c r="AE1717" s="33"/>
      <c r="AR1717" s="164" t="s">
        <v>417</v>
      </c>
      <c r="AT1717" s="164" t="s">
        <v>186</v>
      </c>
      <c r="AU1717" s="164" t="s">
        <v>152</v>
      </c>
      <c r="AY1717" s="18" t="s">
        <v>151</v>
      </c>
      <c r="BE1717" s="165">
        <f>IF(N1717="základná",J1717,0)</f>
        <v>0</v>
      </c>
      <c r="BF1717" s="165">
        <f>IF(N1717="znížená",J1717,0)</f>
        <v>0</v>
      </c>
      <c r="BG1717" s="165">
        <f>IF(N1717="zákl. prenesená",J1717,0)</f>
        <v>0</v>
      </c>
      <c r="BH1717" s="165">
        <f>IF(N1717="zníž. prenesená",J1717,0)</f>
        <v>0</v>
      </c>
      <c r="BI1717" s="165">
        <f>IF(N1717="nulová",J1717,0)</f>
        <v>0</v>
      </c>
      <c r="BJ1717" s="18" t="s">
        <v>152</v>
      </c>
      <c r="BK1717" s="165">
        <f>ROUND(I1717*H1717,2)</f>
        <v>0</v>
      </c>
      <c r="BL1717" s="18" t="s">
        <v>262</v>
      </c>
      <c r="BM1717" s="164" t="s">
        <v>2939</v>
      </c>
    </row>
    <row r="1718" spans="1:65" s="14" customFormat="1" ht="11.25">
      <c r="B1718" s="174"/>
      <c r="D1718" s="167" t="s">
        <v>160</v>
      </c>
      <c r="E1718" s="175" t="s">
        <v>1</v>
      </c>
      <c r="F1718" s="176" t="s">
        <v>2940</v>
      </c>
      <c r="H1718" s="177">
        <v>5.9320000000000004</v>
      </c>
      <c r="I1718" s="178"/>
      <c r="L1718" s="174"/>
      <c r="M1718" s="179"/>
      <c r="N1718" s="180"/>
      <c r="O1718" s="180"/>
      <c r="P1718" s="180"/>
      <c r="Q1718" s="180"/>
      <c r="R1718" s="180"/>
      <c r="S1718" s="180"/>
      <c r="T1718" s="181"/>
      <c r="AT1718" s="175" t="s">
        <v>160</v>
      </c>
      <c r="AU1718" s="175" t="s">
        <v>152</v>
      </c>
      <c r="AV1718" s="14" t="s">
        <v>152</v>
      </c>
      <c r="AW1718" s="14" t="s">
        <v>31</v>
      </c>
      <c r="AX1718" s="14" t="s">
        <v>76</v>
      </c>
      <c r="AY1718" s="175" t="s">
        <v>151</v>
      </c>
    </row>
    <row r="1719" spans="1:65" s="14" customFormat="1" ht="11.25">
      <c r="B1719" s="174"/>
      <c r="D1719" s="167" t="s">
        <v>160</v>
      </c>
      <c r="E1719" s="175" t="s">
        <v>1</v>
      </c>
      <c r="F1719" s="176" t="s">
        <v>2941</v>
      </c>
      <c r="H1719" s="177">
        <v>4.0869999999999997</v>
      </c>
      <c r="I1719" s="178"/>
      <c r="L1719" s="174"/>
      <c r="M1719" s="179"/>
      <c r="N1719" s="180"/>
      <c r="O1719" s="180"/>
      <c r="P1719" s="180"/>
      <c r="Q1719" s="180"/>
      <c r="R1719" s="180"/>
      <c r="S1719" s="180"/>
      <c r="T1719" s="181"/>
      <c r="AT1719" s="175" t="s">
        <v>160</v>
      </c>
      <c r="AU1719" s="175" t="s">
        <v>152</v>
      </c>
      <c r="AV1719" s="14" t="s">
        <v>152</v>
      </c>
      <c r="AW1719" s="14" t="s">
        <v>31</v>
      </c>
      <c r="AX1719" s="14" t="s">
        <v>76</v>
      </c>
      <c r="AY1719" s="175" t="s">
        <v>151</v>
      </c>
    </row>
    <row r="1720" spans="1:65" s="15" customFormat="1" ht="11.25">
      <c r="B1720" s="182"/>
      <c r="D1720" s="167" t="s">
        <v>160</v>
      </c>
      <c r="E1720" s="183" t="s">
        <v>1</v>
      </c>
      <c r="F1720" s="184" t="s">
        <v>164</v>
      </c>
      <c r="H1720" s="185">
        <v>10.019</v>
      </c>
      <c r="I1720" s="186"/>
      <c r="L1720" s="182"/>
      <c r="M1720" s="187"/>
      <c r="N1720" s="188"/>
      <c r="O1720" s="188"/>
      <c r="P1720" s="188"/>
      <c r="Q1720" s="188"/>
      <c r="R1720" s="188"/>
      <c r="S1720" s="188"/>
      <c r="T1720" s="189"/>
      <c r="AT1720" s="183" t="s">
        <v>160</v>
      </c>
      <c r="AU1720" s="183" t="s">
        <v>152</v>
      </c>
      <c r="AV1720" s="15" t="s">
        <v>158</v>
      </c>
      <c r="AW1720" s="15" t="s">
        <v>31</v>
      </c>
      <c r="AX1720" s="15" t="s">
        <v>84</v>
      </c>
      <c r="AY1720" s="183" t="s">
        <v>151</v>
      </c>
    </row>
    <row r="1721" spans="1:65" s="2" customFormat="1" ht="21.75" customHeight="1">
      <c r="A1721" s="33"/>
      <c r="B1721" s="151"/>
      <c r="C1721" s="152" t="s">
        <v>2942</v>
      </c>
      <c r="D1721" s="152" t="s">
        <v>154</v>
      </c>
      <c r="E1721" s="153" t="s">
        <v>2943</v>
      </c>
      <c r="F1721" s="154" t="s">
        <v>2944</v>
      </c>
      <c r="G1721" s="155" t="s">
        <v>462</v>
      </c>
      <c r="H1721" s="156">
        <v>134.71799999999999</v>
      </c>
      <c r="I1721" s="157"/>
      <c r="J1721" s="158">
        <f>ROUND(I1721*H1721,2)</f>
        <v>0</v>
      </c>
      <c r="K1721" s="159"/>
      <c r="L1721" s="34"/>
      <c r="M1721" s="160" t="s">
        <v>1</v>
      </c>
      <c r="N1721" s="161" t="s">
        <v>42</v>
      </c>
      <c r="O1721" s="62"/>
      <c r="P1721" s="162">
        <f>O1721*H1721</f>
        <v>0</v>
      </c>
      <c r="Q1721" s="162">
        <v>6.2909999999999995E-4</v>
      </c>
      <c r="R1721" s="162">
        <f>Q1721*H1721</f>
        <v>8.4751093799999982E-2</v>
      </c>
      <c r="S1721" s="162">
        <v>0</v>
      </c>
      <c r="T1721" s="163">
        <f>S1721*H1721</f>
        <v>0</v>
      </c>
      <c r="U1721" s="33"/>
      <c r="V1721" s="33"/>
      <c r="W1721" s="33"/>
      <c r="X1721" s="33"/>
      <c r="Y1721" s="33"/>
      <c r="Z1721" s="33"/>
      <c r="AA1721" s="33"/>
      <c r="AB1721" s="33"/>
      <c r="AC1721" s="33"/>
      <c r="AD1721" s="33"/>
      <c r="AE1721" s="33"/>
      <c r="AR1721" s="164" t="s">
        <v>262</v>
      </c>
      <c r="AT1721" s="164" t="s">
        <v>154</v>
      </c>
      <c r="AU1721" s="164" t="s">
        <v>152</v>
      </c>
      <c r="AY1721" s="18" t="s">
        <v>151</v>
      </c>
      <c r="BE1721" s="165">
        <f>IF(N1721="základná",J1721,0)</f>
        <v>0</v>
      </c>
      <c r="BF1721" s="165">
        <f>IF(N1721="znížená",J1721,0)</f>
        <v>0</v>
      </c>
      <c r="BG1721" s="165">
        <f>IF(N1721="zákl. prenesená",J1721,0)</f>
        <v>0</v>
      </c>
      <c r="BH1721" s="165">
        <f>IF(N1721="zníž. prenesená",J1721,0)</f>
        <v>0</v>
      </c>
      <c r="BI1721" s="165">
        <f>IF(N1721="nulová",J1721,0)</f>
        <v>0</v>
      </c>
      <c r="BJ1721" s="18" t="s">
        <v>152</v>
      </c>
      <c r="BK1721" s="165">
        <f>ROUND(I1721*H1721,2)</f>
        <v>0</v>
      </c>
      <c r="BL1721" s="18" t="s">
        <v>262</v>
      </c>
      <c r="BM1721" s="164" t="s">
        <v>2945</v>
      </c>
    </row>
    <row r="1722" spans="1:65" s="13" customFormat="1" ht="11.25">
      <c r="B1722" s="166"/>
      <c r="D1722" s="167" t="s">
        <v>160</v>
      </c>
      <c r="E1722" s="168" t="s">
        <v>1</v>
      </c>
      <c r="F1722" s="169" t="s">
        <v>2946</v>
      </c>
      <c r="H1722" s="168" t="s">
        <v>1</v>
      </c>
      <c r="I1722" s="170"/>
      <c r="L1722" s="166"/>
      <c r="M1722" s="171"/>
      <c r="N1722" s="172"/>
      <c r="O1722" s="172"/>
      <c r="P1722" s="172"/>
      <c r="Q1722" s="172"/>
      <c r="R1722" s="172"/>
      <c r="S1722" s="172"/>
      <c r="T1722" s="173"/>
      <c r="AT1722" s="168" t="s">
        <v>160</v>
      </c>
      <c r="AU1722" s="168" t="s">
        <v>152</v>
      </c>
      <c r="AV1722" s="13" t="s">
        <v>84</v>
      </c>
      <c r="AW1722" s="13" t="s">
        <v>31</v>
      </c>
      <c r="AX1722" s="13" t="s">
        <v>76</v>
      </c>
      <c r="AY1722" s="168" t="s">
        <v>151</v>
      </c>
    </row>
    <row r="1723" spans="1:65" s="14" customFormat="1" ht="11.25">
      <c r="B1723" s="174"/>
      <c r="D1723" s="167" t="s">
        <v>160</v>
      </c>
      <c r="E1723" s="175" t="s">
        <v>1</v>
      </c>
      <c r="F1723" s="176" t="s">
        <v>2947</v>
      </c>
      <c r="H1723" s="177">
        <v>28.792000000000002</v>
      </c>
      <c r="I1723" s="178"/>
      <c r="L1723" s="174"/>
      <c r="M1723" s="179"/>
      <c r="N1723" s="180"/>
      <c r="O1723" s="180"/>
      <c r="P1723" s="180"/>
      <c r="Q1723" s="180"/>
      <c r="R1723" s="180"/>
      <c r="S1723" s="180"/>
      <c r="T1723" s="181"/>
      <c r="AT1723" s="175" t="s">
        <v>160</v>
      </c>
      <c r="AU1723" s="175" t="s">
        <v>152</v>
      </c>
      <c r="AV1723" s="14" t="s">
        <v>152</v>
      </c>
      <c r="AW1723" s="14" t="s">
        <v>31</v>
      </c>
      <c r="AX1723" s="14" t="s">
        <v>76</v>
      </c>
      <c r="AY1723" s="175" t="s">
        <v>151</v>
      </c>
    </row>
    <row r="1724" spans="1:65" s="14" customFormat="1" ht="11.25">
      <c r="B1724" s="174"/>
      <c r="D1724" s="167" t="s">
        <v>160</v>
      </c>
      <c r="E1724" s="175" t="s">
        <v>1</v>
      </c>
      <c r="F1724" s="176" t="s">
        <v>2948</v>
      </c>
      <c r="H1724" s="177">
        <v>2.2930000000000001</v>
      </c>
      <c r="I1724" s="178"/>
      <c r="L1724" s="174"/>
      <c r="M1724" s="179"/>
      <c r="N1724" s="180"/>
      <c r="O1724" s="180"/>
      <c r="P1724" s="180"/>
      <c r="Q1724" s="180"/>
      <c r="R1724" s="180"/>
      <c r="S1724" s="180"/>
      <c r="T1724" s="181"/>
      <c r="AT1724" s="175" t="s">
        <v>160</v>
      </c>
      <c r="AU1724" s="175" t="s">
        <v>152</v>
      </c>
      <c r="AV1724" s="14" t="s">
        <v>152</v>
      </c>
      <c r="AW1724" s="14" t="s">
        <v>31</v>
      </c>
      <c r="AX1724" s="14" t="s">
        <v>76</v>
      </c>
      <c r="AY1724" s="175" t="s">
        <v>151</v>
      </c>
    </row>
    <row r="1725" spans="1:65" s="14" customFormat="1" ht="11.25">
      <c r="B1725" s="174"/>
      <c r="D1725" s="167" t="s">
        <v>160</v>
      </c>
      <c r="E1725" s="175" t="s">
        <v>1</v>
      </c>
      <c r="F1725" s="176" t="s">
        <v>2949</v>
      </c>
      <c r="H1725" s="177">
        <v>6.4119999999999999</v>
      </c>
      <c r="I1725" s="178"/>
      <c r="L1725" s="174"/>
      <c r="M1725" s="179"/>
      <c r="N1725" s="180"/>
      <c r="O1725" s="180"/>
      <c r="P1725" s="180"/>
      <c r="Q1725" s="180"/>
      <c r="R1725" s="180"/>
      <c r="S1725" s="180"/>
      <c r="T1725" s="181"/>
      <c r="AT1725" s="175" t="s">
        <v>160</v>
      </c>
      <c r="AU1725" s="175" t="s">
        <v>152</v>
      </c>
      <c r="AV1725" s="14" t="s">
        <v>152</v>
      </c>
      <c r="AW1725" s="14" t="s">
        <v>31</v>
      </c>
      <c r="AX1725" s="14" t="s">
        <v>76</v>
      </c>
      <c r="AY1725" s="175" t="s">
        <v>151</v>
      </c>
    </row>
    <row r="1726" spans="1:65" s="13" customFormat="1" ht="11.25">
      <c r="B1726" s="166"/>
      <c r="D1726" s="167" t="s">
        <v>160</v>
      </c>
      <c r="E1726" s="168" t="s">
        <v>1</v>
      </c>
      <c r="F1726" s="169" t="s">
        <v>2950</v>
      </c>
      <c r="H1726" s="168" t="s">
        <v>1</v>
      </c>
      <c r="I1726" s="170"/>
      <c r="L1726" s="166"/>
      <c r="M1726" s="171"/>
      <c r="N1726" s="172"/>
      <c r="O1726" s="172"/>
      <c r="P1726" s="172"/>
      <c r="Q1726" s="172"/>
      <c r="R1726" s="172"/>
      <c r="S1726" s="172"/>
      <c r="T1726" s="173"/>
      <c r="AT1726" s="168" t="s">
        <v>160</v>
      </c>
      <c r="AU1726" s="168" t="s">
        <v>152</v>
      </c>
      <c r="AV1726" s="13" t="s">
        <v>84</v>
      </c>
      <c r="AW1726" s="13" t="s">
        <v>31</v>
      </c>
      <c r="AX1726" s="13" t="s">
        <v>76</v>
      </c>
      <c r="AY1726" s="168" t="s">
        <v>151</v>
      </c>
    </row>
    <row r="1727" spans="1:65" s="14" customFormat="1" ht="11.25">
      <c r="B1727" s="174"/>
      <c r="D1727" s="167" t="s">
        <v>160</v>
      </c>
      <c r="E1727" s="175" t="s">
        <v>1</v>
      </c>
      <c r="F1727" s="176" t="s">
        <v>2951</v>
      </c>
      <c r="H1727" s="177">
        <v>10.33</v>
      </c>
      <c r="I1727" s="178"/>
      <c r="L1727" s="174"/>
      <c r="M1727" s="179"/>
      <c r="N1727" s="180"/>
      <c r="O1727" s="180"/>
      <c r="P1727" s="180"/>
      <c r="Q1727" s="180"/>
      <c r="R1727" s="180"/>
      <c r="S1727" s="180"/>
      <c r="T1727" s="181"/>
      <c r="AT1727" s="175" t="s">
        <v>160</v>
      </c>
      <c r="AU1727" s="175" t="s">
        <v>152</v>
      </c>
      <c r="AV1727" s="14" t="s">
        <v>152</v>
      </c>
      <c r="AW1727" s="14" t="s">
        <v>31</v>
      </c>
      <c r="AX1727" s="14" t="s">
        <v>76</v>
      </c>
      <c r="AY1727" s="175" t="s">
        <v>151</v>
      </c>
    </row>
    <row r="1728" spans="1:65" s="14" customFormat="1" ht="11.25">
      <c r="B1728" s="174"/>
      <c r="D1728" s="167" t="s">
        <v>160</v>
      </c>
      <c r="E1728" s="175" t="s">
        <v>1</v>
      </c>
      <c r="F1728" s="176" t="s">
        <v>2952</v>
      </c>
      <c r="H1728" s="177">
        <v>33.54</v>
      </c>
      <c r="I1728" s="178"/>
      <c r="L1728" s="174"/>
      <c r="M1728" s="179"/>
      <c r="N1728" s="180"/>
      <c r="O1728" s="180"/>
      <c r="P1728" s="180"/>
      <c r="Q1728" s="180"/>
      <c r="R1728" s="180"/>
      <c r="S1728" s="180"/>
      <c r="T1728" s="181"/>
      <c r="AT1728" s="175" t="s">
        <v>160</v>
      </c>
      <c r="AU1728" s="175" t="s">
        <v>152</v>
      </c>
      <c r="AV1728" s="14" t="s">
        <v>152</v>
      </c>
      <c r="AW1728" s="14" t="s">
        <v>31</v>
      </c>
      <c r="AX1728" s="14" t="s">
        <v>76</v>
      </c>
      <c r="AY1728" s="175" t="s">
        <v>151</v>
      </c>
    </row>
    <row r="1729" spans="1:65" s="14" customFormat="1" ht="11.25">
      <c r="B1729" s="174"/>
      <c r="D1729" s="167" t="s">
        <v>160</v>
      </c>
      <c r="E1729" s="175" t="s">
        <v>1</v>
      </c>
      <c r="F1729" s="176" t="s">
        <v>2953</v>
      </c>
      <c r="H1729" s="177">
        <v>11.97</v>
      </c>
      <c r="I1729" s="178"/>
      <c r="L1729" s="174"/>
      <c r="M1729" s="179"/>
      <c r="N1729" s="180"/>
      <c r="O1729" s="180"/>
      <c r="P1729" s="180"/>
      <c r="Q1729" s="180"/>
      <c r="R1729" s="180"/>
      <c r="S1729" s="180"/>
      <c r="T1729" s="181"/>
      <c r="AT1729" s="175" t="s">
        <v>160</v>
      </c>
      <c r="AU1729" s="175" t="s">
        <v>152</v>
      </c>
      <c r="AV1729" s="14" t="s">
        <v>152</v>
      </c>
      <c r="AW1729" s="14" t="s">
        <v>31</v>
      </c>
      <c r="AX1729" s="14" t="s">
        <v>76</v>
      </c>
      <c r="AY1729" s="175" t="s">
        <v>151</v>
      </c>
    </row>
    <row r="1730" spans="1:65" s="14" customFormat="1" ht="11.25">
      <c r="B1730" s="174"/>
      <c r="D1730" s="167" t="s">
        <v>160</v>
      </c>
      <c r="E1730" s="175" t="s">
        <v>1</v>
      </c>
      <c r="F1730" s="176" t="s">
        <v>2954</v>
      </c>
      <c r="H1730" s="177">
        <v>11.97</v>
      </c>
      <c r="I1730" s="178"/>
      <c r="L1730" s="174"/>
      <c r="M1730" s="179"/>
      <c r="N1730" s="180"/>
      <c r="O1730" s="180"/>
      <c r="P1730" s="180"/>
      <c r="Q1730" s="180"/>
      <c r="R1730" s="180"/>
      <c r="S1730" s="180"/>
      <c r="T1730" s="181"/>
      <c r="AT1730" s="175" t="s">
        <v>160</v>
      </c>
      <c r="AU1730" s="175" t="s">
        <v>152</v>
      </c>
      <c r="AV1730" s="14" t="s">
        <v>152</v>
      </c>
      <c r="AW1730" s="14" t="s">
        <v>31</v>
      </c>
      <c r="AX1730" s="14" t="s">
        <v>76</v>
      </c>
      <c r="AY1730" s="175" t="s">
        <v>151</v>
      </c>
    </row>
    <row r="1731" spans="1:65" s="14" customFormat="1" ht="11.25">
      <c r="B1731" s="174"/>
      <c r="D1731" s="167" t="s">
        <v>160</v>
      </c>
      <c r="E1731" s="175" t="s">
        <v>1</v>
      </c>
      <c r="F1731" s="176" t="s">
        <v>2955</v>
      </c>
      <c r="H1731" s="177">
        <v>10.984999999999999</v>
      </c>
      <c r="I1731" s="178"/>
      <c r="L1731" s="174"/>
      <c r="M1731" s="179"/>
      <c r="N1731" s="180"/>
      <c r="O1731" s="180"/>
      <c r="P1731" s="180"/>
      <c r="Q1731" s="180"/>
      <c r="R1731" s="180"/>
      <c r="S1731" s="180"/>
      <c r="T1731" s="181"/>
      <c r="AT1731" s="175" t="s">
        <v>160</v>
      </c>
      <c r="AU1731" s="175" t="s">
        <v>152</v>
      </c>
      <c r="AV1731" s="14" t="s">
        <v>152</v>
      </c>
      <c r="AW1731" s="14" t="s">
        <v>31</v>
      </c>
      <c r="AX1731" s="14" t="s">
        <v>76</v>
      </c>
      <c r="AY1731" s="175" t="s">
        <v>151</v>
      </c>
    </row>
    <row r="1732" spans="1:65" s="13" customFormat="1" ht="11.25">
      <c r="B1732" s="166"/>
      <c r="D1732" s="167" t="s">
        <v>160</v>
      </c>
      <c r="E1732" s="168" t="s">
        <v>1</v>
      </c>
      <c r="F1732" s="169" t="s">
        <v>2956</v>
      </c>
      <c r="H1732" s="168" t="s">
        <v>1</v>
      </c>
      <c r="I1732" s="170"/>
      <c r="L1732" s="166"/>
      <c r="M1732" s="171"/>
      <c r="N1732" s="172"/>
      <c r="O1732" s="172"/>
      <c r="P1732" s="172"/>
      <c r="Q1732" s="172"/>
      <c r="R1732" s="172"/>
      <c r="S1732" s="172"/>
      <c r="T1732" s="173"/>
      <c r="AT1732" s="168" t="s">
        <v>160</v>
      </c>
      <c r="AU1732" s="168" t="s">
        <v>152</v>
      </c>
      <c r="AV1732" s="13" t="s">
        <v>84</v>
      </c>
      <c r="AW1732" s="13" t="s">
        <v>31</v>
      </c>
      <c r="AX1732" s="13" t="s">
        <v>76</v>
      </c>
      <c r="AY1732" s="168" t="s">
        <v>151</v>
      </c>
    </row>
    <row r="1733" spans="1:65" s="14" customFormat="1" ht="11.25">
      <c r="B1733" s="174"/>
      <c r="D1733" s="167" t="s">
        <v>160</v>
      </c>
      <c r="E1733" s="175" t="s">
        <v>1</v>
      </c>
      <c r="F1733" s="176" t="s">
        <v>2957</v>
      </c>
      <c r="H1733" s="177">
        <v>18.425999999999998</v>
      </c>
      <c r="I1733" s="178"/>
      <c r="L1733" s="174"/>
      <c r="M1733" s="179"/>
      <c r="N1733" s="180"/>
      <c r="O1733" s="180"/>
      <c r="P1733" s="180"/>
      <c r="Q1733" s="180"/>
      <c r="R1733" s="180"/>
      <c r="S1733" s="180"/>
      <c r="T1733" s="181"/>
      <c r="AT1733" s="175" t="s">
        <v>160</v>
      </c>
      <c r="AU1733" s="175" t="s">
        <v>152</v>
      </c>
      <c r="AV1733" s="14" t="s">
        <v>152</v>
      </c>
      <c r="AW1733" s="14" t="s">
        <v>31</v>
      </c>
      <c r="AX1733" s="14" t="s">
        <v>76</v>
      </c>
      <c r="AY1733" s="175" t="s">
        <v>151</v>
      </c>
    </row>
    <row r="1734" spans="1:65" s="15" customFormat="1" ht="11.25">
      <c r="B1734" s="182"/>
      <c r="D1734" s="167" t="s">
        <v>160</v>
      </c>
      <c r="E1734" s="183" t="s">
        <v>1</v>
      </c>
      <c r="F1734" s="184" t="s">
        <v>164</v>
      </c>
      <c r="H1734" s="185">
        <v>134.71799999999999</v>
      </c>
      <c r="I1734" s="186"/>
      <c r="L1734" s="182"/>
      <c r="M1734" s="187"/>
      <c r="N1734" s="188"/>
      <c r="O1734" s="188"/>
      <c r="P1734" s="188"/>
      <c r="Q1734" s="188"/>
      <c r="R1734" s="188"/>
      <c r="S1734" s="188"/>
      <c r="T1734" s="189"/>
      <c r="AT1734" s="183" t="s">
        <v>160</v>
      </c>
      <c r="AU1734" s="183" t="s">
        <v>152</v>
      </c>
      <c r="AV1734" s="15" t="s">
        <v>158</v>
      </c>
      <c r="AW1734" s="15" t="s">
        <v>31</v>
      </c>
      <c r="AX1734" s="15" t="s">
        <v>84</v>
      </c>
      <c r="AY1734" s="183" t="s">
        <v>151</v>
      </c>
    </row>
    <row r="1735" spans="1:65" s="2" customFormat="1" ht="33" customHeight="1">
      <c r="A1735" s="33"/>
      <c r="B1735" s="151"/>
      <c r="C1735" s="152" t="s">
        <v>2958</v>
      </c>
      <c r="D1735" s="152" t="s">
        <v>154</v>
      </c>
      <c r="E1735" s="153" t="s">
        <v>2959</v>
      </c>
      <c r="F1735" s="154" t="s">
        <v>2960</v>
      </c>
      <c r="G1735" s="155" t="s">
        <v>157</v>
      </c>
      <c r="H1735" s="156">
        <v>210.85499999999999</v>
      </c>
      <c r="I1735" s="157"/>
      <c r="J1735" s="158">
        <f>ROUND(I1735*H1735,2)</f>
        <v>0</v>
      </c>
      <c r="K1735" s="159"/>
      <c r="L1735" s="34"/>
      <c r="M1735" s="160" t="s">
        <v>1</v>
      </c>
      <c r="N1735" s="161" t="s">
        <v>42</v>
      </c>
      <c r="O1735" s="62"/>
      <c r="P1735" s="162">
        <f>O1735*H1735</f>
        <v>0</v>
      </c>
      <c r="Q1735" s="162">
        <v>3.1970000000000002E-3</v>
      </c>
      <c r="R1735" s="162">
        <f>Q1735*H1735</f>
        <v>0.67410343500000003</v>
      </c>
      <c r="S1735" s="162">
        <v>0</v>
      </c>
      <c r="T1735" s="163">
        <f>S1735*H1735</f>
        <v>0</v>
      </c>
      <c r="U1735" s="33"/>
      <c r="V1735" s="33"/>
      <c r="W1735" s="33"/>
      <c r="X1735" s="33"/>
      <c r="Y1735" s="33"/>
      <c r="Z1735" s="33"/>
      <c r="AA1735" s="33"/>
      <c r="AB1735" s="33"/>
      <c r="AC1735" s="33"/>
      <c r="AD1735" s="33"/>
      <c r="AE1735" s="33"/>
      <c r="AR1735" s="164" t="s">
        <v>262</v>
      </c>
      <c r="AT1735" s="164" t="s">
        <v>154</v>
      </c>
      <c r="AU1735" s="164" t="s">
        <v>152</v>
      </c>
      <c r="AY1735" s="18" t="s">
        <v>151</v>
      </c>
      <c r="BE1735" s="165">
        <f>IF(N1735="základná",J1735,0)</f>
        <v>0</v>
      </c>
      <c r="BF1735" s="165">
        <f>IF(N1735="znížená",J1735,0)</f>
        <v>0</v>
      </c>
      <c r="BG1735" s="165">
        <f>IF(N1735="zákl. prenesená",J1735,0)</f>
        <v>0</v>
      </c>
      <c r="BH1735" s="165">
        <f>IF(N1735="zníž. prenesená",J1735,0)</f>
        <v>0</v>
      </c>
      <c r="BI1735" s="165">
        <f>IF(N1735="nulová",J1735,0)</f>
        <v>0</v>
      </c>
      <c r="BJ1735" s="18" t="s">
        <v>152</v>
      </c>
      <c r="BK1735" s="165">
        <f>ROUND(I1735*H1735,2)</f>
        <v>0</v>
      </c>
      <c r="BL1735" s="18" t="s">
        <v>262</v>
      </c>
      <c r="BM1735" s="164" t="s">
        <v>2961</v>
      </c>
    </row>
    <row r="1736" spans="1:65" s="14" customFormat="1" ht="11.25">
      <c r="B1736" s="174"/>
      <c r="D1736" s="167" t="s">
        <v>160</v>
      </c>
      <c r="E1736" s="175" t="s">
        <v>1</v>
      </c>
      <c r="F1736" s="176" t="s">
        <v>1794</v>
      </c>
      <c r="H1736" s="177">
        <v>6.67</v>
      </c>
      <c r="I1736" s="178"/>
      <c r="L1736" s="174"/>
      <c r="M1736" s="179"/>
      <c r="N1736" s="180"/>
      <c r="O1736" s="180"/>
      <c r="P1736" s="180"/>
      <c r="Q1736" s="180"/>
      <c r="R1736" s="180"/>
      <c r="S1736" s="180"/>
      <c r="T1736" s="181"/>
      <c r="AT1736" s="175" t="s">
        <v>160</v>
      </c>
      <c r="AU1736" s="175" t="s">
        <v>152</v>
      </c>
      <c r="AV1736" s="14" t="s">
        <v>152</v>
      </c>
      <c r="AW1736" s="14" t="s">
        <v>31</v>
      </c>
      <c r="AX1736" s="14" t="s">
        <v>76</v>
      </c>
      <c r="AY1736" s="175" t="s">
        <v>151</v>
      </c>
    </row>
    <row r="1737" spans="1:65" s="14" customFormat="1" ht="11.25">
      <c r="B1737" s="174"/>
      <c r="D1737" s="167" t="s">
        <v>160</v>
      </c>
      <c r="E1737" s="175" t="s">
        <v>1</v>
      </c>
      <c r="F1737" s="176" t="s">
        <v>2962</v>
      </c>
      <c r="H1737" s="177">
        <v>15.37</v>
      </c>
      <c r="I1737" s="178"/>
      <c r="L1737" s="174"/>
      <c r="M1737" s="179"/>
      <c r="N1737" s="180"/>
      <c r="O1737" s="180"/>
      <c r="P1737" s="180"/>
      <c r="Q1737" s="180"/>
      <c r="R1737" s="180"/>
      <c r="S1737" s="180"/>
      <c r="T1737" s="181"/>
      <c r="AT1737" s="175" t="s">
        <v>160</v>
      </c>
      <c r="AU1737" s="175" t="s">
        <v>152</v>
      </c>
      <c r="AV1737" s="14" t="s">
        <v>152</v>
      </c>
      <c r="AW1737" s="14" t="s">
        <v>31</v>
      </c>
      <c r="AX1737" s="14" t="s">
        <v>76</v>
      </c>
      <c r="AY1737" s="175" t="s">
        <v>151</v>
      </c>
    </row>
    <row r="1738" spans="1:65" s="14" customFormat="1" ht="11.25">
      <c r="B1738" s="174"/>
      <c r="D1738" s="167" t="s">
        <v>160</v>
      </c>
      <c r="E1738" s="175" t="s">
        <v>1</v>
      </c>
      <c r="F1738" s="176" t="s">
        <v>1885</v>
      </c>
      <c r="H1738" s="177">
        <v>23.47</v>
      </c>
      <c r="I1738" s="178"/>
      <c r="L1738" s="174"/>
      <c r="M1738" s="179"/>
      <c r="N1738" s="180"/>
      <c r="O1738" s="180"/>
      <c r="P1738" s="180"/>
      <c r="Q1738" s="180"/>
      <c r="R1738" s="180"/>
      <c r="S1738" s="180"/>
      <c r="T1738" s="181"/>
      <c r="AT1738" s="175" t="s">
        <v>160</v>
      </c>
      <c r="AU1738" s="175" t="s">
        <v>152</v>
      </c>
      <c r="AV1738" s="14" t="s">
        <v>152</v>
      </c>
      <c r="AW1738" s="14" t="s">
        <v>31</v>
      </c>
      <c r="AX1738" s="14" t="s">
        <v>76</v>
      </c>
      <c r="AY1738" s="175" t="s">
        <v>151</v>
      </c>
    </row>
    <row r="1739" spans="1:65" s="14" customFormat="1" ht="11.25">
      <c r="B1739" s="174"/>
      <c r="D1739" s="167" t="s">
        <v>160</v>
      </c>
      <c r="E1739" s="175" t="s">
        <v>1</v>
      </c>
      <c r="F1739" s="176" t="s">
        <v>1886</v>
      </c>
      <c r="H1739" s="177">
        <v>9.68</v>
      </c>
      <c r="I1739" s="178"/>
      <c r="L1739" s="174"/>
      <c r="M1739" s="179"/>
      <c r="N1739" s="180"/>
      <c r="O1739" s="180"/>
      <c r="P1739" s="180"/>
      <c r="Q1739" s="180"/>
      <c r="R1739" s="180"/>
      <c r="S1739" s="180"/>
      <c r="T1739" s="181"/>
      <c r="AT1739" s="175" t="s">
        <v>160</v>
      </c>
      <c r="AU1739" s="175" t="s">
        <v>152</v>
      </c>
      <c r="AV1739" s="14" t="s">
        <v>152</v>
      </c>
      <c r="AW1739" s="14" t="s">
        <v>31</v>
      </c>
      <c r="AX1739" s="14" t="s">
        <v>76</v>
      </c>
      <c r="AY1739" s="175" t="s">
        <v>151</v>
      </c>
    </row>
    <row r="1740" spans="1:65" s="14" customFormat="1" ht="11.25">
      <c r="B1740" s="174"/>
      <c r="D1740" s="167" t="s">
        <v>160</v>
      </c>
      <c r="E1740" s="175" t="s">
        <v>1</v>
      </c>
      <c r="F1740" s="176" t="s">
        <v>1887</v>
      </c>
      <c r="H1740" s="177">
        <v>8.93</v>
      </c>
      <c r="I1740" s="178"/>
      <c r="L1740" s="174"/>
      <c r="M1740" s="179"/>
      <c r="N1740" s="180"/>
      <c r="O1740" s="180"/>
      <c r="P1740" s="180"/>
      <c r="Q1740" s="180"/>
      <c r="R1740" s="180"/>
      <c r="S1740" s="180"/>
      <c r="T1740" s="181"/>
      <c r="AT1740" s="175" t="s">
        <v>160</v>
      </c>
      <c r="AU1740" s="175" t="s">
        <v>152</v>
      </c>
      <c r="AV1740" s="14" t="s">
        <v>152</v>
      </c>
      <c r="AW1740" s="14" t="s">
        <v>31</v>
      </c>
      <c r="AX1740" s="14" t="s">
        <v>76</v>
      </c>
      <c r="AY1740" s="175" t="s">
        <v>151</v>
      </c>
    </row>
    <row r="1741" spans="1:65" s="14" customFormat="1" ht="11.25">
      <c r="B1741" s="174"/>
      <c r="D1741" s="167" t="s">
        <v>160</v>
      </c>
      <c r="E1741" s="175" t="s">
        <v>1</v>
      </c>
      <c r="F1741" s="176" t="s">
        <v>1888</v>
      </c>
      <c r="H1741" s="177">
        <v>3.27</v>
      </c>
      <c r="I1741" s="178"/>
      <c r="L1741" s="174"/>
      <c r="M1741" s="179"/>
      <c r="N1741" s="180"/>
      <c r="O1741" s="180"/>
      <c r="P1741" s="180"/>
      <c r="Q1741" s="180"/>
      <c r="R1741" s="180"/>
      <c r="S1741" s="180"/>
      <c r="T1741" s="181"/>
      <c r="AT1741" s="175" t="s">
        <v>160</v>
      </c>
      <c r="AU1741" s="175" t="s">
        <v>152</v>
      </c>
      <c r="AV1741" s="14" t="s">
        <v>152</v>
      </c>
      <c r="AW1741" s="14" t="s">
        <v>31</v>
      </c>
      <c r="AX1741" s="14" t="s">
        <v>76</v>
      </c>
      <c r="AY1741" s="175" t="s">
        <v>151</v>
      </c>
    </row>
    <row r="1742" spans="1:65" s="14" customFormat="1" ht="11.25">
      <c r="B1742" s="174"/>
      <c r="D1742" s="167" t="s">
        <v>160</v>
      </c>
      <c r="E1742" s="175" t="s">
        <v>1</v>
      </c>
      <c r="F1742" s="176" t="s">
        <v>1889</v>
      </c>
      <c r="H1742" s="177">
        <v>3.77</v>
      </c>
      <c r="I1742" s="178"/>
      <c r="L1742" s="174"/>
      <c r="M1742" s="179"/>
      <c r="N1742" s="180"/>
      <c r="O1742" s="180"/>
      <c r="P1742" s="180"/>
      <c r="Q1742" s="180"/>
      <c r="R1742" s="180"/>
      <c r="S1742" s="180"/>
      <c r="T1742" s="181"/>
      <c r="AT1742" s="175" t="s">
        <v>160</v>
      </c>
      <c r="AU1742" s="175" t="s">
        <v>152</v>
      </c>
      <c r="AV1742" s="14" t="s">
        <v>152</v>
      </c>
      <c r="AW1742" s="14" t="s">
        <v>31</v>
      </c>
      <c r="AX1742" s="14" t="s">
        <v>76</v>
      </c>
      <c r="AY1742" s="175" t="s">
        <v>151</v>
      </c>
    </row>
    <row r="1743" spans="1:65" s="14" customFormat="1" ht="11.25">
      <c r="B1743" s="174"/>
      <c r="D1743" s="167" t="s">
        <v>160</v>
      </c>
      <c r="E1743" s="175" t="s">
        <v>1</v>
      </c>
      <c r="F1743" s="176" t="s">
        <v>1890</v>
      </c>
      <c r="H1743" s="177">
        <v>3.37</v>
      </c>
      <c r="I1743" s="178"/>
      <c r="L1743" s="174"/>
      <c r="M1743" s="179"/>
      <c r="N1743" s="180"/>
      <c r="O1743" s="180"/>
      <c r="P1743" s="180"/>
      <c r="Q1743" s="180"/>
      <c r="R1743" s="180"/>
      <c r="S1743" s="180"/>
      <c r="T1743" s="181"/>
      <c r="AT1743" s="175" t="s">
        <v>160</v>
      </c>
      <c r="AU1743" s="175" t="s">
        <v>152</v>
      </c>
      <c r="AV1743" s="14" t="s">
        <v>152</v>
      </c>
      <c r="AW1743" s="14" t="s">
        <v>31</v>
      </c>
      <c r="AX1743" s="14" t="s">
        <v>76</v>
      </c>
      <c r="AY1743" s="175" t="s">
        <v>151</v>
      </c>
    </row>
    <row r="1744" spans="1:65" s="14" customFormat="1" ht="11.25">
      <c r="B1744" s="174"/>
      <c r="D1744" s="167" t="s">
        <v>160</v>
      </c>
      <c r="E1744" s="175" t="s">
        <v>1</v>
      </c>
      <c r="F1744" s="176" t="s">
        <v>1891</v>
      </c>
      <c r="H1744" s="177">
        <v>3.25</v>
      </c>
      <c r="I1744" s="178"/>
      <c r="L1744" s="174"/>
      <c r="M1744" s="179"/>
      <c r="N1744" s="180"/>
      <c r="O1744" s="180"/>
      <c r="P1744" s="180"/>
      <c r="Q1744" s="180"/>
      <c r="R1744" s="180"/>
      <c r="S1744" s="180"/>
      <c r="T1744" s="181"/>
      <c r="AT1744" s="175" t="s">
        <v>160</v>
      </c>
      <c r="AU1744" s="175" t="s">
        <v>152</v>
      </c>
      <c r="AV1744" s="14" t="s">
        <v>152</v>
      </c>
      <c r="AW1744" s="14" t="s">
        <v>31</v>
      </c>
      <c r="AX1744" s="14" t="s">
        <v>76</v>
      </c>
      <c r="AY1744" s="175" t="s">
        <v>151</v>
      </c>
    </row>
    <row r="1745" spans="2:51" s="14" customFormat="1" ht="11.25">
      <c r="B1745" s="174"/>
      <c r="D1745" s="167" t="s">
        <v>160</v>
      </c>
      <c r="E1745" s="175" t="s">
        <v>1</v>
      </c>
      <c r="F1745" s="176" t="s">
        <v>1892</v>
      </c>
      <c r="H1745" s="177">
        <v>3.6</v>
      </c>
      <c r="I1745" s="178"/>
      <c r="L1745" s="174"/>
      <c r="M1745" s="179"/>
      <c r="N1745" s="180"/>
      <c r="O1745" s="180"/>
      <c r="P1745" s="180"/>
      <c r="Q1745" s="180"/>
      <c r="R1745" s="180"/>
      <c r="S1745" s="180"/>
      <c r="T1745" s="181"/>
      <c r="AT1745" s="175" t="s">
        <v>160</v>
      </c>
      <c r="AU1745" s="175" t="s">
        <v>152</v>
      </c>
      <c r="AV1745" s="14" t="s">
        <v>152</v>
      </c>
      <c r="AW1745" s="14" t="s">
        <v>31</v>
      </c>
      <c r="AX1745" s="14" t="s">
        <v>76</v>
      </c>
      <c r="AY1745" s="175" t="s">
        <v>151</v>
      </c>
    </row>
    <row r="1746" spans="2:51" s="14" customFormat="1" ht="11.25">
      <c r="B1746" s="174"/>
      <c r="D1746" s="167" t="s">
        <v>160</v>
      </c>
      <c r="E1746" s="175" t="s">
        <v>1</v>
      </c>
      <c r="F1746" s="176" t="s">
        <v>1893</v>
      </c>
      <c r="H1746" s="177">
        <v>4.5999999999999996</v>
      </c>
      <c r="I1746" s="178"/>
      <c r="L1746" s="174"/>
      <c r="M1746" s="179"/>
      <c r="N1746" s="180"/>
      <c r="O1746" s="180"/>
      <c r="P1746" s="180"/>
      <c r="Q1746" s="180"/>
      <c r="R1746" s="180"/>
      <c r="S1746" s="180"/>
      <c r="T1746" s="181"/>
      <c r="AT1746" s="175" t="s">
        <v>160</v>
      </c>
      <c r="AU1746" s="175" t="s">
        <v>152</v>
      </c>
      <c r="AV1746" s="14" t="s">
        <v>152</v>
      </c>
      <c r="AW1746" s="14" t="s">
        <v>31</v>
      </c>
      <c r="AX1746" s="14" t="s">
        <v>76</v>
      </c>
      <c r="AY1746" s="175" t="s">
        <v>151</v>
      </c>
    </row>
    <row r="1747" spans="2:51" s="14" customFormat="1" ht="11.25">
      <c r="B1747" s="174"/>
      <c r="D1747" s="167" t="s">
        <v>160</v>
      </c>
      <c r="E1747" s="175" t="s">
        <v>1</v>
      </c>
      <c r="F1747" s="176" t="s">
        <v>1774</v>
      </c>
      <c r="H1747" s="177">
        <v>18.510000000000002</v>
      </c>
      <c r="I1747" s="178"/>
      <c r="L1747" s="174"/>
      <c r="M1747" s="179"/>
      <c r="N1747" s="180"/>
      <c r="O1747" s="180"/>
      <c r="P1747" s="180"/>
      <c r="Q1747" s="180"/>
      <c r="R1747" s="180"/>
      <c r="S1747" s="180"/>
      <c r="T1747" s="181"/>
      <c r="AT1747" s="175" t="s">
        <v>160</v>
      </c>
      <c r="AU1747" s="175" t="s">
        <v>152</v>
      </c>
      <c r="AV1747" s="14" t="s">
        <v>152</v>
      </c>
      <c r="AW1747" s="14" t="s">
        <v>31</v>
      </c>
      <c r="AX1747" s="14" t="s">
        <v>76</v>
      </c>
      <c r="AY1747" s="175" t="s">
        <v>151</v>
      </c>
    </row>
    <row r="1748" spans="2:51" s="14" customFormat="1" ht="22.5">
      <c r="B1748" s="174"/>
      <c r="D1748" s="167" t="s">
        <v>160</v>
      </c>
      <c r="E1748" s="175" t="s">
        <v>1</v>
      </c>
      <c r="F1748" s="176" t="s">
        <v>2963</v>
      </c>
      <c r="H1748" s="177">
        <v>0.94799999999999995</v>
      </c>
      <c r="I1748" s="178"/>
      <c r="L1748" s="174"/>
      <c r="M1748" s="179"/>
      <c r="N1748" s="180"/>
      <c r="O1748" s="180"/>
      <c r="P1748" s="180"/>
      <c r="Q1748" s="180"/>
      <c r="R1748" s="180"/>
      <c r="S1748" s="180"/>
      <c r="T1748" s="181"/>
      <c r="AT1748" s="175" t="s">
        <v>160</v>
      </c>
      <c r="AU1748" s="175" t="s">
        <v>152</v>
      </c>
      <c r="AV1748" s="14" t="s">
        <v>152</v>
      </c>
      <c r="AW1748" s="14" t="s">
        <v>31</v>
      </c>
      <c r="AX1748" s="14" t="s">
        <v>76</v>
      </c>
      <c r="AY1748" s="175" t="s">
        <v>151</v>
      </c>
    </row>
    <row r="1749" spans="2:51" s="14" customFormat="1" ht="11.25">
      <c r="B1749" s="174"/>
      <c r="D1749" s="167" t="s">
        <v>160</v>
      </c>
      <c r="E1749" s="175" t="s">
        <v>1</v>
      </c>
      <c r="F1749" s="176" t="s">
        <v>2964</v>
      </c>
      <c r="H1749" s="177">
        <v>1.867</v>
      </c>
      <c r="I1749" s="178"/>
      <c r="L1749" s="174"/>
      <c r="M1749" s="179"/>
      <c r="N1749" s="180"/>
      <c r="O1749" s="180"/>
      <c r="P1749" s="180"/>
      <c r="Q1749" s="180"/>
      <c r="R1749" s="180"/>
      <c r="S1749" s="180"/>
      <c r="T1749" s="181"/>
      <c r="AT1749" s="175" t="s">
        <v>160</v>
      </c>
      <c r="AU1749" s="175" t="s">
        <v>152</v>
      </c>
      <c r="AV1749" s="14" t="s">
        <v>152</v>
      </c>
      <c r="AW1749" s="14" t="s">
        <v>31</v>
      </c>
      <c r="AX1749" s="14" t="s">
        <v>76</v>
      </c>
      <c r="AY1749" s="175" t="s">
        <v>151</v>
      </c>
    </row>
    <row r="1750" spans="2:51" s="14" customFormat="1" ht="11.25">
      <c r="B1750" s="174"/>
      <c r="D1750" s="167" t="s">
        <v>160</v>
      </c>
      <c r="E1750" s="175" t="s">
        <v>1</v>
      </c>
      <c r="F1750" s="176" t="s">
        <v>1775</v>
      </c>
      <c r="H1750" s="177">
        <v>39.130000000000003</v>
      </c>
      <c r="I1750" s="178"/>
      <c r="L1750" s="174"/>
      <c r="M1750" s="179"/>
      <c r="N1750" s="180"/>
      <c r="O1750" s="180"/>
      <c r="P1750" s="180"/>
      <c r="Q1750" s="180"/>
      <c r="R1750" s="180"/>
      <c r="S1750" s="180"/>
      <c r="T1750" s="181"/>
      <c r="AT1750" s="175" t="s">
        <v>160</v>
      </c>
      <c r="AU1750" s="175" t="s">
        <v>152</v>
      </c>
      <c r="AV1750" s="14" t="s">
        <v>152</v>
      </c>
      <c r="AW1750" s="14" t="s">
        <v>31</v>
      </c>
      <c r="AX1750" s="14" t="s">
        <v>76</v>
      </c>
      <c r="AY1750" s="175" t="s">
        <v>151</v>
      </c>
    </row>
    <row r="1751" spans="2:51" s="14" customFormat="1" ht="11.25">
      <c r="B1751" s="174"/>
      <c r="D1751" s="167" t="s">
        <v>160</v>
      </c>
      <c r="E1751" s="175" t="s">
        <v>1</v>
      </c>
      <c r="F1751" s="176" t="s">
        <v>1778</v>
      </c>
      <c r="H1751" s="177">
        <v>1.7</v>
      </c>
      <c r="I1751" s="178"/>
      <c r="L1751" s="174"/>
      <c r="M1751" s="179"/>
      <c r="N1751" s="180"/>
      <c r="O1751" s="180"/>
      <c r="P1751" s="180"/>
      <c r="Q1751" s="180"/>
      <c r="R1751" s="180"/>
      <c r="S1751" s="180"/>
      <c r="T1751" s="181"/>
      <c r="AT1751" s="175" t="s">
        <v>160</v>
      </c>
      <c r="AU1751" s="175" t="s">
        <v>152</v>
      </c>
      <c r="AV1751" s="14" t="s">
        <v>152</v>
      </c>
      <c r="AW1751" s="14" t="s">
        <v>31</v>
      </c>
      <c r="AX1751" s="14" t="s">
        <v>76</v>
      </c>
      <c r="AY1751" s="175" t="s">
        <v>151</v>
      </c>
    </row>
    <row r="1752" spans="2:51" s="14" customFormat="1" ht="11.25">
      <c r="B1752" s="174"/>
      <c r="D1752" s="167" t="s">
        <v>160</v>
      </c>
      <c r="E1752" s="175" t="s">
        <v>1</v>
      </c>
      <c r="F1752" s="176" t="s">
        <v>1779</v>
      </c>
      <c r="H1752" s="177">
        <v>3.95</v>
      </c>
      <c r="I1752" s="178"/>
      <c r="L1752" s="174"/>
      <c r="M1752" s="179"/>
      <c r="N1752" s="180"/>
      <c r="O1752" s="180"/>
      <c r="P1752" s="180"/>
      <c r="Q1752" s="180"/>
      <c r="R1752" s="180"/>
      <c r="S1752" s="180"/>
      <c r="T1752" s="181"/>
      <c r="AT1752" s="175" t="s">
        <v>160</v>
      </c>
      <c r="AU1752" s="175" t="s">
        <v>152</v>
      </c>
      <c r="AV1752" s="14" t="s">
        <v>152</v>
      </c>
      <c r="AW1752" s="14" t="s">
        <v>31</v>
      </c>
      <c r="AX1752" s="14" t="s">
        <v>76</v>
      </c>
      <c r="AY1752" s="175" t="s">
        <v>151</v>
      </c>
    </row>
    <row r="1753" spans="2:51" s="14" customFormat="1" ht="11.25">
      <c r="B1753" s="174"/>
      <c r="D1753" s="167" t="s">
        <v>160</v>
      </c>
      <c r="E1753" s="175" t="s">
        <v>1</v>
      </c>
      <c r="F1753" s="176" t="s">
        <v>1780</v>
      </c>
      <c r="H1753" s="177">
        <v>8.0299999999999994</v>
      </c>
      <c r="I1753" s="178"/>
      <c r="L1753" s="174"/>
      <c r="M1753" s="179"/>
      <c r="N1753" s="180"/>
      <c r="O1753" s="180"/>
      <c r="P1753" s="180"/>
      <c r="Q1753" s="180"/>
      <c r="R1753" s="180"/>
      <c r="S1753" s="180"/>
      <c r="T1753" s="181"/>
      <c r="AT1753" s="175" t="s">
        <v>160</v>
      </c>
      <c r="AU1753" s="175" t="s">
        <v>152</v>
      </c>
      <c r="AV1753" s="14" t="s">
        <v>152</v>
      </c>
      <c r="AW1753" s="14" t="s">
        <v>31</v>
      </c>
      <c r="AX1753" s="14" t="s">
        <v>76</v>
      </c>
      <c r="AY1753" s="175" t="s">
        <v>151</v>
      </c>
    </row>
    <row r="1754" spans="2:51" s="14" customFormat="1" ht="11.25">
      <c r="B1754" s="174"/>
      <c r="D1754" s="167" t="s">
        <v>160</v>
      </c>
      <c r="E1754" s="175" t="s">
        <v>1</v>
      </c>
      <c r="F1754" s="176" t="s">
        <v>1781</v>
      </c>
      <c r="H1754" s="177">
        <v>3.91</v>
      </c>
      <c r="I1754" s="178"/>
      <c r="L1754" s="174"/>
      <c r="M1754" s="179"/>
      <c r="N1754" s="180"/>
      <c r="O1754" s="180"/>
      <c r="P1754" s="180"/>
      <c r="Q1754" s="180"/>
      <c r="R1754" s="180"/>
      <c r="S1754" s="180"/>
      <c r="T1754" s="181"/>
      <c r="AT1754" s="175" t="s">
        <v>160</v>
      </c>
      <c r="AU1754" s="175" t="s">
        <v>152</v>
      </c>
      <c r="AV1754" s="14" t="s">
        <v>152</v>
      </c>
      <c r="AW1754" s="14" t="s">
        <v>31</v>
      </c>
      <c r="AX1754" s="14" t="s">
        <v>76</v>
      </c>
      <c r="AY1754" s="175" t="s">
        <v>151</v>
      </c>
    </row>
    <row r="1755" spans="2:51" s="14" customFormat="1" ht="11.25">
      <c r="B1755" s="174"/>
      <c r="D1755" s="167" t="s">
        <v>160</v>
      </c>
      <c r="E1755" s="175" t="s">
        <v>1</v>
      </c>
      <c r="F1755" s="176" t="s">
        <v>1782</v>
      </c>
      <c r="H1755" s="177">
        <v>5.5</v>
      </c>
      <c r="I1755" s="178"/>
      <c r="L1755" s="174"/>
      <c r="M1755" s="179"/>
      <c r="N1755" s="180"/>
      <c r="O1755" s="180"/>
      <c r="P1755" s="180"/>
      <c r="Q1755" s="180"/>
      <c r="R1755" s="180"/>
      <c r="S1755" s="180"/>
      <c r="T1755" s="181"/>
      <c r="AT1755" s="175" t="s">
        <v>160</v>
      </c>
      <c r="AU1755" s="175" t="s">
        <v>152</v>
      </c>
      <c r="AV1755" s="14" t="s">
        <v>152</v>
      </c>
      <c r="AW1755" s="14" t="s">
        <v>31</v>
      </c>
      <c r="AX1755" s="14" t="s">
        <v>76</v>
      </c>
      <c r="AY1755" s="175" t="s">
        <v>151</v>
      </c>
    </row>
    <row r="1756" spans="2:51" s="14" customFormat="1" ht="11.25">
      <c r="B1756" s="174"/>
      <c r="D1756" s="167" t="s">
        <v>160</v>
      </c>
      <c r="E1756" s="175" t="s">
        <v>1</v>
      </c>
      <c r="F1756" s="176" t="s">
        <v>1783</v>
      </c>
      <c r="H1756" s="177">
        <v>4</v>
      </c>
      <c r="I1756" s="178"/>
      <c r="L1756" s="174"/>
      <c r="M1756" s="179"/>
      <c r="N1756" s="180"/>
      <c r="O1756" s="180"/>
      <c r="P1756" s="180"/>
      <c r="Q1756" s="180"/>
      <c r="R1756" s="180"/>
      <c r="S1756" s="180"/>
      <c r="T1756" s="181"/>
      <c r="AT1756" s="175" t="s">
        <v>160</v>
      </c>
      <c r="AU1756" s="175" t="s">
        <v>152</v>
      </c>
      <c r="AV1756" s="14" t="s">
        <v>152</v>
      </c>
      <c r="AW1756" s="14" t="s">
        <v>31</v>
      </c>
      <c r="AX1756" s="14" t="s">
        <v>76</v>
      </c>
      <c r="AY1756" s="175" t="s">
        <v>151</v>
      </c>
    </row>
    <row r="1757" spans="2:51" s="14" customFormat="1" ht="11.25">
      <c r="B1757" s="174"/>
      <c r="D1757" s="167" t="s">
        <v>160</v>
      </c>
      <c r="E1757" s="175" t="s">
        <v>1</v>
      </c>
      <c r="F1757" s="176" t="s">
        <v>1784</v>
      </c>
      <c r="H1757" s="177">
        <v>1.49</v>
      </c>
      <c r="I1757" s="178"/>
      <c r="L1757" s="174"/>
      <c r="M1757" s="179"/>
      <c r="N1757" s="180"/>
      <c r="O1757" s="180"/>
      <c r="P1757" s="180"/>
      <c r="Q1757" s="180"/>
      <c r="R1757" s="180"/>
      <c r="S1757" s="180"/>
      <c r="T1757" s="181"/>
      <c r="AT1757" s="175" t="s">
        <v>160</v>
      </c>
      <c r="AU1757" s="175" t="s">
        <v>152</v>
      </c>
      <c r="AV1757" s="14" t="s">
        <v>152</v>
      </c>
      <c r="AW1757" s="14" t="s">
        <v>31</v>
      </c>
      <c r="AX1757" s="14" t="s">
        <v>76</v>
      </c>
      <c r="AY1757" s="175" t="s">
        <v>151</v>
      </c>
    </row>
    <row r="1758" spans="2:51" s="14" customFormat="1" ht="11.25">
      <c r="B1758" s="174"/>
      <c r="D1758" s="167" t="s">
        <v>160</v>
      </c>
      <c r="E1758" s="175" t="s">
        <v>1</v>
      </c>
      <c r="F1758" s="176" t="s">
        <v>1785</v>
      </c>
      <c r="H1758" s="177">
        <v>1.35</v>
      </c>
      <c r="I1758" s="178"/>
      <c r="L1758" s="174"/>
      <c r="M1758" s="179"/>
      <c r="N1758" s="180"/>
      <c r="O1758" s="180"/>
      <c r="P1758" s="180"/>
      <c r="Q1758" s="180"/>
      <c r="R1758" s="180"/>
      <c r="S1758" s="180"/>
      <c r="T1758" s="181"/>
      <c r="AT1758" s="175" t="s">
        <v>160</v>
      </c>
      <c r="AU1758" s="175" t="s">
        <v>152</v>
      </c>
      <c r="AV1758" s="14" t="s">
        <v>152</v>
      </c>
      <c r="AW1758" s="14" t="s">
        <v>31</v>
      </c>
      <c r="AX1758" s="14" t="s">
        <v>76</v>
      </c>
      <c r="AY1758" s="175" t="s">
        <v>151</v>
      </c>
    </row>
    <row r="1759" spans="2:51" s="14" customFormat="1" ht="11.25">
      <c r="B1759" s="174"/>
      <c r="D1759" s="167" t="s">
        <v>160</v>
      </c>
      <c r="E1759" s="175" t="s">
        <v>1</v>
      </c>
      <c r="F1759" s="176" t="s">
        <v>1789</v>
      </c>
      <c r="H1759" s="177">
        <v>34.49</v>
      </c>
      <c r="I1759" s="178"/>
      <c r="L1759" s="174"/>
      <c r="M1759" s="179"/>
      <c r="N1759" s="180"/>
      <c r="O1759" s="180"/>
      <c r="P1759" s="180"/>
      <c r="Q1759" s="180"/>
      <c r="R1759" s="180"/>
      <c r="S1759" s="180"/>
      <c r="T1759" s="181"/>
      <c r="AT1759" s="175" t="s">
        <v>160</v>
      </c>
      <c r="AU1759" s="175" t="s">
        <v>152</v>
      </c>
      <c r="AV1759" s="14" t="s">
        <v>152</v>
      </c>
      <c r="AW1759" s="14" t="s">
        <v>31</v>
      </c>
      <c r="AX1759" s="14" t="s">
        <v>76</v>
      </c>
      <c r="AY1759" s="175" t="s">
        <v>151</v>
      </c>
    </row>
    <row r="1760" spans="2:51" s="15" customFormat="1" ht="11.25">
      <c r="B1760" s="182"/>
      <c r="D1760" s="167" t="s">
        <v>160</v>
      </c>
      <c r="E1760" s="183" t="s">
        <v>1</v>
      </c>
      <c r="F1760" s="184" t="s">
        <v>164</v>
      </c>
      <c r="H1760" s="185">
        <v>210.85499999999999</v>
      </c>
      <c r="I1760" s="186"/>
      <c r="L1760" s="182"/>
      <c r="M1760" s="187"/>
      <c r="N1760" s="188"/>
      <c r="O1760" s="188"/>
      <c r="P1760" s="188"/>
      <c r="Q1760" s="188"/>
      <c r="R1760" s="188"/>
      <c r="S1760" s="188"/>
      <c r="T1760" s="189"/>
      <c r="AT1760" s="183" t="s">
        <v>160</v>
      </c>
      <c r="AU1760" s="183" t="s">
        <v>152</v>
      </c>
      <c r="AV1760" s="15" t="s">
        <v>158</v>
      </c>
      <c r="AW1760" s="15" t="s">
        <v>31</v>
      </c>
      <c r="AX1760" s="15" t="s">
        <v>84</v>
      </c>
      <c r="AY1760" s="183" t="s">
        <v>151</v>
      </c>
    </row>
    <row r="1761" spans="1:65" s="2" customFormat="1" ht="16.5" customHeight="1">
      <c r="A1761" s="33"/>
      <c r="B1761" s="151"/>
      <c r="C1761" s="190" t="s">
        <v>2965</v>
      </c>
      <c r="D1761" s="190" t="s">
        <v>186</v>
      </c>
      <c r="E1761" s="191" t="s">
        <v>2966</v>
      </c>
      <c r="F1761" s="192" t="s">
        <v>2938</v>
      </c>
      <c r="G1761" s="193" t="s">
        <v>157</v>
      </c>
      <c r="H1761" s="194">
        <v>235.54300000000001</v>
      </c>
      <c r="I1761" s="195"/>
      <c r="J1761" s="196">
        <f>ROUND(I1761*H1761,2)</f>
        <v>0</v>
      </c>
      <c r="K1761" s="197"/>
      <c r="L1761" s="198"/>
      <c r="M1761" s="199" t="s">
        <v>1</v>
      </c>
      <c r="N1761" s="200" t="s">
        <v>42</v>
      </c>
      <c r="O1761" s="62"/>
      <c r="P1761" s="162">
        <f>O1761*H1761</f>
        <v>0</v>
      </c>
      <c r="Q1761" s="162">
        <v>1.9199999999999998E-2</v>
      </c>
      <c r="R1761" s="162">
        <f>Q1761*H1761</f>
        <v>4.5224256</v>
      </c>
      <c r="S1761" s="162">
        <v>0</v>
      </c>
      <c r="T1761" s="163">
        <f>S1761*H1761</f>
        <v>0</v>
      </c>
      <c r="U1761" s="33"/>
      <c r="V1761" s="33"/>
      <c r="W1761" s="33"/>
      <c r="X1761" s="33"/>
      <c r="Y1761" s="33"/>
      <c r="Z1761" s="33"/>
      <c r="AA1761" s="33"/>
      <c r="AB1761" s="33"/>
      <c r="AC1761" s="33"/>
      <c r="AD1761" s="33"/>
      <c r="AE1761" s="33"/>
      <c r="AR1761" s="164" t="s">
        <v>417</v>
      </c>
      <c r="AT1761" s="164" t="s">
        <v>186</v>
      </c>
      <c r="AU1761" s="164" t="s">
        <v>152</v>
      </c>
      <c r="AY1761" s="18" t="s">
        <v>151</v>
      </c>
      <c r="BE1761" s="165">
        <f>IF(N1761="základná",J1761,0)</f>
        <v>0</v>
      </c>
      <c r="BF1761" s="165">
        <f>IF(N1761="znížená",J1761,0)</f>
        <v>0</v>
      </c>
      <c r="BG1761" s="165">
        <f>IF(N1761="zákl. prenesená",J1761,0)</f>
        <v>0</v>
      </c>
      <c r="BH1761" s="165">
        <f>IF(N1761="zníž. prenesená",J1761,0)</f>
        <v>0</v>
      </c>
      <c r="BI1761" s="165">
        <f>IF(N1761="nulová",J1761,0)</f>
        <v>0</v>
      </c>
      <c r="BJ1761" s="18" t="s">
        <v>152</v>
      </c>
      <c r="BK1761" s="165">
        <f>ROUND(I1761*H1761,2)</f>
        <v>0</v>
      </c>
      <c r="BL1761" s="18" t="s">
        <v>262</v>
      </c>
      <c r="BM1761" s="164" t="s">
        <v>2967</v>
      </c>
    </row>
    <row r="1762" spans="1:65" s="14" customFormat="1" ht="11.25">
      <c r="B1762" s="174"/>
      <c r="D1762" s="167" t="s">
        <v>160</v>
      </c>
      <c r="E1762" s="175" t="s">
        <v>1</v>
      </c>
      <c r="F1762" s="176" t="s">
        <v>2968</v>
      </c>
      <c r="H1762" s="177">
        <v>221.398</v>
      </c>
      <c r="I1762" s="178"/>
      <c r="L1762" s="174"/>
      <c r="M1762" s="179"/>
      <c r="N1762" s="180"/>
      <c r="O1762" s="180"/>
      <c r="P1762" s="180"/>
      <c r="Q1762" s="180"/>
      <c r="R1762" s="180"/>
      <c r="S1762" s="180"/>
      <c r="T1762" s="181"/>
      <c r="AT1762" s="175" t="s">
        <v>160</v>
      </c>
      <c r="AU1762" s="175" t="s">
        <v>152</v>
      </c>
      <c r="AV1762" s="14" t="s">
        <v>152</v>
      </c>
      <c r="AW1762" s="14" t="s">
        <v>31</v>
      </c>
      <c r="AX1762" s="14" t="s">
        <v>76</v>
      </c>
      <c r="AY1762" s="175" t="s">
        <v>151</v>
      </c>
    </row>
    <row r="1763" spans="1:65" s="14" customFormat="1" ht="11.25">
      <c r="B1763" s="174"/>
      <c r="D1763" s="167" t="s">
        <v>160</v>
      </c>
      <c r="E1763" s="175" t="s">
        <v>1</v>
      </c>
      <c r="F1763" s="176" t="s">
        <v>2969</v>
      </c>
      <c r="H1763" s="177">
        <v>14.145</v>
      </c>
      <c r="I1763" s="178"/>
      <c r="L1763" s="174"/>
      <c r="M1763" s="179"/>
      <c r="N1763" s="180"/>
      <c r="O1763" s="180"/>
      <c r="P1763" s="180"/>
      <c r="Q1763" s="180"/>
      <c r="R1763" s="180"/>
      <c r="S1763" s="180"/>
      <c r="T1763" s="181"/>
      <c r="AT1763" s="175" t="s">
        <v>160</v>
      </c>
      <c r="AU1763" s="175" t="s">
        <v>152</v>
      </c>
      <c r="AV1763" s="14" t="s">
        <v>152</v>
      </c>
      <c r="AW1763" s="14" t="s">
        <v>31</v>
      </c>
      <c r="AX1763" s="14" t="s">
        <v>76</v>
      </c>
      <c r="AY1763" s="175" t="s">
        <v>151</v>
      </c>
    </row>
    <row r="1764" spans="1:65" s="15" customFormat="1" ht="11.25">
      <c r="B1764" s="182"/>
      <c r="D1764" s="167" t="s">
        <v>160</v>
      </c>
      <c r="E1764" s="183" t="s">
        <v>1</v>
      </c>
      <c r="F1764" s="184" t="s">
        <v>164</v>
      </c>
      <c r="H1764" s="185">
        <v>235.54300000000001</v>
      </c>
      <c r="I1764" s="186"/>
      <c r="L1764" s="182"/>
      <c r="M1764" s="187"/>
      <c r="N1764" s="188"/>
      <c r="O1764" s="188"/>
      <c r="P1764" s="188"/>
      <c r="Q1764" s="188"/>
      <c r="R1764" s="188"/>
      <c r="S1764" s="188"/>
      <c r="T1764" s="189"/>
      <c r="AT1764" s="183" t="s">
        <v>160</v>
      </c>
      <c r="AU1764" s="183" t="s">
        <v>152</v>
      </c>
      <c r="AV1764" s="15" t="s">
        <v>158</v>
      </c>
      <c r="AW1764" s="15" t="s">
        <v>31</v>
      </c>
      <c r="AX1764" s="15" t="s">
        <v>84</v>
      </c>
      <c r="AY1764" s="183" t="s">
        <v>151</v>
      </c>
    </row>
    <row r="1765" spans="1:65" s="2" customFormat="1" ht="24.2" customHeight="1">
      <c r="A1765" s="33"/>
      <c r="B1765" s="151"/>
      <c r="C1765" s="152" t="s">
        <v>2970</v>
      </c>
      <c r="D1765" s="152" t="s">
        <v>154</v>
      </c>
      <c r="E1765" s="153" t="s">
        <v>2971</v>
      </c>
      <c r="F1765" s="154" t="s">
        <v>2972</v>
      </c>
      <c r="G1765" s="155" t="s">
        <v>157</v>
      </c>
      <c r="H1765" s="156">
        <v>260.58600000000001</v>
      </c>
      <c r="I1765" s="157"/>
      <c r="J1765" s="158">
        <f>ROUND(I1765*H1765,2)</f>
        <v>0</v>
      </c>
      <c r="K1765" s="159"/>
      <c r="L1765" s="34"/>
      <c r="M1765" s="160" t="s">
        <v>1</v>
      </c>
      <c r="N1765" s="161" t="s">
        <v>42</v>
      </c>
      <c r="O1765" s="62"/>
      <c r="P1765" s="162">
        <f>O1765*H1765</f>
        <v>0</v>
      </c>
      <c r="Q1765" s="162">
        <v>0</v>
      </c>
      <c r="R1765" s="162">
        <f>Q1765*H1765</f>
        <v>0</v>
      </c>
      <c r="S1765" s="162">
        <v>0</v>
      </c>
      <c r="T1765" s="163">
        <f>S1765*H1765</f>
        <v>0</v>
      </c>
      <c r="U1765" s="33"/>
      <c r="V1765" s="33"/>
      <c r="W1765" s="33"/>
      <c r="X1765" s="33"/>
      <c r="Y1765" s="33"/>
      <c r="Z1765" s="33"/>
      <c r="AA1765" s="33"/>
      <c r="AB1765" s="33"/>
      <c r="AC1765" s="33"/>
      <c r="AD1765" s="33"/>
      <c r="AE1765" s="33"/>
      <c r="AR1765" s="164" t="s">
        <v>262</v>
      </c>
      <c r="AT1765" s="164" t="s">
        <v>154</v>
      </c>
      <c r="AU1765" s="164" t="s">
        <v>152</v>
      </c>
      <c r="AY1765" s="18" t="s">
        <v>151</v>
      </c>
      <c r="BE1765" s="165">
        <f>IF(N1765="základná",J1765,0)</f>
        <v>0</v>
      </c>
      <c r="BF1765" s="165">
        <f>IF(N1765="znížená",J1765,0)</f>
        <v>0</v>
      </c>
      <c r="BG1765" s="165">
        <f>IF(N1765="zákl. prenesená",J1765,0)</f>
        <v>0</v>
      </c>
      <c r="BH1765" s="165">
        <f>IF(N1765="zníž. prenesená",J1765,0)</f>
        <v>0</v>
      </c>
      <c r="BI1765" s="165">
        <f>IF(N1765="nulová",J1765,0)</f>
        <v>0</v>
      </c>
      <c r="BJ1765" s="18" t="s">
        <v>152</v>
      </c>
      <c r="BK1765" s="165">
        <f>ROUND(I1765*H1765,2)</f>
        <v>0</v>
      </c>
      <c r="BL1765" s="18" t="s">
        <v>262</v>
      </c>
      <c r="BM1765" s="164" t="s">
        <v>2973</v>
      </c>
    </row>
    <row r="1766" spans="1:65" s="14" customFormat="1" ht="11.25">
      <c r="B1766" s="174"/>
      <c r="D1766" s="167" t="s">
        <v>160</v>
      </c>
      <c r="E1766" s="175" t="s">
        <v>1</v>
      </c>
      <c r="F1766" s="176" t="s">
        <v>2974</v>
      </c>
      <c r="H1766" s="177">
        <v>10.193</v>
      </c>
      <c r="I1766" s="178"/>
      <c r="L1766" s="174"/>
      <c r="M1766" s="179"/>
      <c r="N1766" s="180"/>
      <c r="O1766" s="180"/>
      <c r="P1766" s="180"/>
      <c r="Q1766" s="180"/>
      <c r="R1766" s="180"/>
      <c r="S1766" s="180"/>
      <c r="T1766" s="181"/>
      <c r="AT1766" s="175" t="s">
        <v>160</v>
      </c>
      <c r="AU1766" s="175" t="s">
        <v>152</v>
      </c>
      <c r="AV1766" s="14" t="s">
        <v>152</v>
      </c>
      <c r="AW1766" s="14" t="s">
        <v>31</v>
      </c>
      <c r="AX1766" s="14" t="s">
        <v>76</v>
      </c>
      <c r="AY1766" s="175" t="s">
        <v>151</v>
      </c>
    </row>
    <row r="1767" spans="1:65" s="14" customFormat="1" ht="11.25">
      <c r="B1767" s="174"/>
      <c r="D1767" s="167" t="s">
        <v>160</v>
      </c>
      <c r="E1767" s="175" t="s">
        <v>1</v>
      </c>
      <c r="F1767" s="176" t="s">
        <v>2975</v>
      </c>
      <c r="H1767" s="177">
        <v>5.3929999999999998</v>
      </c>
      <c r="I1767" s="178"/>
      <c r="L1767" s="174"/>
      <c r="M1767" s="179"/>
      <c r="N1767" s="180"/>
      <c r="O1767" s="180"/>
      <c r="P1767" s="180"/>
      <c r="Q1767" s="180"/>
      <c r="R1767" s="180"/>
      <c r="S1767" s="180"/>
      <c r="T1767" s="181"/>
      <c r="AT1767" s="175" t="s">
        <v>160</v>
      </c>
      <c r="AU1767" s="175" t="s">
        <v>152</v>
      </c>
      <c r="AV1767" s="14" t="s">
        <v>152</v>
      </c>
      <c r="AW1767" s="14" t="s">
        <v>31</v>
      </c>
      <c r="AX1767" s="14" t="s">
        <v>76</v>
      </c>
      <c r="AY1767" s="175" t="s">
        <v>151</v>
      </c>
    </row>
    <row r="1768" spans="1:65" s="14" customFormat="1" ht="11.25">
      <c r="B1768" s="174"/>
      <c r="D1768" s="167" t="s">
        <v>160</v>
      </c>
      <c r="E1768" s="175" t="s">
        <v>1</v>
      </c>
      <c r="F1768" s="176" t="s">
        <v>2976</v>
      </c>
      <c r="H1768" s="177">
        <v>245</v>
      </c>
      <c r="I1768" s="178"/>
      <c r="L1768" s="174"/>
      <c r="M1768" s="179"/>
      <c r="N1768" s="180"/>
      <c r="O1768" s="180"/>
      <c r="P1768" s="180"/>
      <c r="Q1768" s="180"/>
      <c r="R1768" s="180"/>
      <c r="S1768" s="180"/>
      <c r="T1768" s="181"/>
      <c r="AT1768" s="175" t="s">
        <v>160</v>
      </c>
      <c r="AU1768" s="175" t="s">
        <v>152</v>
      </c>
      <c r="AV1768" s="14" t="s">
        <v>152</v>
      </c>
      <c r="AW1768" s="14" t="s">
        <v>31</v>
      </c>
      <c r="AX1768" s="14" t="s">
        <v>76</v>
      </c>
      <c r="AY1768" s="175" t="s">
        <v>151</v>
      </c>
    </row>
    <row r="1769" spans="1:65" s="15" customFormat="1" ht="11.25">
      <c r="B1769" s="182"/>
      <c r="D1769" s="167" t="s">
        <v>160</v>
      </c>
      <c r="E1769" s="183" t="s">
        <v>1</v>
      </c>
      <c r="F1769" s="184" t="s">
        <v>164</v>
      </c>
      <c r="H1769" s="185">
        <v>260.58600000000001</v>
      </c>
      <c r="I1769" s="186"/>
      <c r="L1769" s="182"/>
      <c r="M1769" s="187"/>
      <c r="N1769" s="188"/>
      <c r="O1769" s="188"/>
      <c r="P1769" s="188"/>
      <c r="Q1769" s="188"/>
      <c r="R1769" s="188"/>
      <c r="S1769" s="188"/>
      <c r="T1769" s="189"/>
      <c r="AT1769" s="183" t="s">
        <v>160</v>
      </c>
      <c r="AU1769" s="183" t="s">
        <v>152</v>
      </c>
      <c r="AV1769" s="15" t="s">
        <v>158</v>
      </c>
      <c r="AW1769" s="15" t="s">
        <v>31</v>
      </c>
      <c r="AX1769" s="15" t="s">
        <v>84</v>
      </c>
      <c r="AY1769" s="183" t="s">
        <v>151</v>
      </c>
    </row>
    <row r="1770" spans="1:65" s="2" customFormat="1" ht="24.2" customHeight="1">
      <c r="A1770" s="33"/>
      <c r="B1770" s="151"/>
      <c r="C1770" s="152" t="s">
        <v>2977</v>
      </c>
      <c r="D1770" s="152" t="s">
        <v>154</v>
      </c>
      <c r="E1770" s="153" t="s">
        <v>2978</v>
      </c>
      <c r="F1770" s="154" t="s">
        <v>2979</v>
      </c>
      <c r="G1770" s="155" t="s">
        <v>625</v>
      </c>
      <c r="H1770" s="209"/>
      <c r="I1770" s="157"/>
      <c r="J1770" s="158">
        <f>ROUND(I1770*H1770,2)</f>
        <v>0</v>
      </c>
      <c r="K1770" s="159"/>
      <c r="L1770" s="34"/>
      <c r="M1770" s="160" t="s">
        <v>1</v>
      </c>
      <c r="N1770" s="161" t="s">
        <v>42</v>
      </c>
      <c r="O1770" s="62"/>
      <c r="P1770" s="162">
        <f>O1770*H1770</f>
        <v>0</v>
      </c>
      <c r="Q1770" s="162">
        <v>0</v>
      </c>
      <c r="R1770" s="162">
        <f>Q1770*H1770</f>
        <v>0</v>
      </c>
      <c r="S1770" s="162">
        <v>0</v>
      </c>
      <c r="T1770" s="163">
        <f>S1770*H1770</f>
        <v>0</v>
      </c>
      <c r="U1770" s="33"/>
      <c r="V1770" s="33"/>
      <c r="W1770" s="33"/>
      <c r="X1770" s="33"/>
      <c r="Y1770" s="33"/>
      <c r="Z1770" s="33"/>
      <c r="AA1770" s="33"/>
      <c r="AB1770" s="33"/>
      <c r="AC1770" s="33"/>
      <c r="AD1770" s="33"/>
      <c r="AE1770" s="33"/>
      <c r="AR1770" s="164" t="s">
        <v>262</v>
      </c>
      <c r="AT1770" s="164" t="s">
        <v>154</v>
      </c>
      <c r="AU1770" s="164" t="s">
        <v>152</v>
      </c>
      <c r="AY1770" s="18" t="s">
        <v>151</v>
      </c>
      <c r="BE1770" s="165">
        <f>IF(N1770="základná",J1770,0)</f>
        <v>0</v>
      </c>
      <c r="BF1770" s="165">
        <f>IF(N1770="znížená",J1770,0)</f>
        <v>0</v>
      </c>
      <c r="BG1770" s="165">
        <f>IF(N1770="zákl. prenesená",J1770,0)</f>
        <v>0</v>
      </c>
      <c r="BH1770" s="165">
        <f>IF(N1770="zníž. prenesená",J1770,0)</f>
        <v>0</v>
      </c>
      <c r="BI1770" s="165">
        <f>IF(N1770="nulová",J1770,0)</f>
        <v>0</v>
      </c>
      <c r="BJ1770" s="18" t="s">
        <v>152</v>
      </c>
      <c r="BK1770" s="165">
        <f>ROUND(I1770*H1770,2)</f>
        <v>0</v>
      </c>
      <c r="BL1770" s="18" t="s">
        <v>262</v>
      </c>
      <c r="BM1770" s="164" t="s">
        <v>2980</v>
      </c>
    </row>
    <row r="1771" spans="1:65" s="12" customFormat="1" ht="22.9" customHeight="1">
      <c r="B1771" s="138"/>
      <c r="D1771" s="139" t="s">
        <v>75</v>
      </c>
      <c r="E1771" s="149" t="s">
        <v>2981</v>
      </c>
      <c r="F1771" s="149" t="s">
        <v>2982</v>
      </c>
      <c r="I1771" s="141"/>
      <c r="J1771" s="150">
        <f>BK1771</f>
        <v>0</v>
      </c>
      <c r="L1771" s="138"/>
      <c r="M1771" s="143"/>
      <c r="N1771" s="144"/>
      <c r="O1771" s="144"/>
      <c r="P1771" s="145">
        <f>SUM(P1772:P1793)</f>
        <v>0</v>
      </c>
      <c r="Q1771" s="144"/>
      <c r="R1771" s="145">
        <f>SUM(R1772:R1793)</f>
        <v>0.20791555</v>
      </c>
      <c r="S1771" s="144"/>
      <c r="T1771" s="146">
        <f>SUM(T1772:T1793)</f>
        <v>0</v>
      </c>
      <c r="AR1771" s="139" t="s">
        <v>152</v>
      </c>
      <c r="AT1771" s="147" t="s">
        <v>75</v>
      </c>
      <c r="AU1771" s="147" t="s">
        <v>84</v>
      </c>
      <c r="AY1771" s="139" t="s">
        <v>151</v>
      </c>
      <c r="BK1771" s="148">
        <f>SUM(BK1772:BK1793)</f>
        <v>0</v>
      </c>
    </row>
    <row r="1772" spans="1:65" s="2" customFormat="1" ht="24.2" customHeight="1">
      <c r="A1772" s="33"/>
      <c r="B1772" s="151"/>
      <c r="C1772" s="152" t="s">
        <v>2983</v>
      </c>
      <c r="D1772" s="152" t="s">
        <v>154</v>
      </c>
      <c r="E1772" s="153" t="s">
        <v>2984</v>
      </c>
      <c r="F1772" s="154" t="s">
        <v>2985</v>
      </c>
      <c r="G1772" s="155" t="s">
        <v>157</v>
      </c>
      <c r="H1772" s="156">
        <v>1</v>
      </c>
      <c r="I1772" s="157"/>
      <c r="J1772" s="158">
        <f>ROUND(I1772*H1772,2)</f>
        <v>0</v>
      </c>
      <c r="K1772" s="159"/>
      <c r="L1772" s="34"/>
      <c r="M1772" s="160" t="s">
        <v>1</v>
      </c>
      <c r="N1772" s="161" t="s">
        <v>42</v>
      </c>
      <c r="O1772" s="62"/>
      <c r="P1772" s="162">
        <f>O1772*H1772</f>
        <v>0</v>
      </c>
      <c r="Q1772" s="162">
        <v>4.2099999999999999E-4</v>
      </c>
      <c r="R1772" s="162">
        <f>Q1772*H1772</f>
        <v>4.2099999999999999E-4</v>
      </c>
      <c r="S1772" s="162">
        <v>0</v>
      </c>
      <c r="T1772" s="163">
        <f>S1772*H1772</f>
        <v>0</v>
      </c>
      <c r="U1772" s="33"/>
      <c r="V1772" s="33"/>
      <c r="W1772" s="33"/>
      <c r="X1772" s="33"/>
      <c r="Y1772" s="33"/>
      <c r="Z1772" s="33"/>
      <c r="AA1772" s="33"/>
      <c r="AB1772" s="33"/>
      <c r="AC1772" s="33"/>
      <c r="AD1772" s="33"/>
      <c r="AE1772" s="33"/>
      <c r="AR1772" s="164" t="s">
        <v>262</v>
      </c>
      <c r="AT1772" s="164" t="s">
        <v>154</v>
      </c>
      <c r="AU1772" s="164" t="s">
        <v>152</v>
      </c>
      <c r="AY1772" s="18" t="s">
        <v>151</v>
      </c>
      <c r="BE1772" s="165">
        <f>IF(N1772="základná",J1772,0)</f>
        <v>0</v>
      </c>
      <c r="BF1772" s="165">
        <f>IF(N1772="znížená",J1772,0)</f>
        <v>0</v>
      </c>
      <c r="BG1772" s="165">
        <f>IF(N1772="zákl. prenesená",J1772,0)</f>
        <v>0</v>
      </c>
      <c r="BH1772" s="165">
        <f>IF(N1772="zníž. prenesená",J1772,0)</f>
        <v>0</v>
      </c>
      <c r="BI1772" s="165">
        <f>IF(N1772="nulová",J1772,0)</f>
        <v>0</v>
      </c>
      <c r="BJ1772" s="18" t="s">
        <v>152</v>
      </c>
      <c r="BK1772" s="165">
        <f>ROUND(I1772*H1772,2)</f>
        <v>0</v>
      </c>
      <c r="BL1772" s="18" t="s">
        <v>262</v>
      </c>
      <c r="BM1772" s="164" t="s">
        <v>2986</v>
      </c>
    </row>
    <row r="1773" spans="1:65" s="2" customFormat="1" ht="24.2" customHeight="1">
      <c r="A1773" s="33"/>
      <c r="B1773" s="151"/>
      <c r="C1773" s="190" t="s">
        <v>2987</v>
      </c>
      <c r="D1773" s="190" t="s">
        <v>186</v>
      </c>
      <c r="E1773" s="191" t="s">
        <v>2988</v>
      </c>
      <c r="F1773" s="192" t="s">
        <v>2989</v>
      </c>
      <c r="G1773" s="193" t="s">
        <v>179</v>
      </c>
      <c r="H1773" s="194">
        <v>16</v>
      </c>
      <c r="I1773" s="195"/>
      <c r="J1773" s="196">
        <f>ROUND(I1773*H1773,2)</f>
        <v>0</v>
      </c>
      <c r="K1773" s="197"/>
      <c r="L1773" s="198"/>
      <c r="M1773" s="199" t="s">
        <v>1</v>
      </c>
      <c r="N1773" s="200" t="s">
        <v>42</v>
      </c>
      <c r="O1773" s="62"/>
      <c r="P1773" s="162">
        <f>O1773*H1773</f>
        <v>0</v>
      </c>
      <c r="Q1773" s="162">
        <v>8.0400000000000003E-3</v>
      </c>
      <c r="R1773" s="162">
        <f>Q1773*H1773</f>
        <v>0.12864</v>
      </c>
      <c r="S1773" s="162">
        <v>0</v>
      </c>
      <c r="T1773" s="163">
        <f>S1773*H1773</f>
        <v>0</v>
      </c>
      <c r="U1773" s="33"/>
      <c r="V1773" s="33"/>
      <c r="W1773" s="33"/>
      <c r="X1773" s="33"/>
      <c r="Y1773" s="33"/>
      <c r="Z1773" s="33"/>
      <c r="AA1773" s="33"/>
      <c r="AB1773" s="33"/>
      <c r="AC1773" s="33"/>
      <c r="AD1773" s="33"/>
      <c r="AE1773" s="33"/>
      <c r="AR1773" s="164" t="s">
        <v>417</v>
      </c>
      <c r="AT1773" s="164" t="s">
        <v>186</v>
      </c>
      <c r="AU1773" s="164" t="s">
        <v>152</v>
      </c>
      <c r="AY1773" s="18" t="s">
        <v>151</v>
      </c>
      <c r="BE1773" s="165">
        <f>IF(N1773="základná",J1773,0)</f>
        <v>0</v>
      </c>
      <c r="BF1773" s="165">
        <f>IF(N1773="znížená",J1773,0)</f>
        <v>0</v>
      </c>
      <c r="BG1773" s="165">
        <f>IF(N1773="zákl. prenesená",J1773,0)</f>
        <v>0</v>
      </c>
      <c r="BH1773" s="165">
        <f>IF(N1773="zníž. prenesená",J1773,0)</f>
        <v>0</v>
      </c>
      <c r="BI1773" s="165">
        <f>IF(N1773="nulová",J1773,0)</f>
        <v>0</v>
      </c>
      <c r="BJ1773" s="18" t="s">
        <v>152</v>
      </c>
      <c r="BK1773" s="165">
        <f>ROUND(I1773*H1773,2)</f>
        <v>0</v>
      </c>
      <c r="BL1773" s="18" t="s">
        <v>262</v>
      </c>
      <c r="BM1773" s="164" t="s">
        <v>2990</v>
      </c>
    </row>
    <row r="1774" spans="1:65" s="2" customFormat="1" ht="24.2" customHeight="1">
      <c r="A1774" s="33"/>
      <c r="B1774" s="151"/>
      <c r="C1774" s="190" t="s">
        <v>2991</v>
      </c>
      <c r="D1774" s="190" t="s">
        <v>186</v>
      </c>
      <c r="E1774" s="191" t="s">
        <v>2992</v>
      </c>
      <c r="F1774" s="192" t="s">
        <v>2993</v>
      </c>
      <c r="G1774" s="193" t="s">
        <v>157</v>
      </c>
      <c r="H1774" s="194">
        <v>1.08</v>
      </c>
      <c r="I1774" s="195"/>
      <c r="J1774" s="196">
        <f>ROUND(I1774*H1774,2)</f>
        <v>0</v>
      </c>
      <c r="K1774" s="197"/>
      <c r="L1774" s="198"/>
      <c r="M1774" s="199" t="s">
        <v>1</v>
      </c>
      <c r="N1774" s="200" t="s">
        <v>42</v>
      </c>
      <c r="O1774" s="62"/>
      <c r="P1774" s="162">
        <f>O1774*H1774</f>
        <v>0</v>
      </c>
      <c r="Q1774" s="162">
        <v>8.0400000000000003E-3</v>
      </c>
      <c r="R1774" s="162">
        <f>Q1774*H1774</f>
        <v>8.6832000000000003E-3</v>
      </c>
      <c r="S1774" s="162">
        <v>0</v>
      </c>
      <c r="T1774" s="163">
        <f>S1774*H1774</f>
        <v>0</v>
      </c>
      <c r="U1774" s="33"/>
      <c r="V1774" s="33"/>
      <c r="W1774" s="33"/>
      <c r="X1774" s="33"/>
      <c r="Y1774" s="33"/>
      <c r="Z1774" s="33"/>
      <c r="AA1774" s="33"/>
      <c r="AB1774" s="33"/>
      <c r="AC1774" s="33"/>
      <c r="AD1774" s="33"/>
      <c r="AE1774" s="33"/>
      <c r="AR1774" s="164" t="s">
        <v>417</v>
      </c>
      <c r="AT1774" s="164" t="s">
        <v>186</v>
      </c>
      <c r="AU1774" s="164" t="s">
        <v>152</v>
      </c>
      <c r="AY1774" s="18" t="s">
        <v>151</v>
      </c>
      <c r="BE1774" s="165">
        <f>IF(N1774="základná",J1774,0)</f>
        <v>0</v>
      </c>
      <c r="BF1774" s="165">
        <f>IF(N1774="znížená",J1774,0)</f>
        <v>0</v>
      </c>
      <c r="BG1774" s="165">
        <f>IF(N1774="zákl. prenesená",J1774,0)</f>
        <v>0</v>
      </c>
      <c r="BH1774" s="165">
        <f>IF(N1774="zníž. prenesená",J1774,0)</f>
        <v>0</v>
      </c>
      <c r="BI1774" s="165">
        <f>IF(N1774="nulová",J1774,0)</f>
        <v>0</v>
      </c>
      <c r="BJ1774" s="18" t="s">
        <v>152</v>
      </c>
      <c r="BK1774" s="165">
        <f>ROUND(I1774*H1774,2)</f>
        <v>0</v>
      </c>
      <c r="BL1774" s="18" t="s">
        <v>262</v>
      </c>
      <c r="BM1774" s="164" t="s">
        <v>2994</v>
      </c>
    </row>
    <row r="1775" spans="1:65" s="13" customFormat="1" ht="11.25">
      <c r="B1775" s="166"/>
      <c r="D1775" s="167" t="s">
        <v>160</v>
      </c>
      <c r="E1775" s="168" t="s">
        <v>1</v>
      </c>
      <c r="F1775" s="169" t="s">
        <v>2995</v>
      </c>
      <c r="H1775" s="168" t="s">
        <v>1</v>
      </c>
      <c r="I1775" s="170"/>
      <c r="L1775" s="166"/>
      <c r="M1775" s="171"/>
      <c r="N1775" s="172"/>
      <c r="O1775" s="172"/>
      <c r="P1775" s="172"/>
      <c r="Q1775" s="172"/>
      <c r="R1775" s="172"/>
      <c r="S1775" s="172"/>
      <c r="T1775" s="173"/>
      <c r="AT1775" s="168" t="s">
        <v>160</v>
      </c>
      <c r="AU1775" s="168" t="s">
        <v>152</v>
      </c>
      <c r="AV1775" s="13" t="s">
        <v>84</v>
      </c>
      <c r="AW1775" s="13" t="s">
        <v>31</v>
      </c>
      <c r="AX1775" s="13" t="s">
        <v>76</v>
      </c>
      <c r="AY1775" s="168" t="s">
        <v>151</v>
      </c>
    </row>
    <row r="1776" spans="1:65" s="14" customFormat="1" ht="11.25">
      <c r="B1776" s="174"/>
      <c r="D1776" s="167" t="s">
        <v>160</v>
      </c>
      <c r="E1776" s="175" t="s">
        <v>1</v>
      </c>
      <c r="F1776" s="176" t="s">
        <v>2996</v>
      </c>
      <c r="H1776" s="177">
        <v>1.08</v>
      </c>
      <c r="I1776" s="178"/>
      <c r="L1776" s="174"/>
      <c r="M1776" s="179"/>
      <c r="N1776" s="180"/>
      <c r="O1776" s="180"/>
      <c r="P1776" s="180"/>
      <c r="Q1776" s="180"/>
      <c r="R1776" s="180"/>
      <c r="S1776" s="180"/>
      <c r="T1776" s="181"/>
      <c r="AT1776" s="175" t="s">
        <v>160</v>
      </c>
      <c r="AU1776" s="175" t="s">
        <v>152</v>
      </c>
      <c r="AV1776" s="14" t="s">
        <v>152</v>
      </c>
      <c r="AW1776" s="14" t="s">
        <v>31</v>
      </c>
      <c r="AX1776" s="14" t="s">
        <v>84</v>
      </c>
      <c r="AY1776" s="175" t="s">
        <v>151</v>
      </c>
    </row>
    <row r="1777" spans="1:65" s="2" customFormat="1" ht="24.2" customHeight="1">
      <c r="A1777" s="33"/>
      <c r="B1777" s="151"/>
      <c r="C1777" s="190" t="s">
        <v>2997</v>
      </c>
      <c r="D1777" s="190" t="s">
        <v>186</v>
      </c>
      <c r="E1777" s="191" t="s">
        <v>2998</v>
      </c>
      <c r="F1777" s="192" t="s">
        <v>2999</v>
      </c>
      <c r="G1777" s="193" t="s">
        <v>179</v>
      </c>
      <c r="H1777" s="194">
        <v>16</v>
      </c>
      <c r="I1777" s="195"/>
      <c r="J1777" s="196">
        <f>ROUND(I1777*H1777,2)</f>
        <v>0</v>
      </c>
      <c r="K1777" s="197"/>
      <c r="L1777" s="198"/>
      <c r="M1777" s="199" t="s">
        <v>1</v>
      </c>
      <c r="N1777" s="200" t="s">
        <v>42</v>
      </c>
      <c r="O1777" s="62"/>
      <c r="P1777" s="162">
        <f>O1777*H1777</f>
        <v>0</v>
      </c>
      <c r="Q1777" s="162">
        <v>2.6800000000000001E-3</v>
      </c>
      <c r="R1777" s="162">
        <f>Q1777*H1777</f>
        <v>4.2880000000000001E-2</v>
      </c>
      <c r="S1777" s="162">
        <v>0</v>
      </c>
      <c r="T1777" s="163">
        <f>S1777*H1777</f>
        <v>0</v>
      </c>
      <c r="U1777" s="33"/>
      <c r="V1777" s="33"/>
      <c r="W1777" s="33"/>
      <c r="X1777" s="33"/>
      <c r="Y1777" s="33"/>
      <c r="Z1777" s="33"/>
      <c r="AA1777" s="33"/>
      <c r="AB1777" s="33"/>
      <c r="AC1777" s="33"/>
      <c r="AD1777" s="33"/>
      <c r="AE1777" s="33"/>
      <c r="AR1777" s="164" t="s">
        <v>417</v>
      </c>
      <c r="AT1777" s="164" t="s">
        <v>186</v>
      </c>
      <c r="AU1777" s="164" t="s">
        <v>152</v>
      </c>
      <c r="AY1777" s="18" t="s">
        <v>151</v>
      </c>
      <c r="BE1777" s="165">
        <f>IF(N1777="základná",J1777,0)</f>
        <v>0</v>
      </c>
      <c r="BF1777" s="165">
        <f>IF(N1777="znížená",J1777,0)</f>
        <v>0</v>
      </c>
      <c r="BG1777" s="165">
        <f>IF(N1777="zákl. prenesená",J1777,0)</f>
        <v>0</v>
      </c>
      <c r="BH1777" s="165">
        <f>IF(N1777="zníž. prenesená",J1777,0)</f>
        <v>0</v>
      </c>
      <c r="BI1777" s="165">
        <f>IF(N1777="nulová",J1777,0)</f>
        <v>0</v>
      </c>
      <c r="BJ1777" s="18" t="s">
        <v>152</v>
      </c>
      <c r="BK1777" s="165">
        <f>ROUND(I1777*H1777,2)</f>
        <v>0</v>
      </c>
      <c r="BL1777" s="18" t="s">
        <v>262</v>
      </c>
      <c r="BM1777" s="164" t="s">
        <v>3000</v>
      </c>
    </row>
    <row r="1778" spans="1:65" s="2" customFormat="1" ht="16.5" customHeight="1">
      <c r="A1778" s="33"/>
      <c r="B1778" s="151"/>
      <c r="C1778" s="152" t="s">
        <v>3001</v>
      </c>
      <c r="D1778" s="152" t="s">
        <v>154</v>
      </c>
      <c r="E1778" s="153" t="s">
        <v>3002</v>
      </c>
      <c r="F1778" s="154" t="s">
        <v>3003</v>
      </c>
      <c r="G1778" s="155" t="s">
        <v>462</v>
      </c>
      <c r="H1778" s="156">
        <v>24.64</v>
      </c>
      <c r="I1778" s="157"/>
      <c r="J1778" s="158">
        <f>ROUND(I1778*H1778,2)</f>
        <v>0</v>
      </c>
      <c r="K1778" s="159"/>
      <c r="L1778" s="34"/>
      <c r="M1778" s="160" t="s">
        <v>1</v>
      </c>
      <c r="N1778" s="161" t="s">
        <v>42</v>
      </c>
      <c r="O1778" s="62"/>
      <c r="P1778" s="162">
        <f>O1778*H1778</f>
        <v>0</v>
      </c>
      <c r="Q1778" s="162">
        <v>0</v>
      </c>
      <c r="R1778" s="162">
        <f>Q1778*H1778</f>
        <v>0</v>
      </c>
      <c r="S1778" s="162">
        <v>0</v>
      </c>
      <c r="T1778" s="163">
        <f>S1778*H1778</f>
        <v>0</v>
      </c>
      <c r="U1778" s="33"/>
      <c r="V1778" s="33"/>
      <c r="W1778" s="33"/>
      <c r="X1778" s="33"/>
      <c r="Y1778" s="33"/>
      <c r="Z1778" s="33"/>
      <c r="AA1778" s="33"/>
      <c r="AB1778" s="33"/>
      <c r="AC1778" s="33"/>
      <c r="AD1778" s="33"/>
      <c r="AE1778" s="33"/>
      <c r="AR1778" s="164" t="s">
        <v>262</v>
      </c>
      <c r="AT1778" s="164" t="s">
        <v>154</v>
      </c>
      <c r="AU1778" s="164" t="s">
        <v>152</v>
      </c>
      <c r="AY1778" s="18" t="s">
        <v>151</v>
      </c>
      <c r="BE1778" s="165">
        <f>IF(N1778="základná",J1778,0)</f>
        <v>0</v>
      </c>
      <c r="BF1778" s="165">
        <f>IF(N1778="znížená",J1778,0)</f>
        <v>0</v>
      </c>
      <c r="BG1778" s="165">
        <f>IF(N1778="zákl. prenesená",J1778,0)</f>
        <v>0</v>
      </c>
      <c r="BH1778" s="165">
        <f>IF(N1778="zníž. prenesená",J1778,0)</f>
        <v>0</v>
      </c>
      <c r="BI1778" s="165">
        <f>IF(N1778="nulová",J1778,0)</f>
        <v>0</v>
      </c>
      <c r="BJ1778" s="18" t="s">
        <v>152</v>
      </c>
      <c r="BK1778" s="165">
        <f>ROUND(I1778*H1778,2)</f>
        <v>0</v>
      </c>
      <c r="BL1778" s="18" t="s">
        <v>262</v>
      </c>
      <c r="BM1778" s="164" t="s">
        <v>3004</v>
      </c>
    </row>
    <row r="1779" spans="1:65" s="14" customFormat="1" ht="11.25">
      <c r="B1779" s="174"/>
      <c r="D1779" s="167" t="s">
        <v>160</v>
      </c>
      <c r="E1779" s="175" t="s">
        <v>1</v>
      </c>
      <c r="F1779" s="176" t="s">
        <v>3005</v>
      </c>
      <c r="H1779" s="177">
        <v>0.6</v>
      </c>
      <c r="I1779" s="178"/>
      <c r="L1779" s="174"/>
      <c r="M1779" s="179"/>
      <c r="N1779" s="180"/>
      <c r="O1779" s="180"/>
      <c r="P1779" s="180"/>
      <c r="Q1779" s="180"/>
      <c r="R1779" s="180"/>
      <c r="S1779" s="180"/>
      <c r="T1779" s="181"/>
      <c r="AT1779" s="175" t="s">
        <v>160</v>
      </c>
      <c r="AU1779" s="175" t="s">
        <v>152</v>
      </c>
      <c r="AV1779" s="14" t="s">
        <v>152</v>
      </c>
      <c r="AW1779" s="14" t="s">
        <v>31</v>
      </c>
      <c r="AX1779" s="14" t="s">
        <v>76</v>
      </c>
      <c r="AY1779" s="175" t="s">
        <v>151</v>
      </c>
    </row>
    <row r="1780" spans="1:65" s="14" customFormat="1" ht="11.25">
      <c r="B1780" s="174"/>
      <c r="D1780" s="167" t="s">
        <v>160</v>
      </c>
      <c r="E1780" s="175" t="s">
        <v>1</v>
      </c>
      <c r="F1780" s="176" t="s">
        <v>3006</v>
      </c>
      <c r="H1780" s="177">
        <v>3.5</v>
      </c>
      <c r="I1780" s="178"/>
      <c r="L1780" s="174"/>
      <c r="M1780" s="179"/>
      <c r="N1780" s="180"/>
      <c r="O1780" s="180"/>
      <c r="P1780" s="180"/>
      <c r="Q1780" s="180"/>
      <c r="R1780" s="180"/>
      <c r="S1780" s="180"/>
      <c r="T1780" s="181"/>
      <c r="AT1780" s="175" t="s">
        <v>160</v>
      </c>
      <c r="AU1780" s="175" t="s">
        <v>152</v>
      </c>
      <c r="AV1780" s="14" t="s">
        <v>152</v>
      </c>
      <c r="AW1780" s="14" t="s">
        <v>31</v>
      </c>
      <c r="AX1780" s="14" t="s">
        <v>76</v>
      </c>
      <c r="AY1780" s="175" t="s">
        <v>151</v>
      </c>
    </row>
    <row r="1781" spans="1:65" s="14" customFormat="1" ht="11.25">
      <c r="B1781" s="174"/>
      <c r="D1781" s="167" t="s">
        <v>160</v>
      </c>
      <c r="E1781" s="175" t="s">
        <v>1</v>
      </c>
      <c r="F1781" s="176" t="s">
        <v>3007</v>
      </c>
      <c r="H1781" s="177">
        <v>6.4</v>
      </c>
      <c r="I1781" s="178"/>
      <c r="L1781" s="174"/>
      <c r="M1781" s="179"/>
      <c r="N1781" s="180"/>
      <c r="O1781" s="180"/>
      <c r="P1781" s="180"/>
      <c r="Q1781" s="180"/>
      <c r="R1781" s="180"/>
      <c r="S1781" s="180"/>
      <c r="T1781" s="181"/>
      <c r="AT1781" s="175" t="s">
        <v>160</v>
      </c>
      <c r="AU1781" s="175" t="s">
        <v>152</v>
      </c>
      <c r="AV1781" s="14" t="s">
        <v>152</v>
      </c>
      <c r="AW1781" s="14" t="s">
        <v>31</v>
      </c>
      <c r="AX1781" s="14" t="s">
        <v>76</v>
      </c>
      <c r="AY1781" s="175" t="s">
        <v>151</v>
      </c>
    </row>
    <row r="1782" spans="1:65" s="14" customFormat="1" ht="11.25">
      <c r="B1782" s="174"/>
      <c r="D1782" s="167" t="s">
        <v>160</v>
      </c>
      <c r="E1782" s="175" t="s">
        <v>1</v>
      </c>
      <c r="F1782" s="176" t="s">
        <v>3008</v>
      </c>
      <c r="H1782" s="177">
        <v>9</v>
      </c>
      <c r="I1782" s="178"/>
      <c r="L1782" s="174"/>
      <c r="M1782" s="179"/>
      <c r="N1782" s="180"/>
      <c r="O1782" s="180"/>
      <c r="P1782" s="180"/>
      <c r="Q1782" s="180"/>
      <c r="R1782" s="180"/>
      <c r="S1782" s="180"/>
      <c r="T1782" s="181"/>
      <c r="AT1782" s="175" t="s">
        <v>160</v>
      </c>
      <c r="AU1782" s="175" t="s">
        <v>152</v>
      </c>
      <c r="AV1782" s="14" t="s">
        <v>152</v>
      </c>
      <c r="AW1782" s="14" t="s">
        <v>31</v>
      </c>
      <c r="AX1782" s="14" t="s">
        <v>76</v>
      </c>
      <c r="AY1782" s="175" t="s">
        <v>151</v>
      </c>
    </row>
    <row r="1783" spans="1:65" s="14" customFormat="1" ht="11.25">
      <c r="B1783" s="174"/>
      <c r="D1783" s="167" t="s">
        <v>160</v>
      </c>
      <c r="E1783" s="175" t="s">
        <v>1</v>
      </c>
      <c r="F1783" s="176" t="s">
        <v>3009</v>
      </c>
      <c r="H1783" s="177">
        <v>1.54</v>
      </c>
      <c r="I1783" s="178"/>
      <c r="L1783" s="174"/>
      <c r="M1783" s="179"/>
      <c r="N1783" s="180"/>
      <c r="O1783" s="180"/>
      <c r="P1783" s="180"/>
      <c r="Q1783" s="180"/>
      <c r="R1783" s="180"/>
      <c r="S1783" s="180"/>
      <c r="T1783" s="181"/>
      <c r="AT1783" s="175" t="s">
        <v>160</v>
      </c>
      <c r="AU1783" s="175" t="s">
        <v>152</v>
      </c>
      <c r="AV1783" s="14" t="s">
        <v>152</v>
      </c>
      <c r="AW1783" s="14" t="s">
        <v>31</v>
      </c>
      <c r="AX1783" s="14" t="s">
        <v>76</v>
      </c>
      <c r="AY1783" s="175" t="s">
        <v>151</v>
      </c>
    </row>
    <row r="1784" spans="1:65" s="14" customFormat="1" ht="11.25">
      <c r="B1784" s="174"/>
      <c r="D1784" s="167" t="s">
        <v>160</v>
      </c>
      <c r="E1784" s="175" t="s">
        <v>1</v>
      </c>
      <c r="F1784" s="176" t="s">
        <v>2603</v>
      </c>
      <c r="H1784" s="177">
        <v>1.6</v>
      </c>
      <c r="I1784" s="178"/>
      <c r="L1784" s="174"/>
      <c r="M1784" s="179"/>
      <c r="N1784" s="180"/>
      <c r="O1784" s="180"/>
      <c r="P1784" s="180"/>
      <c r="Q1784" s="180"/>
      <c r="R1784" s="180"/>
      <c r="S1784" s="180"/>
      <c r="T1784" s="181"/>
      <c r="AT1784" s="175" t="s">
        <v>160</v>
      </c>
      <c r="AU1784" s="175" t="s">
        <v>152</v>
      </c>
      <c r="AV1784" s="14" t="s">
        <v>152</v>
      </c>
      <c r="AW1784" s="14" t="s">
        <v>31</v>
      </c>
      <c r="AX1784" s="14" t="s">
        <v>76</v>
      </c>
      <c r="AY1784" s="175" t="s">
        <v>151</v>
      </c>
    </row>
    <row r="1785" spans="1:65" s="14" customFormat="1" ht="11.25">
      <c r="B1785" s="174"/>
      <c r="D1785" s="167" t="s">
        <v>160</v>
      </c>
      <c r="E1785" s="175" t="s">
        <v>1</v>
      </c>
      <c r="F1785" s="176" t="s">
        <v>3010</v>
      </c>
      <c r="H1785" s="177">
        <v>2</v>
      </c>
      <c r="I1785" s="178"/>
      <c r="L1785" s="174"/>
      <c r="M1785" s="179"/>
      <c r="N1785" s="180"/>
      <c r="O1785" s="180"/>
      <c r="P1785" s="180"/>
      <c r="Q1785" s="180"/>
      <c r="R1785" s="180"/>
      <c r="S1785" s="180"/>
      <c r="T1785" s="181"/>
      <c r="AT1785" s="175" t="s">
        <v>160</v>
      </c>
      <c r="AU1785" s="175" t="s">
        <v>152</v>
      </c>
      <c r="AV1785" s="14" t="s">
        <v>152</v>
      </c>
      <c r="AW1785" s="14" t="s">
        <v>31</v>
      </c>
      <c r="AX1785" s="14" t="s">
        <v>76</v>
      </c>
      <c r="AY1785" s="175" t="s">
        <v>151</v>
      </c>
    </row>
    <row r="1786" spans="1:65" s="15" customFormat="1" ht="11.25">
      <c r="B1786" s="182"/>
      <c r="D1786" s="167" t="s">
        <v>160</v>
      </c>
      <c r="E1786" s="183" t="s">
        <v>1</v>
      </c>
      <c r="F1786" s="184" t="s">
        <v>164</v>
      </c>
      <c r="H1786" s="185">
        <v>24.64</v>
      </c>
      <c r="I1786" s="186"/>
      <c r="L1786" s="182"/>
      <c r="M1786" s="187"/>
      <c r="N1786" s="188"/>
      <c r="O1786" s="188"/>
      <c r="P1786" s="188"/>
      <c r="Q1786" s="188"/>
      <c r="R1786" s="188"/>
      <c r="S1786" s="188"/>
      <c r="T1786" s="189"/>
      <c r="AT1786" s="183" t="s">
        <v>160</v>
      </c>
      <c r="AU1786" s="183" t="s">
        <v>152</v>
      </c>
      <c r="AV1786" s="15" t="s">
        <v>158</v>
      </c>
      <c r="AW1786" s="15" t="s">
        <v>31</v>
      </c>
      <c r="AX1786" s="15" t="s">
        <v>84</v>
      </c>
      <c r="AY1786" s="183" t="s">
        <v>151</v>
      </c>
    </row>
    <row r="1787" spans="1:65" s="2" customFormat="1" ht="16.5" customHeight="1">
      <c r="A1787" s="33"/>
      <c r="B1787" s="151"/>
      <c r="C1787" s="190" t="s">
        <v>3011</v>
      </c>
      <c r="D1787" s="190" t="s">
        <v>186</v>
      </c>
      <c r="E1787" s="191" t="s">
        <v>3012</v>
      </c>
      <c r="F1787" s="192" t="s">
        <v>3013</v>
      </c>
      <c r="G1787" s="193" t="s">
        <v>462</v>
      </c>
      <c r="H1787" s="194">
        <v>28.335999999999999</v>
      </c>
      <c r="I1787" s="195"/>
      <c r="J1787" s="196">
        <f>ROUND(I1787*H1787,2)</f>
        <v>0</v>
      </c>
      <c r="K1787" s="197"/>
      <c r="L1787" s="198"/>
      <c r="M1787" s="199" t="s">
        <v>1</v>
      </c>
      <c r="N1787" s="200" t="s">
        <v>42</v>
      </c>
      <c r="O1787" s="62"/>
      <c r="P1787" s="162">
        <f>O1787*H1787</f>
        <v>0</v>
      </c>
      <c r="Q1787" s="162">
        <v>3.8999999999999999E-4</v>
      </c>
      <c r="R1787" s="162">
        <f>Q1787*H1787</f>
        <v>1.105104E-2</v>
      </c>
      <c r="S1787" s="162">
        <v>0</v>
      </c>
      <c r="T1787" s="163">
        <f>S1787*H1787</f>
        <v>0</v>
      </c>
      <c r="U1787" s="33"/>
      <c r="V1787" s="33"/>
      <c r="W1787" s="33"/>
      <c r="X1787" s="33"/>
      <c r="Y1787" s="33"/>
      <c r="Z1787" s="33"/>
      <c r="AA1787" s="33"/>
      <c r="AB1787" s="33"/>
      <c r="AC1787" s="33"/>
      <c r="AD1787" s="33"/>
      <c r="AE1787" s="33"/>
      <c r="AR1787" s="164" t="s">
        <v>417</v>
      </c>
      <c r="AT1787" s="164" t="s">
        <v>186</v>
      </c>
      <c r="AU1787" s="164" t="s">
        <v>152</v>
      </c>
      <c r="AY1787" s="18" t="s">
        <v>151</v>
      </c>
      <c r="BE1787" s="165">
        <f>IF(N1787="základná",J1787,0)</f>
        <v>0</v>
      </c>
      <c r="BF1787" s="165">
        <f>IF(N1787="znížená",J1787,0)</f>
        <v>0</v>
      </c>
      <c r="BG1787" s="165">
        <f>IF(N1787="zákl. prenesená",J1787,0)</f>
        <v>0</v>
      </c>
      <c r="BH1787" s="165">
        <f>IF(N1787="zníž. prenesená",J1787,0)</f>
        <v>0</v>
      </c>
      <c r="BI1787" s="165">
        <f>IF(N1787="nulová",J1787,0)</f>
        <v>0</v>
      </c>
      <c r="BJ1787" s="18" t="s">
        <v>152</v>
      </c>
      <c r="BK1787" s="165">
        <f>ROUND(I1787*H1787,2)</f>
        <v>0</v>
      </c>
      <c r="BL1787" s="18" t="s">
        <v>262</v>
      </c>
      <c r="BM1787" s="164" t="s">
        <v>3014</v>
      </c>
    </row>
    <row r="1788" spans="1:65" s="14" customFormat="1" ht="11.25">
      <c r="B1788" s="174"/>
      <c r="D1788" s="167" t="s">
        <v>160</v>
      </c>
      <c r="E1788" s="175" t="s">
        <v>1</v>
      </c>
      <c r="F1788" s="176" t="s">
        <v>3015</v>
      </c>
      <c r="H1788" s="177">
        <v>28.335999999999999</v>
      </c>
      <c r="I1788" s="178"/>
      <c r="L1788" s="174"/>
      <c r="M1788" s="179"/>
      <c r="N1788" s="180"/>
      <c r="O1788" s="180"/>
      <c r="P1788" s="180"/>
      <c r="Q1788" s="180"/>
      <c r="R1788" s="180"/>
      <c r="S1788" s="180"/>
      <c r="T1788" s="181"/>
      <c r="AT1788" s="175" t="s">
        <v>160</v>
      </c>
      <c r="AU1788" s="175" t="s">
        <v>152</v>
      </c>
      <c r="AV1788" s="14" t="s">
        <v>152</v>
      </c>
      <c r="AW1788" s="14" t="s">
        <v>31</v>
      </c>
      <c r="AX1788" s="14" t="s">
        <v>84</v>
      </c>
      <c r="AY1788" s="175" t="s">
        <v>151</v>
      </c>
    </row>
    <row r="1789" spans="1:65" s="2" customFormat="1" ht="16.5" customHeight="1">
      <c r="A1789" s="33"/>
      <c r="B1789" s="151"/>
      <c r="C1789" s="152" t="s">
        <v>3016</v>
      </c>
      <c r="D1789" s="152" t="s">
        <v>154</v>
      </c>
      <c r="E1789" s="153" t="s">
        <v>3017</v>
      </c>
      <c r="F1789" s="154" t="s">
        <v>3018</v>
      </c>
      <c r="G1789" s="155" t="s">
        <v>462</v>
      </c>
      <c r="H1789" s="156">
        <v>34.85</v>
      </c>
      <c r="I1789" s="157"/>
      <c r="J1789" s="158">
        <f>ROUND(I1789*H1789,2)</f>
        <v>0</v>
      </c>
      <c r="K1789" s="159"/>
      <c r="L1789" s="34"/>
      <c r="M1789" s="160" t="s">
        <v>1</v>
      </c>
      <c r="N1789" s="161" t="s">
        <v>42</v>
      </c>
      <c r="O1789" s="62"/>
      <c r="P1789" s="162">
        <f>O1789*H1789</f>
        <v>0</v>
      </c>
      <c r="Q1789" s="162">
        <v>2.5000000000000001E-5</v>
      </c>
      <c r="R1789" s="162">
        <f>Q1789*H1789</f>
        <v>8.7125000000000006E-4</v>
      </c>
      <c r="S1789" s="162">
        <v>0</v>
      </c>
      <c r="T1789" s="163">
        <f>S1789*H1789</f>
        <v>0</v>
      </c>
      <c r="U1789" s="33"/>
      <c r="V1789" s="33"/>
      <c r="W1789" s="33"/>
      <c r="X1789" s="33"/>
      <c r="Y1789" s="33"/>
      <c r="Z1789" s="33"/>
      <c r="AA1789" s="33"/>
      <c r="AB1789" s="33"/>
      <c r="AC1789" s="33"/>
      <c r="AD1789" s="33"/>
      <c r="AE1789" s="33"/>
      <c r="AR1789" s="164" t="s">
        <v>262</v>
      </c>
      <c r="AT1789" s="164" t="s">
        <v>154</v>
      </c>
      <c r="AU1789" s="164" t="s">
        <v>152</v>
      </c>
      <c r="AY1789" s="18" t="s">
        <v>151</v>
      </c>
      <c r="BE1789" s="165">
        <f>IF(N1789="základná",J1789,0)</f>
        <v>0</v>
      </c>
      <c r="BF1789" s="165">
        <f>IF(N1789="znížená",J1789,0)</f>
        <v>0</v>
      </c>
      <c r="BG1789" s="165">
        <f>IF(N1789="zákl. prenesená",J1789,0)</f>
        <v>0</v>
      </c>
      <c r="BH1789" s="165">
        <f>IF(N1789="zníž. prenesená",J1789,0)</f>
        <v>0</v>
      </c>
      <c r="BI1789" s="165">
        <f>IF(N1789="nulová",J1789,0)</f>
        <v>0</v>
      </c>
      <c r="BJ1789" s="18" t="s">
        <v>152</v>
      </c>
      <c r="BK1789" s="165">
        <f>ROUND(I1789*H1789,2)</f>
        <v>0</v>
      </c>
      <c r="BL1789" s="18" t="s">
        <v>262</v>
      </c>
      <c r="BM1789" s="164" t="s">
        <v>3019</v>
      </c>
    </row>
    <row r="1790" spans="1:65" s="14" customFormat="1" ht="11.25">
      <c r="B1790" s="174"/>
      <c r="D1790" s="167" t="s">
        <v>160</v>
      </c>
      <c r="E1790" s="175" t="s">
        <v>1</v>
      </c>
      <c r="F1790" s="176" t="s">
        <v>3020</v>
      </c>
      <c r="H1790" s="177">
        <v>34.85</v>
      </c>
      <c r="I1790" s="178"/>
      <c r="L1790" s="174"/>
      <c r="M1790" s="179"/>
      <c r="N1790" s="180"/>
      <c r="O1790" s="180"/>
      <c r="P1790" s="180"/>
      <c r="Q1790" s="180"/>
      <c r="R1790" s="180"/>
      <c r="S1790" s="180"/>
      <c r="T1790" s="181"/>
      <c r="AT1790" s="175" t="s">
        <v>160</v>
      </c>
      <c r="AU1790" s="175" t="s">
        <v>152</v>
      </c>
      <c r="AV1790" s="14" t="s">
        <v>152</v>
      </c>
      <c r="AW1790" s="14" t="s">
        <v>31</v>
      </c>
      <c r="AX1790" s="14" t="s">
        <v>84</v>
      </c>
      <c r="AY1790" s="175" t="s">
        <v>151</v>
      </c>
    </row>
    <row r="1791" spans="1:65" s="2" customFormat="1" ht="16.5" customHeight="1">
      <c r="A1791" s="33"/>
      <c r="B1791" s="151"/>
      <c r="C1791" s="190" t="s">
        <v>3021</v>
      </c>
      <c r="D1791" s="190" t="s">
        <v>186</v>
      </c>
      <c r="E1791" s="191" t="s">
        <v>3022</v>
      </c>
      <c r="F1791" s="192" t="s">
        <v>3023</v>
      </c>
      <c r="G1791" s="193" t="s">
        <v>462</v>
      </c>
      <c r="H1791" s="194">
        <v>36.593000000000004</v>
      </c>
      <c r="I1791" s="195"/>
      <c r="J1791" s="196">
        <f>ROUND(I1791*H1791,2)</f>
        <v>0</v>
      </c>
      <c r="K1791" s="197"/>
      <c r="L1791" s="198"/>
      <c r="M1791" s="199" t="s">
        <v>1</v>
      </c>
      <c r="N1791" s="200" t="s">
        <v>42</v>
      </c>
      <c r="O1791" s="62"/>
      <c r="P1791" s="162">
        <f>O1791*H1791</f>
        <v>0</v>
      </c>
      <c r="Q1791" s="162">
        <v>4.2000000000000002E-4</v>
      </c>
      <c r="R1791" s="162">
        <f>Q1791*H1791</f>
        <v>1.5369060000000002E-2</v>
      </c>
      <c r="S1791" s="162">
        <v>0</v>
      </c>
      <c r="T1791" s="163">
        <f>S1791*H1791</f>
        <v>0</v>
      </c>
      <c r="U1791" s="33"/>
      <c r="V1791" s="33"/>
      <c r="W1791" s="33"/>
      <c r="X1791" s="33"/>
      <c r="Y1791" s="33"/>
      <c r="Z1791" s="33"/>
      <c r="AA1791" s="33"/>
      <c r="AB1791" s="33"/>
      <c r="AC1791" s="33"/>
      <c r="AD1791" s="33"/>
      <c r="AE1791" s="33"/>
      <c r="AR1791" s="164" t="s">
        <v>417</v>
      </c>
      <c r="AT1791" s="164" t="s">
        <v>186</v>
      </c>
      <c r="AU1791" s="164" t="s">
        <v>152</v>
      </c>
      <c r="AY1791" s="18" t="s">
        <v>151</v>
      </c>
      <c r="BE1791" s="165">
        <f>IF(N1791="základná",J1791,0)</f>
        <v>0</v>
      </c>
      <c r="BF1791" s="165">
        <f>IF(N1791="znížená",J1791,0)</f>
        <v>0</v>
      </c>
      <c r="BG1791" s="165">
        <f>IF(N1791="zákl. prenesená",J1791,0)</f>
        <v>0</v>
      </c>
      <c r="BH1791" s="165">
        <f>IF(N1791="zníž. prenesená",J1791,0)</f>
        <v>0</v>
      </c>
      <c r="BI1791" s="165">
        <f>IF(N1791="nulová",J1791,0)</f>
        <v>0</v>
      </c>
      <c r="BJ1791" s="18" t="s">
        <v>152</v>
      </c>
      <c r="BK1791" s="165">
        <f>ROUND(I1791*H1791,2)</f>
        <v>0</v>
      </c>
      <c r="BL1791" s="18" t="s">
        <v>262</v>
      </c>
      <c r="BM1791" s="164" t="s">
        <v>3024</v>
      </c>
    </row>
    <row r="1792" spans="1:65" s="14" customFormat="1" ht="11.25">
      <c r="B1792" s="174"/>
      <c r="D1792" s="167" t="s">
        <v>160</v>
      </c>
      <c r="E1792" s="175" t="s">
        <v>1</v>
      </c>
      <c r="F1792" s="176" t="s">
        <v>3025</v>
      </c>
      <c r="H1792" s="177">
        <v>36.593000000000004</v>
      </c>
      <c r="I1792" s="178"/>
      <c r="L1792" s="174"/>
      <c r="M1792" s="179"/>
      <c r="N1792" s="180"/>
      <c r="O1792" s="180"/>
      <c r="P1792" s="180"/>
      <c r="Q1792" s="180"/>
      <c r="R1792" s="180"/>
      <c r="S1792" s="180"/>
      <c r="T1792" s="181"/>
      <c r="AT1792" s="175" t="s">
        <v>160</v>
      </c>
      <c r="AU1792" s="175" t="s">
        <v>152</v>
      </c>
      <c r="AV1792" s="14" t="s">
        <v>152</v>
      </c>
      <c r="AW1792" s="14" t="s">
        <v>31</v>
      </c>
      <c r="AX1792" s="14" t="s">
        <v>84</v>
      </c>
      <c r="AY1792" s="175" t="s">
        <v>151</v>
      </c>
    </row>
    <row r="1793" spans="1:65" s="2" customFormat="1" ht="24.2" customHeight="1">
      <c r="A1793" s="33"/>
      <c r="B1793" s="151"/>
      <c r="C1793" s="152" t="s">
        <v>3026</v>
      </c>
      <c r="D1793" s="152" t="s">
        <v>154</v>
      </c>
      <c r="E1793" s="153" t="s">
        <v>3027</v>
      </c>
      <c r="F1793" s="154" t="s">
        <v>3028</v>
      </c>
      <c r="G1793" s="155" t="s">
        <v>625</v>
      </c>
      <c r="H1793" s="209"/>
      <c r="I1793" s="157"/>
      <c r="J1793" s="158">
        <f>ROUND(I1793*H1793,2)</f>
        <v>0</v>
      </c>
      <c r="K1793" s="159"/>
      <c r="L1793" s="34"/>
      <c r="M1793" s="160" t="s">
        <v>1</v>
      </c>
      <c r="N1793" s="161" t="s">
        <v>42</v>
      </c>
      <c r="O1793" s="62"/>
      <c r="P1793" s="162">
        <f>O1793*H1793</f>
        <v>0</v>
      </c>
      <c r="Q1793" s="162">
        <v>0</v>
      </c>
      <c r="R1793" s="162">
        <f>Q1793*H1793</f>
        <v>0</v>
      </c>
      <c r="S1793" s="162">
        <v>0</v>
      </c>
      <c r="T1793" s="163">
        <f>S1793*H1793</f>
        <v>0</v>
      </c>
      <c r="U1793" s="33"/>
      <c r="V1793" s="33"/>
      <c r="W1793" s="33"/>
      <c r="X1793" s="33"/>
      <c r="Y1793" s="33"/>
      <c r="Z1793" s="33"/>
      <c r="AA1793" s="33"/>
      <c r="AB1793" s="33"/>
      <c r="AC1793" s="33"/>
      <c r="AD1793" s="33"/>
      <c r="AE1793" s="33"/>
      <c r="AR1793" s="164" t="s">
        <v>262</v>
      </c>
      <c r="AT1793" s="164" t="s">
        <v>154</v>
      </c>
      <c r="AU1793" s="164" t="s">
        <v>152</v>
      </c>
      <c r="AY1793" s="18" t="s">
        <v>151</v>
      </c>
      <c r="BE1793" s="165">
        <f>IF(N1793="základná",J1793,0)</f>
        <v>0</v>
      </c>
      <c r="BF1793" s="165">
        <f>IF(N1793="znížená",J1793,0)</f>
        <v>0</v>
      </c>
      <c r="BG1793" s="165">
        <f>IF(N1793="zákl. prenesená",J1793,0)</f>
        <v>0</v>
      </c>
      <c r="BH1793" s="165">
        <f>IF(N1793="zníž. prenesená",J1793,0)</f>
        <v>0</v>
      </c>
      <c r="BI1793" s="165">
        <f>IF(N1793="nulová",J1793,0)</f>
        <v>0</v>
      </c>
      <c r="BJ1793" s="18" t="s">
        <v>152</v>
      </c>
      <c r="BK1793" s="165">
        <f>ROUND(I1793*H1793,2)</f>
        <v>0</v>
      </c>
      <c r="BL1793" s="18" t="s">
        <v>262</v>
      </c>
      <c r="BM1793" s="164" t="s">
        <v>3029</v>
      </c>
    </row>
    <row r="1794" spans="1:65" s="12" customFormat="1" ht="22.9" customHeight="1">
      <c r="B1794" s="138"/>
      <c r="D1794" s="139" t="s">
        <v>75</v>
      </c>
      <c r="E1794" s="149" t="s">
        <v>3030</v>
      </c>
      <c r="F1794" s="149" t="s">
        <v>3031</v>
      </c>
      <c r="I1794" s="141"/>
      <c r="J1794" s="150">
        <f>BK1794</f>
        <v>0</v>
      </c>
      <c r="L1794" s="138"/>
      <c r="M1794" s="143"/>
      <c r="N1794" s="144"/>
      <c r="O1794" s="144"/>
      <c r="P1794" s="145">
        <f>SUM(P1795:P1832)</f>
        <v>0</v>
      </c>
      <c r="Q1794" s="144"/>
      <c r="R1794" s="145">
        <f>SUM(R1795:R1832)</f>
        <v>2.6235777099999997</v>
      </c>
      <c r="S1794" s="144"/>
      <c r="T1794" s="146">
        <f>SUM(T1795:T1832)</f>
        <v>0</v>
      </c>
      <c r="AR1794" s="139" t="s">
        <v>152</v>
      </c>
      <c r="AT1794" s="147" t="s">
        <v>75</v>
      </c>
      <c r="AU1794" s="147" t="s">
        <v>84</v>
      </c>
      <c r="AY1794" s="139" t="s">
        <v>151</v>
      </c>
      <c r="BK1794" s="148">
        <f>SUM(BK1795:BK1832)</f>
        <v>0</v>
      </c>
    </row>
    <row r="1795" spans="1:65" s="2" customFormat="1" ht="16.5" customHeight="1">
      <c r="A1795" s="33"/>
      <c r="B1795" s="151"/>
      <c r="C1795" s="152" t="s">
        <v>3032</v>
      </c>
      <c r="D1795" s="152" t="s">
        <v>154</v>
      </c>
      <c r="E1795" s="153" t="s">
        <v>3033</v>
      </c>
      <c r="F1795" s="154" t="s">
        <v>3034</v>
      </c>
      <c r="G1795" s="155" t="s">
        <v>462</v>
      </c>
      <c r="H1795" s="156">
        <v>283.54000000000002</v>
      </c>
      <c r="I1795" s="157"/>
      <c r="J1795" s="158">
        <f>ROUND(I1795*H1795,2)</f>
        <v>0</v>
      </c>
      <c r="K1795" s="159"/>
      <c r="L1795" s="34"/>
      <c r="M1795" s="160" t="s">
        <v>1</v>
      </c>
      <c r="N1795" s="161" t="s">
        <v>42</v>
      </c>
      <c r="O1795" s="62"/>
      <c r="P1795" s="162">
        <f>O1795*H1795</f>
        <v>0</v>
      </c>
      <c r="Q1795" s="162">
        <v>4.0000000000000003E-5</v>
      </c>
      <c r="R1795" s="162">
        <f>Q1795*H1795</f>
        <v>1.1341600000000002E-2</v>
      </c>
      <c r="S1795" s="162">
        <v>0</v>
      </c>
      <c r="T1795" s="163">
        <f>S1795*H1795</f>
        <v>0</v>
      </c>
      <c r="U1795" s="33"/>
      <c r="V1795" s="33"/>
      <c r="W1795" s="33"/>
      <c r="X1795" s="33"/>
      <c r="Y1795" s="33"/>
      <c r="Z1795" s="33"/>
      <c r="AA1795" s="33"/>
      <c r="AB1795" s="33"/>
      <c r="AC1795" s="33"/>
      <c r="AD1795" s="33"/>
      <c r="AE1795" s="33"/>
      <c r="AR1795" s="164" t="s">
        <v>262</v>
      </c>
      <c r="AT1795" s="164" t="s">
        <v>154</v>
      </c>
      <c r="AU1795" s="164" t="s">
        <v>152</v>
      </c>
      <c r="AY1795" s="18" t="s">
        <v>151</v>
      </c>
      <c r="BE1795" s="165">
        <f>IF(N1795="základná",J1795,0)</f>
        <v>0</v>
      </c>
      <c r="BF1795" s="165">
        <f>IF(N1795="znížená",J1795,0)</f>
        <v>0</v>
      </c>
      <c r="BG1795" s="165">
        <f>IF(N1795="zákl. prenesená",J1795,0)</f>
        <v>0</v>
      </c>
      <c r="BH1795" s="165">
        <f>IF(N1795="zníž. prenesená",J1795,0)</f>
        <v>0</v>
      </c>
      <c r="BI1795" s="165">
        <f>IF(N1795="nulová",J1795,0)</f>
        <v>0</v>
      </c>
      <c r="BJ1795" s="18" t="s">
        <v>152</v>
      </c>
      <c r="BK1795" s="165">
        <f>ROUND(I1795*H1795,2)</f>
        <v>0</v>
      </c>
      <c r="BL1795" s="18" t="s">
        <v>262</v>
      </c>
      <c r="BM1795" s="164" t="s">
        <v>3035</v>
      </c>
    </row>
    <row r="1796" spans="1:65" s="2" customFormat="1" ht="24.2" customHeight="1">
      <c r="A1796" s="33"/>
      <c r="B1796" s="151"/>
      <c r="C1796" s="190" t="s">
        <v>3036</v>
      </c>
      <c r="D1796" s="190" t="s">
        <v>186</v>
      </c>
      <c r="E1796" s="191" t="s">
        <v>3037</v>
      </c>
      <c r="F1796" s="192" t="s">
        <v>3038</v>
      </c>
      <c r="G1796" s="193" t="s">
        <v>462</v>
      </c>
      <c r="H1796" s="194">
        <v>297.71699999999998</v>
      </c>
      <c r="I1796" s="195"/>
      <c r="J1796" s="196">
        <f>ROUND(I1796*H1796,2)</f>
        <v>0</v>
      </c>
      <c r="K1796" s="197"/>
      <c r="L1796" s="198"/>
      <c r="M1796" s="199" t="s">
        <v>1</v>
      </c>
      <c r="N1796" s="200" t="s">
        <v>42</v>
      </c>
      <c r="O1796" s="62"/>
      <c r="P1796" s="162">
        <f>O1796*H1796</f>
        <v>0</v>
      </c>
      <c r="Q1796" s="162">
        <v>1.6299999999999999E-3</v>
      </c>
      <c r="R1796" s="162">
        <f>Q1796*H1796</f>
        <v>0.48527870999999995</v>
      </c>
      <c r="S1796" s="162">
        <v>0</v>
      </c>
      <c r="T1796" s="163">
        <f>S1796*H1796</f>
        <v>0</v>
      </c>
      <c r="U1796" s="33"/>
      <c r="V1796" s="33"/>
      <c r="W1796" s="33"/>
      <c r="X1796" s="33"/>
      <c r="Y1796" s="33"/>
      <c r="Z1796" s="33"/>
      <c r="AA1796" s="33"/>
      <c r="AB1796" s="33"/>
      <c r="AC1796" s="33"/>
      <c r="AD1796" s="33"/>
      <c r="AE1796" s="33"/>
      <c r="AR1796" s="164" t="s">
        <v>417</v>
      </c>
      <c r="AT1796" s="164" t="s">
        <v>186</v>
      </c>
      <c r="AU1796" s="164" t="s">
        <v>152</v>
      </c>
      <c r="AY1796" s="18" t="s">
        <v>151</v>
      </c>
      <c r="BE1796" s="165">
        <f>IF(N1796="základná",J1796,0)</f>
        <v>0</v>
      </c>
      <c r="BF1796" s="165">
        <f>IF(N1796="znížená",J1796,0)</f>
        <v>0</v>
      </c>
      <c r="BG1796" s="165">
        <f>IF(N1796="zákl. prenesená",J1796,0)</f>
        <v>0</v>
      </c>
      <c r="BH1796" s="165">
        <f>IF(N1796="zníž. prenesená",J1796,0)</f>
        <v>0</v>
      </c>
      <c r="BI1796" s="165">
        <f>IF(N1796="nulová",J1796,0)</f>
        <v>0</v>
      </c>
      <c r="BJ1796" s="18" t="s">
        <v>152</v>
      </c>
      <c r="BK1796" s="165">
        <f>ROUND(I1796*H1796,2)</f>
        <v>0</v>
      </c>
      <c r="BL1796" s="18" t="s">
        <v>262</v>
      </c>
      <c r="BM1796" s="164" t="s">
        <v>3039</v>
      </c>
    </row>
    <row r="1797" spans="1:65" s="14" customFormat="1" ht="11.25">
      <c r="B1797" s="174"/>
      <c r="D1797" s="167" t="s">
        <v>160</v>
      </c>
      <c r="E1797" s="175" t="s">
        <v>1</v>
      </c>
      <c r="F1797" s="176" t="s">
        <v>3040</v>
      </c>
      <c r="H1797" s="177">
        <v>297.71699999999998</v>
      </c>
      <c r="I1797" s="178"/>
      <c r="L1797" s="174"/>
      <c r="M1797" s="179"/>
      <c r="N1797" s="180"/>
      <c r="O1797" s="180"/>
      <c r="P1797" s="180"/>
      <c r="Q1797" s="180"/>
      <c r="R1797" s="180"/>
      <c r="S1797" s="180"/>
      <c r="T1797" s="181"/>
      <c r="AT1797" s="175" t="s">
        <v>160</v>
      </c>
      <c r="AU1797" s="175" t="s">
        <v>152</v>
      </c>
      <c r="AV1797" s="14" t="s">
        <v>152</v>
      </c>
      <c r="AW1797" s="14" t="s">
        <v>31</v>
      </c>
      <c r="AX1797" s="14" t="s">
        <v>84</v>
      </c>
      <c r="AY1797" s="175" t="s">
        <v>151</v>
      </c>
    </row>
    <row r="1798" spans="1:65" s="2" customFormat="1" ht="16.5" customHeight="1">
      <c r="A1798" s="33"/>
      <c r="B1798" s="151"/>
      <c r="C1798" s="152" t="s">
        <v>3041</v>
      </c>
      <c r="D1798" s="152" t="s">
        <v>154</v>
      </c>
      <c r="E1798" s="153" t="s">
        <v>3042</v>
      </c>
      <c r="F1798" s="154" t="s">
        <v>3043</v>
      </c>
      <c r="G1798" s="155" t="s">
        <v>462</v>
      </c>
      <c r="H1798" s="156">
        <v>283.54000000000002</v>
      </c>
      <c r="I1798" s="157"/>
      <c r="J1798" s="158">
        <f>ROUND(I1798*H1798,2)</f>
        <v>0</v>
      </c>
      <c r="K1798" s="159"/>
      <c r="L1798" s="34"/>
      <c r="M1798" s="160" t="s">
        <v>1</v>
      </c>
      <c r="N1798" s="161" t="s">
        <v>42</v>
      </c>
      <c r="O1798" s="62"/>
      <c r="P1798" s="162">
        <f>O1798*H1798</f>
        <v>0</v>
      </c>
      <c r="Q1798" s="162">
        <v>4.0000000000000003E-5</v>
      </c>
      <c r="R1798" s="162">
        <f>Q1798*H1798</f>
        <v>1.1341600000000002E-2</v>
      </c>
      <c r="S1798" s="162">
        <v>0</v>
      </c>
      <c r="T1798" s="163">
        <f>S1798*H1798</f>
        <v>0</v>
      </c>
      <c r="U1798" s="33"/>
      <c r="V1798" s="33"/>
      <c r="W1798" s="33"/>
      <c r="X1798" s="33"/>
      <c r="Y1798" s="33"/>
      <c r="Z1798" s="33"/>
      <c r="AA1798" s="33"/>
      <c r="AB1798" s="33"/>
      <c r="AC1798" s="33"/>
      <c r="AD1798" s="33"/>
      <c r="AE1798" s="33"/>
      <c r="AR1798" s="164" t="s">
        <v>262</v>
      </c>
      <c r="AT1798" s="164" t="s">
        <v>154</v>
      </c>
      <c r="AU1798" s="164" t="s">
        <v>152</v>
      </c>
      <c r="AY1798" s="18" t="s">
        <v>151</v>
      </c>
      <c r="BE1798" s="165">
        <f>IF(N1798="základná",J1798,0)</f>
        <v>0</v>
      </c>
      <c r="BF1798" s="165">
        <f>IF(N1798="znížená",J1798,0)</f>
        <v>0</v>
      </c>
      <c r="BG1798" s="165">
        <f>IF(N1798="zákl. prenesená",J1798,0)</f>
        <v>0</v>
      </c>
      <c r="BH1798" s="165">
        <f>IF(N1798="zníž. prenesená",J1798,0)</f>
        <v>0</v>
      </c>
      <c r="BI1798" s="165">
        <f>IF(N1798="nulová",J1798,0)</f>
        <v>0</v>
      </c>
      <c r="BJ1798" s="18" t="s">
        <v>152</v>
      </c>
      <c r="BK1798" s="165">
        <f>ROUND(I1798*H1798,2)</f>
        <v>0</v>
      </c>
      <c r="BL1798" s="18" t="s">
        <v>262</v>
      </c>
      <c r="BM1798" s="164" t="s">
        <v>3044</v>
      </c>
    </row>
    <row r="1799" spans="1:65" s="14" customFormat="1" ht="11.25">
      <c r="B1799" s="174"/>
      <c r="D1799" s="167" t="s">
        <v>160</v>
      </c>
      <c r="E1799" s="175" t="s">
        <v>1</v>
      </c>
      <c r="F1799" s="176" t="s">
        <v>1719</v>
      </c>
      <c r="H1799" s="177">
        <v>27.61</v>
      </c>
      <c r="I1799" s="178"/>
      <c r="L1799" s="174"/>
      <c r="M1799" s="179"/>
      <c r="N1799" s="180"/>
      <c r="O1799" s="180"/>
      <c r="P1799" s="180"/>
      <c r="Q1799" s="180"/>
      <c r="R1799" s="180"/>
      <c r="S1799" s="180"/>
      <c r="T1799" s="181"/>
      <c r="AT1799" s="175" t="s">
        <v>160</v>
      </c>
      <c r="AU1799" s="175" t="s">
        <v>152</v>
      </c>
      <c r="AV1799" s="14" t="s">
        <v>152</v>
      </c>
      <c r="AW1799" s="14" t="s">
        <v>31</v>
      </c>
      <c r="AX1799" s="14" t="s">
        <v>76</v>
      </c>
      <c r="AY1799" s="175" t="s">
        <v>151</v>
      </c>
    </row>
    <row r="1800" spans="1:65" s="14" customFormat="1" ht="11.25">
      <c r="B1800" s="174"/>
      <c r="D1800" s="167" t="s">
        <v>160</v>
      </c>
      <c r="E1800" s="175" t="s">
        <v>1</v>
      </c>
      <c r="F1800" s="176" t="s">
        <v>3045</v>
      </c>
      <c r="H1800" s="177">
        <v>24.19</v>
      </c>
      <c r="I1800" s="178"/>
      <c r="L1800" s="174"/>
      <c r="M1800" s="179"/>
      <c r="N1800" s="180"/>
      <c r="O1800" s="180"/>
      <c r="P1800" s="180"/>
      <c r="Q1800" s="180"/>
      <c r="R1800" s="180"/>
      <c r="S1800" s="180"/>
      <c r="T1800" s="181"/>
      <c r="AT1800" s="175" t="s">
        <v>160</v>
      </c>
      <c r="AU1800" s="175" t="s">
        <v>152</v>
      </c>
      <c r="AV1800" s="14" t="s">
        <v>152</v>
      </c>
      <c r="AW1800" s="14" t="s">
        <v>31</v>
      </c>
      <c r="AX1800" s="14" t="s">
        <v>76</v>
      </c>
      <c r="AY1800" s="175" t="s">
        <v>151</v>
      </c>
    </row>
    <row r="1801" spans="1:65" s="14" customFormat="1" ht="11.25">
      <c r="B1801" s="174"/>
      <c r="D1801" s="167" t="s">
        <v>160</v>
      </c>
      <c r="E1801" s="175" t="s">
        <v>1</v>
      </c>
      <c r="F1801" s="176" t="s">
        <v>3046</v>
      </c>
      <c r="H1801" s="177">
        <v>31.838000000000001</v>
      </c>
      <c r="I1801" s="178"/>
      <c r="L1801" s="174"/>
      <c r="M1801" s="179"/>
      <c r="N1801" s="180"/>
      <c r="O1801" s="180"/>
      <c r="P1801" s="180"/>
      <c r="Q1801" s="180"/>
      <c r="R1801" s="180"/>
      <c r="S1801" s="180"/>
      <c r="T1801" s="181"/>
      <c r="AT1801" s="175" t="s">
        <v>160</v>
      </c>
      <c r="AU1801" s="175" t="s">
        <v>152</v>
      </c>
      <c r="AV1801" s="14" t="s">
        <v>152</v>
      </c>
      <c r="AW1801" s="14" t="s">
        <v>31</v>
      </c>
      <c r="AX1801" s="14" t="s">
        <v>76</v>
      </c>
      <c r="AY1801" s="175" t="s">
        <v>151</v>
      </c>
    </row>
    <row r="1802" spans="1:65" s="14" customFormat="1" ht="11.25">
      <c r="B1802" s="174"/>
      <c r="D1802" s="167" t="s">
        <v>160</v>
      </c>
      <c r="E1802" s="175" t="s">
        <v>1</v>
      </c>
      <c r="F1802" s="176" t="s">
        <v>1721</v>
      </c>
      <c r="H1802" s="177">
        <v>34.85</v>
      </c>
      <c r="I1802" s="178"/>
      <c r="L1802" s="174"/>
      <c r="M1802" s="179"/>
      <c r="N1802" s="180"/>
      <c r="O1802" s="180"/>
      <c r="P1802" s="180"/>
      <c r="Q1802" s="180"/>
      <c r="R1802" s="180"/>
      <c r="S1802" s="180"/>
      <c r="T1802" s="181"/>
      <c r="AT1802" s="175" t="s">
        <v>160</v>
      </c>
      <c r="AU1802" s="175" t="s">
        <v>152</v>
      </c>
      <c r="AV1802" s="14" t="s">
        <v>152</v>
      </c>
      <c r="AW1802" s="14" t="s">
        <v>31</v>
      </c>
      <c r="AX1802" s="14" t="s">
        <v>76</v>
      </c>
      <c r="AY1802" s="175" t="s">
        <v>151</v>
      </c>
    </row>
    <row r="1803" spans="1:65" s="14" customFormat="1" ht="11.25">
      <c r="B1803" s="174"/>
      <c r="D1803" s="167" t="s">
        <v>160</v>
      </c>
      <c r="E1803" s="175" t="s">
        <v>1</v>
      </c>
      <c r="F1803" s="176" t="s">
        <v>3020</v>
      </c>
      <c r="H1803" s="177">
        <v>34.85</v>
      </c>
      <c r="I1803" s="178"/>
      <c r="L1803" s="174"/>
      <c r="M1803" s="179"/>
      <c r="N1803" s="180"/>
      <c r="O1803" s="180"/>
      <c r="P1803" s="180"/>
      <c r="Q1803" s="180"/>
      <c r="R1803" s="180"/>
      <c r="S1803" s="180"/>
      <c r="T1803" s="181"/>
      <c r="AT1803" s="175" t="s">
        <v>160</v>
      </c>
      <c r="AU1803" s="175" t="s">
        <v>152</v>
      </c>
      <c r="AV1803" s="14" t="s">
        <v>152</v>
      </c>
      <c r="AW1803" s="14" t="s">
        <v>31</v>
      </c>
      <c r="AX1803" s="14" t="s">
        <v>76</v>
      </c>
      <c r="AY1803" s="175" t="s">
        <v>151</v>
      </c>
    </row>
    <row r="1804" spans="1:65" s="14" customFormat="1" ht="11.25">
      <c r="B1804" s="174"/>
      <c r="D1804" s="167" t="s">
        <v>160</v>
      </c>
      <c r="E1804" s="175" t="s">
        <v>1</v>
      </c>
      <c r="F1804" s="176" t="s">
        <v>3047</v>
      </c>
      <c r="H1804" s="177">
        <v>13.7</v>
      </c>
      <c r="I1804" s="178"/>
      <c r="L1804" s="174"/>
      <c r="M1804" s="179"/>
      <c r="N1804" s="180"/>
      <c r="O1804" s="180"/>
      <c r="P1804" s="180"/>
      <c r="Q1804" s="180"/>
      <c r="R1804" s="180"/>
      <c r="S1804" s="180"/>
      <c r="T1804" s="181"/>
      <c r="AT1804" s="175" t="s">
        <v>160</v>
      </c>
      <c r="AU1804" s="175" t="s">
        <v>152</v>
      </c>
      <c r="AV1804" s="14" t="s">
        <v>152</v>
      </c>
      <c r="AW1804" s="14" t="s">
        <v>31</v>
      </c>
      <c r="AX1804" s="14" t="s">
        <v>76</v>
      </c>
      <c r="AY1804" s="175" t="s">
        <v>151</v>
      </c>
    </row>
    <row r="1805" spans="1:65" s="14" customFormat="1" ht="11.25">
      <c r="B1805" s="174"/>
      <c r="D1805" s="167" t="s">
        <v>160</v>
      </c>
      <c r="E1805" s="175" t="s">
        <v>1</v>
      </c>
      <c r="F1805" s="176" t="s">
        <v>3048</v>
      </c>
      <c r="H1805" s="177">
        <v>22.59</v>
      </c>
      <c r="I1805" s="178"/>
      <c r="L1805" s="174"/>
      <c r="M1805" s="179"/>
      <c r="N1805" s="180"/>
      <c r="O1805" s="180"/>
      <c r="P1805" s="180"/>
      <c r="Q1805" s="180"/>
      <c r="R1805" s="180"/>
      <c r="S1805" s="180"/>
      <c r="T1805" s="181"/>
      <c r="AT1805" s="175" t="s">
        <v>160</v>
      </c>
      <c r="AU1805" s="175" t="s">
        <v>152</v>
      </c>
      <c r="AV1805" s="14" t="s">
        <v>152</v>
      </c>
      <c r="AW1805" s="14" t="s">
        <v>31</v>
      </c>
      <c r="AX1805" s="14" t="s">
        <v>76</v>
      </c>
      <c r="AY1805" s="175" t="s">
        <v>151</v>
      </c>
    </row>
    <row r="1806" spans="1:65" s="14" customFormat="1" ht="11.25">
      <c r="B1806" s="174"/>
      <c r="D1806" s="167" t="s">
        <v>160</v>
      </c>
      <c r="E1806" s="175" t="s">
        <v>1</v>
      </c>
      <c r="F1806" s="176" t="s">
        <v>1734</v>
      </c>
      <c r="H1806" s="177">
        <v>24.17</v>
      </c>
      <c r="I1806" s="178"/>
      <c r="L1806" s="174"/>
      <c r="M1806" s="179"/>
      <c r="N1806" s="180"/>
      <c r="O1806" s="180"/>
      <c r="P1806" s="180"/>
      <c r="Q1806" s="180"/>
      <c r="R1806" s="180"/>
      <c r="S1806" s="180"/>
      <c r="T1806" s="181"/>
      <c r="AT1806" s="175" t="s">
        <v>160</v>
      </c>
      <c r="AU1806" s="175" t="s">
        <v>152</v>
      </c>
      <c r="AV1806" s="14" t="s">
        <v>152</v>
      </c>
      <c r="AW1806" s="14" t="s">
        <v>31</v>
      </c>
      <c r="AX1806" s="14" t="s">
        <v>76</v>
      </c>
      <c r="AY1806" s="175" t="s">
        <v>151</v>
      </c>
    </row>
    <row r="1807" spans="1:65" s="14" customFormat="1" ht="11.25">
      <c r="B1807" s="174"/>
      <c r="D1807" s="167" t="s">
        <v>160</v>
      </c>
      <c r="E1807" s="175" t="s">
        <v>1</v>
      </c>
      <c r="F1807" s="176" t="s">
        <v>3049</v>
      </c>
      <c r="H1807" s="177">
        <v>26.591999999999999</v>
      </c>
      <c r="I1807" s="178"/>
      <c r="L1807" s="174"/>
      <c r="M1807" s="179"/>
      <c r="N1807" s="180"/>
      <c r="O1807" s="180"/>
      <c r="P1807" s="180"/>
      <c r="Q1807" s="180"/>
      <c r="R1807" s="180"/>
      <c r="S1807" s="180"/>
      <c r="T1807" s="181"/>
      <c r="AT1807" s="175" t="s">
        <v>160</v>
      </c>
      <c r="AU1807" s="175" t="s">
        <v>152</v>
      </c>
      <c r="AV1807" s="14" t="s">
        <v>152</v>
      </c>
      <c r="AW1807" s="14" t="s">
        <v>31</v>
      </c>
      <c r="AX1807" s="14" t="s">
        <v>76</v>
      </c>
      <c r="AY1807" s="175" t="s">
        <v>151</v>
      </c>
    </row>
    <row r="1808" spans="1:65" s="14" customFormat="1" ht="11.25">
      <c r="B1808" s="174"/>
      <c r="D1808" s="167" t="s">
        <v>160</v>
      </c>
      <c r="E1808" s="175" t="s">
        <v>1</v>
      </c>
      <c r="F1808" s="176" t="s">
        <v>1736</v>
      </c>
      <c r="H1808" s="177">
        <v>43.15</v>
      </c>
      <c r="I1808" s="178"/>
      <c r="L1808" s="174"/>
      <c r="M1808" s="179"/>
      <c r="N1808" s="180"/>
      <c r="O1808" s="180"/>
      <c r="P1808" s="180"/>
      <c r="Q1808" s="180"/>
      <c r="R1808" s="180"/>
      <c r="S1808" s="180"/>
      <c r="T1808" s="181"/>
      <c r="AT1808" s="175" t="s">
        <v>160</v>
      </c>
      <c r="AU1808" s="175" t="s">
        <v>152</v>
      </c>
      <c r="AV1808" s="14" t="s">
        <v>152</v>
      </c>
      <c r="AW1808" s="14" t="s">
        <v>31</v>
      </c>
      <c r="AX1808" s="14" t="s">
        <v>76</v>
      </c>
      <c r="AY1808" s="175" t="s">
        <v>151</v>
      </c>
    </row>
    <row r="1809" spans="1:65" s="15" customFormat="1" ht="11.25">
      <c r="B1809" s="182"/>
      <c r="D1809" s="167" t="s">
        <v>160</v>
      </c>
      <c r="E1809" s="183" t="s">
        <v>1</v>
      </c>
      <c r="F1809" s="184" t="s">
        <v>164</v>
      </c>
      <c r="H1809" s="185">
        <v>283.54000000000002</v>
      </c>
      <c r="I1809" s="186"/>
      <c r="L1809" s="182"/>
      <c r="M1809" s="187"/>
      <c r="N1809" s="188"/>
      <c r="O1809" s="188"/>
      <c r="P1809" s="188"/>
      <c r="Q1809" s="188"/>
      <c r="R1809" s="188"/>
      <c r="S1809" s="188"/>
      <c r="T1809" s="189"/>
      <c r="AT1809" s="183" t="s">
        <v>160</v>
      </c>
      <c r="AU1809" s="183" t="s">
        <v>152</v>
      </c>
      <c r="AV1809" s="15" t="s">
        <v>158</v>
      </c>
      <c r="AW1809" s="15" t="s">
        <v>31</v>
      </c>
      <c r="AX1809" s="15" t="s">
        <v>84</v>
      </c>
      <c r="AY1809" s="183" t="s">
        <v>151</v>
      </c>
    </row>
    <row r="1810" spans="1:65" s="2" customFormat="1" ht="16.5" customHeight="1">
      <c r="A1810" s="33"/>
      <c r="B1810" s="151"/>
      <c r="C1810" s="152" t="s">
        <v>3050</v>
      </c>
      <c r="D1810" s="152" t="s">
        <v>154</v>
      </c>
      <c r="E1810" s="153" t="s">
        <v>3051</v>
      </c>
      <c r="F1810" s="154" t="s">
        <v>3052</v>
      </c>
      <c r="G1810" s="155" t="s">
        <v>157</v>
      </c>
      <c r="H1810" s="156">
        <v>509.62700000000001</v>
      </c>
      <c r="I1810" s="157"/>
      <c r="J1810" s="158">
        <f>ROUND(I1810*H1810,2)</f>
        <v>0</v>
      </c>
      <c r="K1810" s="159"/>
      <c r="L1810" s="34"/>
      <c r="M1810" s="160" t="s">
        <v>1</v>
      </c>
      <c r="N1810" s="161" t="s">
        <v>42</v>
      </c>
      <c r="O1810" s="62"/>
      <c r="P1810" s="162">
        <f>O1810*H1810</f>
        <v>0</v>
      </c>
      <c r="Q1810" s="162">
        <v>4.0000000000000002E-4</v>
      </c>
      <c r="R1810" s="162">
        <f>Q1810*H1810</f>
        <v>0.20385080000000003</v>
      </c>
      <c r="S1810" s="162">
        <v>0</v>
      </c>
      <c r="T1810" s="163">
        <f>S1810*H1810</f>
        <v>0</v>
      </c>
      <c r="U1810" s="33"/>
      <c r="V1810" s="33"/>
      <c r="W1810" s="33"/>
      <c r="X1810" s="33"/>
      <c r="Y1810" s="33"/>
      <c r="Z1810" s="33"/>
      <c r="AA1810" s="33"/>
      <c r="AB1810" s="33"/>
      <c r="AC1810" s="33"/>
      <c r="AD1810" s="33"/>
      <c r="AE1810" s="33"/>
      <c r="AR1810" s="164" t="s">
        <v>262</v>
      </c>
      <c r="AT1810" s="164" t="s">
        <v>154</v>
      </c>
      <c r="AU1810" s="164" t="s">
        <v>152</v>
      </c>
      <c r="AY1810" s="18" t="s">
        <v>151</v>
      </c>
      <c r="BE1810" s="165">
        <f>IF(N1810="základná",J1810,0)</f>
        <v>0</v>
      </c>
      <c r="BF1810" s="165">
        <f>IF(N1810="znížená",J1810,0)</f>
        <v>0</v>
      </c>
      <c r="BG1810" s="165">
        <f>IF(N1810="zákl. prenesená",J1810,0)</f>
        <v>0</v>
      </c>
      <c r="BH1810" s="165">
        <f>IF(N1810="zníž. prenesená",J1810,0)</f>
        <v>0</v>
      </c>
      <c r="BI1810" s="165">
        <f>IF(N1810="nulová",J1810,0)</f>
        <v>0</v>
      </c>
      <c r="BJ1810" s="18" t="s">
        <v>152</v>
      </c>
      <c r="BK1810" s="165">
        <f>ROUND(I1810*H1810,2)</f>
        <v>0</v>
      </c>
      <c r="BL1810" s="18" t="s">
        <v>262</v>
      </c>
      <c r="BM1810" s="164" t="s">
        <v>3053</v>
      </c>
    </row>
    <row r="1811" spans="1:65" s="14" customFormat="1" ht="11.25">
      <c r="B1811" s="174"/>
      <c r="D1811" s="167" t="s">
        <v>160</v>
      </c>
      <c r="E1811" s="175" t="s">
        <v>1</v>
      </c>
      <c r="F1811" s="176" t="s">
        <v>1796</v>
      </c>
      <c r="H1811" s="177">
        <v>46.32</v>
      </c>
      <c r="I1811" s="178"/>
      <c r="L1811" s="174"/>
      <c r="M1811" s="179"/>
      <c r="N1811" s="180"/>
      <c r="O1811" s="180"/>
      <c r="P1811" s="180"/>
      <c r="Q1811" s="180"/>
      <c r="R1811" s="180"/>
      <c r="S1811" s="180"/>
      <c r="T1811" s="181"/>
      <c r="AT1811" s="175" t="s">
        <v>160</v>
      </c>
      <c r="AU1811" s="175" t="s">
        <v>152</v>
      </c>
      <c r="AV1811" s="14" t="s">
        <v>152</v>
      </c>
      <c r="AW1811" s="14" t="s">
        <v>31</v>
      </c>
      <c r="AX1811" s="14" t="s">
        <v>76</v>
      </c>
      <c r="AY1811" s="175" t="s">
        <v>151</v>
      </c>
    </row>
    <row r="1812" spans="1:65" s="14" customFormat="1" ht="11.25">
      <c r="B1812" s="174"/>
      <c r="D1812" s="167" t="s">
        <v>160</v>
      </c>
      <c r="E1812" s="175" t="s">
        <v>1</v>
      </c>
      <c r="F1812" s="176" t="s">
        <v>1829</v>
      </c>
      <c r="H1812" s="177">
        <v>32.26</v>
      </c>
      <c r="I1812" s="178"/>
      <c r="L1812" s="174"/>
      <c r="M1812" s="179"/>
      <c r="N1812" s="180"/>
      <c r="O1812" s="180"/>
      <c r="P1812" s="180"/>
      <c r="Q1812" s="180"/>
      <c r="R1812" s="180"/>
      <c r="S1812" s="180"/>
      <c r="T1812" s="181"/>
      <c r="AT1812" s="175" t="s">
        <v>160</v>
      </c>
      <c r="AU1812" s="175" t="s">
        <v>152</v>
      </c>
      <c r="AV1812" s="14" t="s">
        <v>152</v>
      </c>
      <c r="AW1812" s="14" t="s">
        <v>31</v>
      </c>
      <c r="AX1812" s="14" t="s">
        <v>76</v>
      </c>
      <c r="AY1812" s="175" t="s">
        <v>151</v>
      </c>
    </row>
    <row r="1813" spans="1:65" s="14" customFormat="1" ht="11.25">
      <c r="B1813" s="174"/>
      <c r="D1813" s="167" t="s">
        <v>160</v>
      </c>
      <c r="E1813" s="175" t="s">
        <v>1</v>
      </c>
      <c r="F1813" s="176" t="s">
        <v>1830</v>
      </c>
      <c r="H1813" s="177">
        <v>61.3</v>
      </c>
      <c r="I1813" s="178"/>
      <c r="L1813" s="174"/>
      <c r="M1813" s="179"/>
      <c r="N1813" s="180"/>
      <c r="O1813" s="180"/>
      <c r="P1813" s="180"/>
      <c r="Q1813" s="180"/>
      <c r="R1813" s="180"/>
      <c r="S1813" s="180"/>
      <c r="T1813" s="181"/>
      <c r="AT1813" s="175" t="s">
        <v>160</v>
      </c>
      <c r="AU1813" s="175" t="s">
        <v>152</v>
      </c>
      <c r="AV1813" s="14" t="s">
        <v>152</v>
      </c>
      <c r="AW1813" s="14" t="s">
        <v>31</v>
      </c>
      <c r="AX1813" s="14" t="s">
        <v>76</v>
      </c>
      <c r="AY1813" s="175" t="s">
        <v>151</v>
      </c>
    </row>
    <row r="1814" spans="1:65" s="14" customFormat="1" ht="11.25">
      <c r="B1814" s="174"/>
      <c r="D1814" s="167" t="s">
        <v>160</v>
      </c>
      <c r="E1814" s="175" t="s">
        <v>1</v>
      </c>
      <c r="F1814" s="176" t="s">
        <v>1797</v>
      </c>
      <c r="H1814" s="177">
        <v>56.56</v>
      </c>
      <c r="I1814" s="178"/>
      <c r="L1814" s="174"/>
      <c r="M1814" s="179"/>
      <c r="N1814" s="180"/>
      <c r="O1814" s="180"/>
      <c r="P1814" s="180"/>
      <c r="Q1814" s="180"/>
      <c r="R1814" s="180"/>
      <c r="S1814" s="180"/>
      <c r="T1814" s="181"/>
      <c r="AT1814" s="175" t="s">
        <v>160</v>
      </c>
      <c r="AU1814" s="175" t="s">
        <v>152</v>
      </c>
      <c r="AV1814" s="14" t="s">
        <v>152</v>
      </c>
      <c r="AW1814" s="14" t="s">
        <v>31</v>
      </c>
      <c r="AX1814" s="14" t="s">
        <v>76</v>
      </c>
      <c r="AY1814" s="175" t="s">
        <v>151</v>
      </c>
    </row>
    <row r="1815" spans="1:65" s="14" customFormat="1" ht="11.25">
      <c r="B1815" s="174"/>
      <c r="D1815" s="167" t="s">
        <v>160</v>
      </c>
      <c r="E1815" s="175" t="s">
        <v>1</v>
      </c>
      <c r="F1815" s="176" t="s">
        <v>3054</v>
      </c>
      <c r="H1815" s="177">
        <v>1.113</v>
      </c>
      <c r="I1815" s="178"/>
      <c r="L1815" s="174"/>
      <c r="M1815" s="179"/>
      <c r="N1815" s="180"/>
      <c r="O1815" s="180"/>
      <c r="P1815" s="180"/>
      <c r="Q1815" s="180"/>
      <c r="R1815" s="180"/>
      <c r="S1815" s="180"/>
      <c r="T1815" s="181"/>
      <c r="AT1815" s="175" t="s">
        <v>160</v>
      </c>
      <c r="AU1815" s="175" t="s">
        <v>152</v>
      </c>
      <c r="AV1815" s="14" t="s">
        <v>152</v>
      </c>
      <c r="AW1815" s="14" t="s">
        <v>31</v>
      </c>
      <c r="AX1815" s="14" t="s">
        <v>76</v>
      </c>
      <c r="AY1815" s="175" t="s">
        <v>151</v>
      </c>
    </row>
    <row r="1816" spans="1:65" s="14" customFormat="1" ht="11.25">
      <c r="B1816" s="174"/>
      <c r="D1816" s="167" t="s">
        <v>160</v>
      </c>
      <c r="E1816" s="175" t="s">
        <v>1</v>
      </c>
      <c r="F1816" s="176" t="s">
        <v>1894</v>
      </c>
      <c r="H1816" s="177">
        <v>49.21</v>
      </c>
      <c r="I1816" s="178"/>
      <c r="L1816" s="174"/>
      <c r="M1816" s="179"/>
      <c r="N1816" s="180"/>
      <c r="O1816" s="180"/>
      <c r="P1816" s="180"/>
      <c r="Q1816" s="180"/>
      <c r="R1816" s="180"/>
      <c r="S1816" s="180"/>
      <c r="T1816" s="181"/>
      <c r="AT1816" s="175" t="s">
        <v>160</v>
      </c>
      <c r="AU1816" s="175" t="s">
        <v>152</v>
      </c>
      <c r="AV1816" s="14" t="s">
        <v>152</v>
      </c>
      <c r="AW1816" s="14" t="s">
        <v>31</v>
      </c>
      <c r="AX1816" s="14" t="s">
        <v>76</v>
      </c>
      <c r="AY1816" s="175" t="s">
        <v>151</v>
      </c>
    </row>
    <row r="1817" spans="1:65" s="14" customFormat="1" ht="11.25">
      <c r="B1817" s="174"/>
      <c r="D1817" s="167" t="s">
        <v>160</v>
      </c>
      <c r="E1817" s="175" t="s">
        <v>1</v>
      </c>
      <c r="F1817" s="176" t="s">
        <v>1776</v>
      </c>
      <c r="H1817" s="177">
        <v>11.125</v>
      </c>
      <c r="I1817" s="178"/>
      <c r="L1817" s="174"/>
      <c r="M1817" s="179"/>
      <c r="N1817" s="180"/>
      <c r="O1817" s="180"/>
      <c r="P1817" s="180"/>
      <c r="Q1817" s="180"/>
      <c r="R1817" s="180"/>
      <c r="S1817" s="180"/>
      <c r="T1817" s="181"/>
      <c r="AT1817" s="175" t="s">
        <v>160</v>
      </c>
      <c r="AU1817" s="175" t="s">
        <v>152</v>
      </c>
      <c r="AV1817" s="14" t="s">
        <v>152</v>
      </c>
      <c r="AW1817" s="14" t="s">
        <v>31</v>
      </c>
      <c r="AX1817" s="14" t="s">
        <v>76</v>
      </c>
      <c r="AY1817" s="175" t="s">
        <v>151</v>
      </c>
    </row>
    <row r="1818" spans="1:65" s="14" customFormat="1" ht="11.25">
      <c r="B1818" s="174"/>
      <c r="D1818" s="167" t="s">
        <v>160</v>
      </c>
      <c r="E1818" s="175" t="s">
        <v>1</v>
      </c>
      <c r="F1818" s="176" t="s">
        <v>1821</v>
      </c>
      <c r="H1818" s="177">
        <v>32.381</v>
      </c>
      <c r="I1818" s="178"/>
      <c r="L1818" s="174"/>
      <c r="M1818" s="179"/>
      <c r="N1818" s="180"/>
      <c r="O1818" s="180"/>
      <c r="P1818" s="180"/>
      <c r="Q1818" s="180"/>
      <c r="R1818" s="180"/>
      <c r="S1818" s="180"/>
      <c r="T1818" s="181"/>
      <c r="AT1818" s="175" t="s">
        <v>160</v>
      </c>
      <c r="AU1818" s="175" t="s">
        <v>152</v>
      </c>
      <c r="AV1818" s="14" t="s">
        <v>152</v>
      </c>
      <c r="AW1818" s="14" t="s">
        <v>31</v>
      </c>
      <c r="AX1818" s="14" t="s">
        <v>76</v>
      </c>
      <c r="AY1818" s="175" t="s">
        <v>151</v>
      </c>
    </row>
    <row r="1819" spans="1:65" s="14" customFormat="1" ht="11.25">
      <c r="B1819" s="174"/>
      <c r="D1819" s="167" t="s">
        <v>160</v>
      </c>
      <c r="E1819" s="175" t="s">
        <v>1</v>
      </c>
      <c r="F1819" s="176" t="s">
        <v>1786</v>
      </c>
      <c r="H1819" s="177">
        <v>32.130000000000003</v>
      </c>
      <c r="I1819" s="178"/>
      <c r="L1819" s="174"/>
      <c r="M1819" s="179"/>
      <c r="N1819" s="180"/>
      <c r="O1819" s="180"/>
      <c r="P1819" s="180"/>
      <c r="Q1819" s="180"/>
      <c r="R1819" s="180"/>
      <c r="S1819" s="180"/>
      <c r="T1819" s="181"/>
      <c r="AT1819" s="175" t="s">
        <v>160</v>
      </c>
      <c r="AU1819" s="175" t="s">
        <v>152</v>
      </c>
      <c r="AV1819" s="14" t="s">
        <v>152</v>
      </c>
      <c r="AW1819" s="14" t="s">
        <v>31</v>
      </c>
      <c r="AX1819" s="14" t="s">
        <v>76</v>
      </c>
      <c r="AY1819" s="175" t="s">
        <v>151</v>
      </c>
    </row>
    <row r="1820" spans="1:65" s="14" customFormat="1" ht="11.25">
      <c r="B1820" s="174"/>
      <c r="D1820" s="167" t="s">
        <v>160</v>
      </c>
      <c r="E1820" s="175" t="s">
        <v>1</v>
      </c>
      <c r="F1820" s="176" t="s">
        <v>1787</v>
      </c>
      <c r="H1820" s="177">
        <v>49.96</v>
      </c>
      <c r="I1820" s="178"/>
      <c r="L1820" s="174"/>
      <c r="M1820" s="179"/>
      <c r="N1820" s="180"/>
      <c r="O1820" s="180"/>
      <c r="P1820" s="180"/>
      <c r="Q1820" s="180"/>
      <c r="R1820" s="180"/>
      <c r="S1820" s="180"/>
      <c r="T1820" s="181"/>
      <c r="AT1820" s="175" t="s">
        <v>160</v>
      </c>
      <c r="AU1820" s="175" t="s">
        <v>152</v>
      </c>
      <c r="AV1820" s="14" t="s">
        <v>152</v>
      </c>
      <c r="AW1820" s="14" t="s">
        <v>31</v>
      </c>
      <c r="AX1820" s="14" t="s">
        <v>76</v>
      </c>
      <c r="AY1820" s="175" t="s">
        <v>151</v>
      </c>
    </row>
    <row r="1821" spans="1:65" s="14" customFormat="1" ht="11.25">
      <c r="B1821" s="174"/>
      <c r="D1821" s="167" t="s">
        <v>160</v>
      </c>
      <c r="E1821" s="175" t="s">
        <v>1</v>
      </c>
      <c r="F1821" s="176" t="s">
        <v>3055</v>
      </c>
      <c r="H1821" s="177">
        <v>137.268</v>
      </c>
      <c r="I1821" s="178"/>
      <c r="L1821" s="174"/>
      <c r="M1821" s="179"/>
      <c r="N1821" s="180"/>
      <c r="O1821" s="180"/>
      <c r="P1821" s="180"/>
      <c r="Q1821" s="180"/>
      <c r="R1821" s="180"/>
      <c r="S1821" s="180"/>
      <c r="T1821" s="181"/>
      <c r="AT1821" s="175" t="s">
        <v>160</v>
      </c>
      <c r="AU1821" s="175" t="s">
        <v>152</v>
      </c>
      <c r="AV1821" s="14" t="s">
        <v>152</v>
      </c>
      <c r="AW1821" s="14" t="s">
        <v>31</v>
      </c>
      <c r="AX1821" s="14" t="s">
        <v>76</v>
      </c>
      <c r="AY1821" s="175" t="s">
        <v>151</v>
      </c>
    </row>
    <row r="1822" spans="1:65" s="15" customFormat="1" ht="11.25">
      <c r="B1822" s="182"/>
      <c r="D1822" s="167" t="s">
        <v>160</v>
      </c>
      <c r="E1822" s="183" t="s">
        <v>1</v>
      </c>
      <c r="F1822" s="184" t="s">
        <v>164</v>
      </c>
      <c r="H1822" s="185">
        <v>509.62700000000001</v>
      </c>
      <c r="I1822" s="186"/>
      <c r="L1822" s="182"/>
      <c r="M1822" s="187"/>
      <c r="N1822" s="188"/>
      <c r="O1822" s="188"/>
      <c r="P1822" s="188"/>
      <c r="Q1822" s="188"/>
      <c r="R1822" s="188"/>
      <c r="S1822" s="188"/>
      <c r="T1822" s="189"/>
      <c r="AT1822" s="183" t="s">
        <v>160</v>
      </c>
      <c r="AU1822" s="183" t="s">
        <v>152</v>
      </c>
      <c r="AV1822" s="15" t="s">
        <v>158</v>
      </c>
      <c r="AW1822" s="15" t="s">
        <v>31</v>
      </c>
      <c r="AX1822" s="15" t="s">
        <v>84</v>
      </c>
      <c r="AY1822" s="183" t="s">
        <v>151</v>
      </c>
    </row>
    <row r="1823" spans="1:65" s="2" customFormat="1" ht="16.5" customHeight="1">
      <c r="A1823" s="33"/>
      <c r="B1823" s="151"/>
      <c r="C1823" s="152" t="s">
        <v>3056</v>
      </c>
      <c r="D1823" s="152" t="s">
        <v>154</v>
      </c>
      <c r="E1823" s="153" t="s">
        <v>3057</v>
      </c>
      <c r="F1823" s="154" t="s">
        <v>3058</v>
      </c>
      <c r="G1823" s="155" t="s">
        <v>157</v>
      </c>
      <c r="H1823" s="156">
        <v>9.5399999999999991</v>
      </c>
      <c r="I1823" s="157"/>
      <c r="J1823" s="158">
        <f>ROUND(I1823*H1823,2)</f>
        <v>0</v>
      </c>
      <c r="K1823" s="159"/>
      <c r="L1823" s="34"/>
      <c r="M1823" s="160" t="s">
        <v>1</v>
      </c>
      <c r="N1823" s="161" t="s">
        <v>42</v>
      </c>
      <c r="O1823" s="62"/>
      <c r="P1823" s="162">
        <f>O1823*H1823</f>
        <v>0</v>
      </c>
      <c r="Q1823" s="162">
        <v>4.0000000000000002E-4</v>
      </c>
      <c r="R1823" s="162">
        <f>Q1823*H1823</f>
        <v>3.8159999999999999E-3</v>
      </c>
      <c r="S1823" s="162">
        <v>0</v>
      </c>
      <c r="T1823" s="163">
        <f>S1823*H1823</f>
        <v>0</v>
      </c>
      <c r="U1823" s="33"/>
      <c r="V1823" s="33"/>
      <c r="W1823" s="33"/>
      <c r="X1823" s="33"/>
      <c r="Y1823" s="33"/>
      <c r="Z1823" s="33"/>
      <c r="AA1823" s="33"/>
      <c r="AB1823" s="33"/>
      <c r="AC1823" s="33"/>
      <c r="AD1823" s="33"/>
      <c r="AE1823" s="33"/>
      <c r="AR1823" s="164" t="s">
        <v>262</v>
      </c>
      <c r="AT1823" s="164" t="s">
        <v>154</v>
      </c>
      <c r="AU1823" s="164" t="s">
        <v>152</v>
      </c>
      <c r="AY1823" s="18" t="s">
        <v>151</v>
      </c>
      <c r="BE1823" s="165">
        <f>IF(N1823="základná",J1823,0)</f>
        <v>0</v>
      </c>
      <c r="BF1823" s="165">
        <f>IF(N1823="znížená",J1823,0)</f>
        <v>0</v>
      </c>
      <c r="BG1823" s="165">
        <f>IF(N1823="zákl. prenesená",J1823,0)</f>
        <v>0</v>
      </c>
      <c r="BH1823" s="165">
        <f>IF(N1823="zníž. prenesená",J1823,0)</f>
        <v>0</v>
      </c>
      <c r="BI1823" s="165">
        <f>IF(N1823="nulová",J1823,0)</f>
        <v>0</v>
      </c>
      <c r="BJ1823" s="18" t="s">
        <v>152</v>
      </c>
      <c r="BK1823" s="165">
        <f>ROUND(I1823*H1823,2)</f>
        <v>0</v>
      </c>
      <c r="BL1823" s="18" t="s">
        <v>262</v>
      </c>
      <c r="BM1823" s="164" t="s">
        <v>3059</v>
      </c>
    </row>
    <row r="1824" spans="1:65" s="14" customFormat="1" ht="11.25">
      <c r="B1824" s="174"/>
      <c r="D1824" s="167" t="s">
        <v>160</v>
      </c>
      <c r="E1824" s="175" t="s">
        <v>1</v>
      </c>
      <c r="F1824" s="176" t="s">
        <v>2515</v>
      </c>
      <c r="H1824" s="177">
        <v>8.6579999999999995</v>
      </c>
      <c r="I1824" s="178"/>
      <c r="L1824" s="174"/>
      <c r="M1824" s="179"/>
      <c r="N1824" s="180"/>
      <c r="O1824" s="180"/>
      <c r="P1824" s="180"/>
      <c r="Q1824" s="180"/>
      <c r="R1824" s="180"/>
      <c r="S1824" s="180"/>
      <c r="T1824" s="181"/>
      <c r="AT1824" s="175" t="s">
        <v>160</v>
      </c>
      <c r="AU1824" s="175" t="s">
        <v>152</v>
      </c>
      <c r="AV1824" s="14" t="s">
        <v>152</v>
      </c>
      <c r="AW1824" s="14" t="s">
        <v>31</v>
      </c>
      <c r="AX1824" s="14" t="s">
        <v>76</v>
      </c>
      <c r="AY1824" s="175" t="s">
        <v>151</v>
      </c>
    </row>
    <row r="1825" spans="1:65" s="14" customFormat="1" ht="11.25">
      <c r="B1825" s="174"/>
      <c r="D1825" s="167" t="s">
        <v>160</v>
      </c>
      <c r="E1825" s="175" t="s">
        <v>1</v>
      </c>
      <c r="F1825" s="176" t="s">
        <v>2516</v>
      </c>
      <c r="H1825" s="177">
        <v>0.88200000000000001</v>
      </c>
      <c r="I1825" s="178"/>
      <c r="L1825" s="174"/>
      <c r="M1825" s="179"/>
      <c r="N1825" s="180"/>
      <c r="O1825" s="180"/>
      <c r="P1825" s="180"/>
      <c r="Q1825" s="180"/>
      <c r="R1825" s="180"/>
      <c r="S1825" s="180"/>
      <c r="T1825" s="181"/>
      <c r="AT1825" s="175" t="s">
        <v>160</v>
      </c>
      <c r="AU1825" s="175" t="s">
        <v>152</v>
      </c>
      <c r="AV1825" s="14" t="s">
        <v>152</v>
      </c>
      <c r="AW1825" s="14" t="s">
        <v>31</v>
      </c>
      <c r="AX1825" s="14" t="s">
        <v>76</v>
      </c>
      <c r="AY1825" s="175" t="s">
        <v>151</v>
      </c>
    </row>
    <row r="1826" spans="1:65" s="15" customFormat="1" ht="11.25">
      <c r="B1826" s="182"/>
      <c r="D1826" s="167" t="s">
        <v>160</v>
      </c>
      <c r="E1826" s="183" t="s">
        <v>1</v>
      </c>
      <c r="F1826" s="184" t="s">
        <v>164</v>
      </c>
      <c r="H1826" s="185">
        <v>9.5399999999999991</v>
      </c>
      <c r="I1826" s="186"/>
      <c r="L1826" s="182"/>
      <c r="M1826" s="187"/>
      <c r="N1826" s="188"/>
      <c r="O1826" s="188"/>
      <c r="P1826" s="188"/>
      <c r="Q1826" s="188"/>
      <c r="R1826" s="188"/>
      <c r="S1826" s="188"/>
      <c r="T1826" s="189"/>
      <c r="AT1826" s="183" t="s">
        <v>160</v>
      </c>
      <c r="AU1826" s="183" t="s">
        <v>152</v>
      </c>
      <c r="AV1826" s="15" t="s">
        <v>158</v>
      </c>
      <c r="AW1826" s="15" t="s">
        <v>31</v>
      </c>
      <c r="AX1826" s="15" t="s">
        <v>84</v>
      </c>
      <c r="AY1826" s="183" t="s">
        <v>151</v>
      </c>
    </row>
    <row r="1827" spans="1:65" s="2" customFormat="1" ht="16.5" customHeight="1">
      <c r="A1827" s="33"/>
      <c r="B1827" s="151"/>
      <c r="C1827" s="190" t="s">
        <v>3060</v>
      </c>
      <c r="D1827" s="190" t="s">
        <v>186</v>
      </c>
      <c r="E1827" s="191" t="s">
        <v>3061</v>
      </c>
      <c r="F1827" s="192" t="s">
        <v>3062</v>
      </c>
      <c r="G1827" s="193" t="s">
        <v>157</v>
      </c>
      <c r="H1827" s="194">
        <v>635.98299999999995</v>
      </c>
      <c r="I1827" s="195"/>
      <c r="J1827" s="196">
        <f>ROUND(I1827*H1827,2)</f>
        <v>0</v>
      </c>
      <c r="K1827" s="197"/>
      <c r="L1827" s="198"/>
      <c r="M1827" s="199" t="s">
        <v>1</v>
      </c>
      <c r="N1827" s="200" t="s">
        <v>42</v>
      </c>
      <c r="O1827" s="62"/>
      <c r="P1827" s="162">
        <f>O1827*H1827</f>
        <v>0</v>
      </c>
      <c r="Q1827" s="162">
        <v>3.0000000000000001E-3</v>
      </c>
      <c r="R1827" s="162">
        <f>Q1827*H1827</f>
        <v>1.9079489999999999</v>
      </c>
      <c r="S1827" s="162">
        <v>0</v>
      </c>
      <c r="T1827" s="163">
        <f>S1827*H1827</f>
        <v>0</v>
      </c>
      <c r="U1827" s="33"/>
      <c r="V1827" s="33"/>
      <c r="W1827" s="33"/>
      <c r="X1827" s="33"/>
      <c r="Y1827" s="33"/>
      <c r="Z1827" s="33"/>
      <c r="AA1827" s="33"/>
      <c r="AB1827" s="33"/>
      <c r="AC1827" s="33"/>
      <c r="AD1827" s="33"/>
      <c r="AE1827" s="33"/>
      <c r="AR1827" s="164" t="s">
        <v>417</v>
      </c>
      <c r="AT1827" s="164" t="s">
        <v>186</v>
      </c>
      <c r="AU1827" s="164" t="s">
        <v>152</v>
      </c>
      <c r="AY1827" s="18" t="s">
        <v>151</v>
      </c>
      <c r="BE1827" s="165">
        <f>IF(N1827="základná",J1827,0)</f>
        <v>0</v>
      </c>
      <c r="BF1827" s="165">
        <f>IF(N1827="znížená",J1827,0)</f>
        <v>0</v>
      </c>
      <c r="BG1827" s="165">
        <f>IF(N1827="zákl. prenesená",J1827,0)</f>
        <v>0</v>
      </c>
      <c r="BH1827" s="165">
        <f>IF(N1827="zníž. prenesená",J1827,0)</f>
        <v>0</v>
      </c>
      <c r="BI1827" s="165">
        <f>IF(N1827="nulová",J1827,0)</f>
        <v>0</v>
      </c>
      <c r="BJ1827" s="18" t="s">
        <v>152</v>
      </c>
      <c r="BK1827" s="165">
        <f>ROUND(I1827*H1827,2)</f>
        <v>0</v>
      </c>
      <c r="BL1827" s="18" t="s">
        <v>262</v>
      </c>
      <c r="BM1827" s="164" t="s">
        <v>3063</v>
      </c>
    </row>
    <row r="1828" spans="1:65" s="14" customFormat="1" ht="11.25">
      <c r="B1828" s="174"/>
      <c r="D1828" s="167" t="s">
        <v>160</v>
      </c>
      <c r="E1828" s="175" t="s">
        <v>1</v>
      </c>
      <c r="F1828" s="176" t="s">
        <v>3064</v>
      </c>
      <c r="H1828" s="177">
        <v>591.16700000000003</v>
      </c>
      <c r="I1828" s="178"/>
      <c r="L1828" s="174"/>
      <c r="M1828" s="179"/>
      <c r="N1828" s="180"/>
      <c r="O1828" s="180"/>
      <c r="P1828" s="180"/>
      <c r="Q1828" s="180"/>
      <c r="R1828" s="180"/>
      <c r="S1828" s="180"/>
      <c r="T1828" s="181"/>
      <c r="AT1828" s="175" t="s">
        <v>160</v>
      </c>
      <c r="AU1828" s="175" t="s">
        <v>152</v>
      </c>
      <c r="AV1828" s="14" t="s">
        <v>152</v>
      </c>
      <c r="AW1828" s="14" t="s">
        <v>31</v>
      </c>
      <c r="AX1828" s="14" t="s">
        <v>76</v>
      </c>
      <c r="AY1828" s="175" t="s">
        <v>151</v>
      </c>
    </row>
    <row r="1829" spans="1:65" s="14" customFormat="1" ht="11.25">
      <c r="B1829" s="174"/>
      <c r="D1829" s="167" t="s">
        <v>160</v>
      </c>
      <c r="E1829" s="175" t="s">
        <v>1</v>
      </c>
      <c r="F1829" s="176" t="s">
        <v>3065</v>
      </c>
      <c r="H1829" s="177">
        <v>32.890999999999998</v>
      </c>
      <c r="I1829" s="178"/>
      <c r="L1829" s="174"/>
      <c r="M1829" s="179"/>
      <c r="N1829" s="180"/>
      <c r="O1829" s="180"/>
      <c r="P1829" s="180"/>
      <c r="Q1829" s="180"/>
      <c r="R1829" s="180"/>
      <c r="S1829" s="180"/>
      <c r="T1829" s="181"/>
      <c r="AT1829" s="175" t="s">
        <v>160</v>
      </c>
      <c r="AU1829" s="175" t="s">
        <v>152</v>
      </c>
      <c r="AV1829" s="14" t="s">
        <v>152</v>
      </c>
      <c r="AW1829" s="14" t="s">
        <v>31</v>
      </c>
      <c r="AX1829" s="14" t="s">
        <v>76</v>
      </c>
      <c r="AY1829" s="175" t="s">
        <v>151</v>
      </c>
    </row>
    <row r="1830" spans="1:65" s="14" customFormat="1" ht="11.25">
      <c r="B1830" s="174"/>
      <c r="D1830" s="167" t="s">
        <v>160</v>
      </c>
      <c r="E1830" s="175" t="s">
        <v>1</v>
      </c>
      <c r="F1830" s="176" t="s">
        <v>3066</v>
      </c>
      <c r="H1830" s="177">
        <v>11.925000000000001</v>
      </c>
      <c r="I1830" s="178"/>
      <c r="L1830" s="174"/>
      <c r="M1830" s="179"/>
      <c r="N1830" s="180"/>
      <c r="O1830" s="180"/>
      <c r="P1830" s="180"/>
      <c r="Q1830" s="180"/>
      <c r="R1830" s="180"/>
      <c r="S1830" s="180"/>
      <c r="T1830" s="181"/>
      <c r="AT1830" s="175" t="s">
        <v>160</v>
      </c>
      <c r="AU1830" s="175" t="s">
        <v>152</v>
      </c>
      <c r="AV1830" s="14" t="s">
        <v>152</v>
      </c>
      <c r="AW1830" s="14" t="s">
        <v>31</v>
      </c>
      <c r="AX1830" s="14" t="s">
        <v>76</v>
      </c>
      <c r="AY1830" s="175" t="s">
        <v>151</v>
      </c>
    </row>
    <row r="1831" spans="1:65" s="15" customFormat="1" ht="11.25">
      <c r="B1831" s="182"/>
      <c r="D1831" s="167" t="s">
        <v>160</v>
      </c>
      <c r="E1831" s="183" t="s">
        <v>1</v>
      </c>
      <c r="F1831" s="184" t="s">
        <v>164</v>
      </c>
      <c r="H1831" s="185">
        <v>635.98299999999995</v>
      </c>
      <c r="I1831" s="186"/>
      <c r="L1831" s="182"/>
      <c r="M1831" s="187"/>
      <c r="N1831" s="188"/>
      <c r="O1831" s="188"/>
      <c r="P1831" s="188"/>
      <c r="Q1831" s="188"/>
      <c r="R1831" s="188"/>
      <c r="S1831" s="188"/>
      <c r="T1831" s="189"/>
      <c r="AT1831" s="183" t="s">
        <v>160</v>
      </c>
      <c r="AU1831" s="183" t="s">
        <v>152</v>
      </c>
      <c r="AV1831" s="15" t="s">
        <v>158</v>
      </c>
      <c r="AW1831" s="15" t="s">
        <v>31</v>
      </c>
      <c r="AX1831" s="15" t="s">
        <v>84</v>
      </c>
      <c r="AY1831" s="183" t="s">
        <v>151</v>
      </c>
    </row>
    <row r="1832" spans="1:65" s="2" customFormat="1" ht="24.2" customHeight="1">
      <c r="A1832" s="33"/>
      <c r="B1832" s="151"/>
      <c r="C1832" s="152" t="s">
        <v>3067</v>
      </c>
      <c r="D1832" s="152" t="s">
        <v>154</v>
      </c>
      <c r="E1832" s="153" t="s">
        <v>3068</v>
      </c>
      <c r="F1832" s="154" t="s">
        <v>3069</v>
      </c>
      <c r="G1832" s="155" t="s">
        <v>625</v>
      </c>
      <c r="H1832" s="209"/>
      <c r="I1832" s="157"/>
      <c r="J1832" s="158">
        <f>ROUND(I1832*H1832,2)</f>
        <v>0</v>
      </c>
      <c r="K1832" s="159"/>
      <c r="L1832" s="34"/>
      <c r="M1832" s="160" t="s">
        <v>1</v>
      </c>
      <c r="N1832" s="161" t="s">
        <v>42</v>
      </c>
      <c r="O1832" s="62"/>
      <c r="P1832" s="162">
        <f>O1832*H1832</f>
        <v>0</v>
      </c>
      <c r="Q1832" s="162">
        <v>0</v>
      </c>
      <c r="R1832" s="162">
        <f>Q1832*H1832</f>
        <v>0</v>
      </c>
      <c r="S1832" s="162">
        <v>0</v>
      </c>
      <c r="T1832" s="163">
        <f>S1832*H1832</f>
        <v>0</v>
      </c>
      <c r="U1832" s="33"/>
      <c r="V1832" s="33"/>
      <c r="W1832" s="33"/>
      <c r="X1832" s="33"/>
      <c r="Y1832" s="33"/>
      <c r="Z1832" s="33"/>
      <c r="AA1832" s="33"/>
      <c r="AB1832" s="33"/>
      <c r="AC1832" s="33"/>
      <c r="AD1832" s="33"/>
      <c r="AE1832" s="33"/>
      <c r="AR1832" s="164" t="s">
        <v>262</v>
      </c>
      <c r="AT1832" s="164" t="s">
        <v>154</v>
      </c>
      <c r="AU1832" s="164" t="s">
        <v>152</v>
      </c>
      <c r="AY1832" s="18" t="s">
        <v>151</v>
      </c>
      <c r="BE1832" s="165">
        <f>IF(N1832="základná",J1832,0)</f>
        <v>0</v>
      </c>
      <c r="BF1832" s="165">
        <f>IF(N1832="znížená",J1832,0)</f>
        <v>0</v>
      </c>
      <c r="BG1832" s="165">
        <f>IF(N1832="zákl. prenesená",J1832,0)</f>
        <v>0</v>
      </c>
      <c r="BH1832" s="165">
        <f>IF(N1832="zníž. prenesená",J1832,0)</f>
        <v>0</v>
      </c>
      <c r="BI1832" s="165">
        <f>IF(N1832="nulová",J1832,0)</f>
        <v>0</v>
      </c>
      <c r="BJ1832" s="18" t="s">
        <v>152</v>
      </c>
      <c r="BK1832" s="165">
        <f>ROUND(I1832*H1832,2)</f>
        <v>0</v>
      </c>
      <c r="BL1832" s="18" t="s">
        <v>262</v>
      </c>
      <c r="BM1832" s="164" t="s">
        <v>3070</v>
      </c>
    </row>
    <row r="1833" spans="1:65" s="12" customFormat="1" ht="22.9" customHeight="1">
      <c r="B1833" s="138"/>
      <c r="D1833" s="139" t="s">
        <v>75</v>
      </c>
      <c r="E1833" s="149" t="s">
        <v>3071</v>
      </c>
      <c r="F1833" s="149" t="s">
        <v>3072</v>
      </c>
      <c r="I1833" s="141"/>
      <c r="J1833" s="150">
        <f>BK1833</f>
        <v>0</v>
      </c>
      <c r="L1833" s="138"/>
      <c r="M1833" s="143"/>
      <c r="N1833" s="144"/>
      <c r="O1833" s="144"/>
      <c r="P1833" s="145">
        <f>SUM(P1834:P1853)</f>
        <v>0</v>
      </c>
      <c r="Q1833" s="144"/>
      <c r="R1833" s="145">
        <f>SUM(R1834:R1853)</f>
        <v>4.7527740000000005</v>
      </c>
      <c r="S1833" s="144"/>
      <c r="T1833" s="146">
        <f>SUM(T1834:T1853)</f>
        <v>0</v>
      </c>
      <c r="AR1833" s="139" t="s">
        <v>152</v>
      </c>
      <c r="AT1833" s="147" t="s">
        <v>75</v>
      </c>
      <c r="AU1833" s="147" t="s">
        <v>84</v>
      </c>
      <c r="AY1833" s="139" t="s">
        <v>151</v>
      </c>
      <c r="BK1833" s="148">
        <f>SUM(BK1834:BK1853)</f>
        <v>0</v>
      </c>
    </row>
    <row r="1834" spans="1:65" s="2" customFormat="1" ht="37.9" customHeight="1">
      <c r="A1834" s="33"/>
      <c r="B1834" s="151"/>
      <c r="C1834" s="152" t="s">
        <v>3073</v>
      </c>
      <c r="D1834" s="152" t="s">
        <v>154</v>
      </c>
      <c r="E1834" s="153" t="s">
        <v>3074</v>
      </c>
      <c r="F1834" s="154" t="s">
        <v>3075</v>
      </c>
      <c r="G1834" s="155" t="s">
        <v>157</v>
      </c>
      <c r="H1834" s="156">
        <v>192.42</v>
      </c>
      <c r="I1834" s="157"/>
      <c r="J1834" s="158">
        <f>ROUND(I1834*H1834,2)</f>
        <v>0</v>
      </c>
      <c r="K1834" s="159"/>
      <c r="L1834" s="34"/>
      <c r="M1834" s="160" t="s">
        <v>1</v>
      </c>
      <c r="N1834" s="161" t="s">
        <v>42</v>
      </c>
      <c r="O1834" s="62"/>
      <c r="P1834" s="162">
        <f>O1834*H1834</f>
        <v>0</v>
      </c>
      <c r="Q1834" s="162">
        <v>2.65E-3</v>
      </c>
      <c r="R1834" s="162">
        <f>Q1834*H1834</f>
        <v>0.50991299999999995</v>
      </c>
      <c r="S1834" s="162">
        <v>0</v>
      </c>
      <c r="T1834" s="163">
        <f>S1834*H1834</f>
        <v>0</v>
      </c>
      <c r="U1834" s="33"/>
      <c r="V1834" s="33"/>
      <c r="W1834" s="33"/>
      <c r="X1834" s="33"/>
      <c r="Y1834" s="33"/>
      <c r="Z1834" s="33"/>
      <c r="AA1834" s="33"/>
      <c r="AB1834" s="33"/>
      <c r="AC1834" s="33"/>
      <c r="AD1834" s="33"/>
      <c r="AE1834" s="33"/>
      <c r="AR1834" s="164" t="s">
        <v>262</v>
      </c>
      <c r="AT1834" s="164" t="s">
        <v>154</v>
      </c>
      <c r="AU1834" s="164" t="s">
        <v>152</v>
      </c>
      <c r="AY1834" s="18" t="s">
        <v>151</v>
      </c>
      <c r="BE1834" s="165">
        <f>IF(N1834="základná",J1834,0)</f>
        <v>0</v>
      </c>
      <c r="BF1834" s="165">
        <f>IF(N1834="znížená",J1834,0)</f>
        <v>0</v>
      </c>
      <c r="BG1834" s="165">
        <f>IF(N1834="zákl. prenesená",J1834,0)</f>
        <v>0</v>
      </c>
      <c r="BH1834" s="165">
        <f>IF(N1834="zníž. prenesená",J1834,0)</f>
        <v>0</v>
      </c>
      <c r="BI1834" s="165">
        <f>IF(N1834="nulová",J1834,0)</f>
        <v>0</v>
      </c>
      <c r="BJ1834" s="18" t="s">
        <v>152</v>
      </c>
      <c r="BK1834" s="165">
        <f>ROUND(I1834*H1834,2)</f>
        <v>0</v>
      </c>
      <c r="BL1834" s="18" t="s">
        <v>262</v>
      </c>
      <c r="BM1834" s="164" t="s">
        <v>3076</v>
      </c>
    </row>
    <row r="1835" spans="1:65" s="14" customFormat="1" ht="11.25">
      <c r="B1835" s="174"/>
      <c r="D1835" s="167" t="s">
        <v>160</v>
      </c>
      <c r="E1835" s="175" t="s">
        <v>1</v>
      </c>
      <c r="F1835" s="176" t="s">
        <v>3077</v>
      </c>
      <c r="H1835" s="177">
        <v>11.5</v>
      </c>
      <c r="I1835" s="178"/>
      <c r="L1835" s="174"/>
      <c r="M1835" s="179"/>
      <c r="N1835" s="180"/>
      <c r="O1835" s="180"/>
      <c r="P1835" s="180"/>
      <c r="Q1835" s="180"/>
      <c r="R1835" s="180"/>
      <c r="S1835" s="180"/>
      <c r="T1835" s="181"/>
      <c r="AT1835" s="175" t="s">
        <v>160</v>
      </c>
      <c r="AU1835" s="175" t="s">
        <v>152</v>
      </c>
      <c r="AV1835" s="14" t="s">
        <v>152</v>
      </c>
      <c r="AW1835" s="14" t="s">
        <v>31</v>
      </c>
      <c r="AX1835" s="14" t="s">
        <v>76</v>
      </c>
      <c r="AY1835" s="175" t="s">
        <v>151</v>
      </c>
    </row>
    <row r="1836" spans="1:65" s="14" customFormat="1" ht="11.25">
      <c r="B1836" s="174"/>
      <c r="D1836" s="167" t="s">
        <v>160</v>
      </c>
      <c r="E1836" s="175" t="s">
        <v>1</v>
      </c>
      <c r="F1836" s="176" t="s">
        <v>3078</v>
      </c>
      <c r="H1836" s="177">
        <v>14.4</v>
      </c>
      <c r="I1836" s="178"/>
      <c r="L1836" s="174"/>
      <c r="M1836" s="179"/>
      <c r="N1836" s="180"/>
      <c r="O1836" s="180"/>
      <c r="P1836" s="180"/>
      <c r="Q1836" s="180"/>
      <c r="R1836" s="180"/>
      <c r="S1836" s="180"/>
      <c r="T1836" s="181"/>
      <c r="AT1836" s="175" t="s">
        <v>160</v>
      </c>
      <c r="AU1836" s="175" t="s">
        <v>152</v>
      </c>
      <c r="AV1836" s="14" t="s">
        <v>152</v>
      </c>
      <c r="AW1836" s="14" t="s">
        <v>31</v>
      </c>
      <c r="AX1836" s="14" t="s">
        <v>76</v>
      </c>
      <c r="AY1836" s="175" t="s">
        <v>151</v>
      </c>
    </row>
    <row r="1837" spans="1:65" s="14" customFormat="1" ht="11.25">
      <c r="B1837" s="174"/>
      <c r="D1837" s="167" t="s">
        <v>160</v>
      </c>
      <c r="E1837" s="175" t="s">
        <v>1</v>
      </c>
      <c r="F1837" s="176" t="s">
        <v>3079</v>
      </c>
      <c r="H1837" s="177">
        <v>14.4</v>
      </c>
      <c r="I1837" s="178"/>
      <c r="L1837" s="174"/>
      <c r="M1837" s="179"/>
      <c r="N1837" s="180"/>
      <c r="O1837" s="180"/>
      <c r="P1837" s="180"/>
      <c r="Q1837" s="180"/>
      <c r="R1837" s="180"/>
      <c r="S1837" s="180"/>
      <c r="T1837" s="181"/>
      <c r="AT1837" s="175" t="s">
        <v>160</v>
      </c>
      <c r="AU1837" s="175" t="s">
        <v>152</v>
      </c>
      <c r="AV1837" s="14" t="s">
        <v>152</v>
      </c>
      <c r="AW1837" s="14" t="s">
        <v>31</v>
      </c>
      <c r="AX1837" s="14" t="s">
        <v>76</v>
      </c>
      <c r="AY1837" s="175" t="s">
        <v>151</v>
      </c>
    </row>
    <row r="1838" spans="1:65" s="14" customFormat="1" ht="11.25">
      <c r="B1838" s="174"/>
      <c r="D1838" s="167" t="s">
        <v>160</v>
      </c>
      <c r="E1838" s="175" t="s">
        <v>1</v>
      </c>
      <c r="F1838" s="176" t="s">
        <v>3080</v>
      </c>
      <c r="H1838" s="177">
        <v>12.46</v>
      </c>
      <c r="I1838" s="178"/>
      <c r="L1838" s="174"/>
      <c r="M1838" s="179"/>
      <c r="N1838" s="180"/>
      <c r="O1838" s="180"/>
      <c r="P1838" s="180"/>
      <c r="Q1838" s="180"/>
      <c r="R1838" s="180"/>
      <c r="S1838" s="180"/>
      <c r="T1838" s="181"/>
      <c r="AT1838" s="175" t="s">
        <v>160</v>
      </c>
      <c r="AU1838" s="175" t="s">
        <v>152</v>
      </c>
      <c r="AV1838" s="14" t="s">
        <v>152</v>
      </c>
      <c r="AW1838" s="14" t="s">
        <v>31</v>
      </c>
      <c r="AX1838" s="14" t="s">
        <v>76</v>
      </c>
      <c r="AY1838" s="175" t="s">
        <v>151</v>
      </c>
    </row>
    <row r="1839" spans="1:65" s="14" customFormat="1" ht="11.25">
      <c r="B1839" s="174"/>
      <c r="D1839" s="167" t="s">
        <v>160</v>
      </c>
      <c r="E1839" s="175" t="s">
        <v>1</v>
      </c>
      <c r="F1839" s="176" t="s">
        <v>3081</v>
      </c>
      <c r="H1839" s="177">
        <v>12.2</v>
      </c>
      <c r="I1839" s="178"/>
      <c r="L1839" s="174"/>
      <c r="M1839" s="179"/>
      <c r="N1839" s="180"/>
      <c r="O1839" s="180"/>
      <c r="P1839" s="180"/>
      <c r="Q1839" s="180"/>
      <c r="R1839" s="180"/>
      <c r="S1839" s="180"/>
      <c r="T1839" s="181"/>
      <c r="AT1839" s="175" t="s">
        <v>160</v>
      </c>
      <c r="AU1839" s="175" t="s">
        <v>152</v>
      </c>
      <c r="AV1839" s="14" t="s">
        <v>152</v>
      </c>
      <c r="AW1839" s="14" t="s">
        <v>31</v>
      </c>
      <c r="AX1839" s="14" t="s">
        <v>76</v>
      </c>
      <c r="AY1839" s="175" t="s">
        <v>151</v>
      </c>
    </row>
    <row r="1840" spans="1:65" s="14" customFormat="1" ht="11.25">
      <c r="B1840" s="174"/>
      <c r="D1840" s="167" t="s">
        <v>160</v>
      </c>
      <c r="E1840" s="175" t="s">
        <v>1</v>
      </c>
      <c r="F1840" s="176" t="s">
        <v>3082</v>
      </c>
      <c r="H1840" s="177">
        <v>16.399999999999999</v>
      </c>
      <c r="I1840" s="178"/>
      <c r="L1840" s="174"/>
      <c r="M1840" s="179"/>
      <c r="N1840" s="180"/>
      <c r="O1840" s="180"/>
      <c r="P1840" s="180"/>
      <c r="Q1840" s="180"/>
      <c r="R1840" s="180"/>
      <c r="S1840" s="180"/>
      <c r="T1840" s="181"/>
      <c r="AT1840" s="175" t="s">
        <v>160</v>
      </c>
      <c r="AU1840" s="175" t="s">
        <v>152</v>
      </c>
      <c r="AV1840" s="14" t="s">
        <v>152</v>
      </c>
      <c r="AW1840" s="14" t="s">
        <v>31</v>
      </c>
      <c r="AX1840" s="14" t="s">
        <v>76</v>
      </c>
      <c r="AY1840" s="175" t="s">
        <v>151</v>
      </c>
    </row>
    <row r="1841" spans="1:65" s="14" customFormat="1" ht="11.25">
      <c r="B1841" s="174"/>
      <c r="D1841" s="167" t="s">
        <v>160</v>
      </c>
      <c r="E1841" s="175" t="s">
        <v>1</v>
      </c>
      <c r="F1841" s="176" t="s">
        <v>3083</v>
      </c>
      <c r="H1841" s="177">
        <v>8.92</v>
      </c>
      <c r="I1841" s="178"/>
      <c r="L1841" s="174"/>
      <c r="M1841" s="179"/>
      <c r="N1841" s="180"/>
      <c r="O1841" s="180"/>
      <c r="P1841" s="180"/>
      <c r="Q1841" s="180"/>
      <c r="R1841" s="180"/>
      <c r="S1841" s="180"/>
      <c r="T1841" s="181"/>
      <c r="AT1841" s="175" t="s">
        <v>160</v>
      </c>
      <c r="AU1841" s="175" t="s">
        <v>152</v>
      </c>
      <c r="AV1841" s="14" t="s">
        <v>152</v>
      </c>
      <c r="AW1841" s="14" t="s">
        <v>31</v>
      </c>
      <c r="AX1841" s="14" t="s">
        <v>76</v>
      </c>
      <c r="AY1841" s="175" t="s">
        <v>151</v>
      </c>
    </row>
    <row r="1842" spans="1:65" s="14" customFormat="1" ht="11.25">
      <c r="B1842" s="174"/>
      <c r="D1842" s="167" t="s">
        <v>160</v>
      </c>
      <c r="E1842" s="175" t="s">
        <v>1</v>
      </c>
      <c r="F1842" s="176" t="s">
        <v>3084</v>
      </c>
      <c r="H1842" s="177">
        <v>14.8</v>
      </c>
      <c r="I1842" s="178"/>
      <c r="L1842" s="174"/>
      <c r="M1842" s="179"/>
      <c r="N1842" s="180"/>
      <c r="O1842" s="180"/>
      <c r="P1842" s="180"/>
      <c r="Q1842" s="180"/>
      <c r="R1842" s="180"/>
      <c r="S1842" s="180"/>
      <c r="T1842" s="181"/>
      <c r="AT1842" s="175" t="s">
        <v>160</v>
      </c>
      <c r="AU1842" s="175" t="s">
        <v>152</v>
      </c>
      <c r="AV1842" s="14" t="s">
        <v>152</v>
      </c>
      <c r="AW1842" s="14" t="s">
        <v>31</v>
      </c>
      <c r="AX1842" s="14" t="s">
        <v>76</v>
      </c>
      <c r="AY1842" s="175" t="s">
        <v>151</v>
      </c>
    </row>
    <row r="1843" spans="1:65" s="14" customFormat="1" ht="11.25">
      <c r="B1843" s="174"/>
      <c r="D1843" s="167" t="s">
        <v>160</v>
      </c>
      <c r="E1843" s="175" t="s">
        <v>1</v>
      </c>
      <c r="F1843" s="176" t="s">
        <v>3085</v>
      </c>
      <c r="H1843" s="177">
        <v>25.22</v>
      </c>
      <c r="I1843" s="178"/>
      <c r="L1843" s="174"/>
      <c r="M1843" s="179"/>
      <c r="N1843" s="180"/>
      <c r="O1843" s="180"/>
      <c r="P1843" s="180"/>
      <c r="Q1843" s="180"/>
      <c r="R1843" s="180"/>
      <c r="S1843" s="180"/>
      <c r="T1843" s="181"/>
      <c r="AT1843" s="175" t="s">
        <v>160</v>
      </c>
      <c r="AU1843" s="175" t="s">
        <v>152</v>
      </c>
      <c r="AV1843" s="14" t="s">
        <v>152</v>
      </c>
      <c r="AW1843" s="14" t="s">
        <v>31</v>
      </c>
      <c r="AX1843" s="14" t="s">
        <v>76</v>
      </c>
      <c r="AY1843" s="175" t="s">
        <v>151</v>
      </c>
    </row>
    <row r="1844" spans="1:65" s="14" customFormat="1" ht="11.25">
      <c r="B1844" s="174"/>
      <c r="D1844" s="167" t="s">
        <v>160</v>
      </c>
      <c r="E1844" s="175" t="s">
        <v>1</v>
      </c>
      <c r="F1844" s="176" t="s">
        <v>3086</v>
      </c>
      <c r="H1844" s="177">
        <v>12.88</v>
      </c>
      <c r="I1844" s="178"/>
      <c r="L1844" s="174"/>
      <c r="M1844" s="179"/>
      <c r="N1844" s="180"/>
      <c r="O1844" s="180"/>
      <c r="P1844" s="180"/>
      <c r="Q1844" s="180"/>
      <c r="R1844" s="180"/>
      <c r="S1844" s="180"/>
      <c r="T1844" s="181"/>
      <c r="AT1844" s="175" t="s">
        <v>160</v>
      </c>
      <c r="AU1844" s="175" t="s">
        <v>152</v>
      </c>
      <c r="AV1844" s="14" t="s">
        <v>152</v>
      </c>
      <c r="AW1844" s="14" t="s">
        <v>31</v>
      </c>
      <c r="AX1844" s="14" t="s">
        <v>76</v>
      </c>
      <c r="AY1844" s="175" t="s">
        <v>151</v>
      </c>
    </row>
    <row r="1845" spans="1:65" s="14" customFormat="1" ht="11.25">
      <c r="B1845" s="174"/>
      <c r="D1845" s="167" t="s">
        <v>160</v>
      </c>
      <c r="E1845" s="175" t="s">
        <v>1</v>
      </c>
      <c r="F1845" s="176" t="s">
        <v>3087</v>
      </c>
      <c r="H1845" s="177">
        <v>17.66</v>
      </c>
      <c r="I1845" s="178"/>
      <c r="L1845" s="174"/>
      <c r="M1845" s="179"/>
      <c r="N1845" s="180"/>
      <c r="O1845" s="180"/>
      <c r="P1845" s="180"/>
      <c r="Q1845" s="180"/>
      <c r="R1845" s="180"/>
      <c r="S1845" s="180"/>
      <c r="T1845" s="181"/>
      <c r="AT1845" s="175" t="s">
        <v>160</v>
      </c>
      <c r="AU1845" s="175" t="s">
        <v>152</v>
      </c>
      <c r="AV1845" s="14" t="s">
        <v>152</v>
      </c>
      <c r="AW1845" s="14" t="s">
        <v>31</v>
      </c>
      <c r="AX1845" s="14" t="s">
        <v>76</v>
      </c>
      <c r="AY1845" s="175" t="s">
        <v>151</v>
      </c>
    </row>
    <row r="1846" spans="1:65" s="14" customFormat="1" ht="11.25">
      <c r="B1846" s="174"/>
      <c r="D1846" s="167" t="s">
        <v>160</v>
      </c>
      <c r="E1846" s="175" t="s">
        <v>1</v>
      </c>
      <c r="F1846" s="176" t="s">
        <v>3088</v>
      </c>
      <c r="H1846" s="177">
        <v>14.98</v>
      </c>
      <c r="I1846" s="178"/>
      <c r="L1846" s="174"/>
      <c r="M1846" s="179"/>
      <c r="N1846" s="180"/>
      <c r="O1846" s="180"/>
      <c r="P1846" s="180"/>
      <c r="Q1846" s="180"/>
      <c r="R1846" s="180"/>
      <c r="S1846" s="180"/>
      <c r="T1846" s="181"/>
      <c r="AT1846" s="175" t="s">
        <v>160</v>
      </c>
      <c r="AU1846" s="175" t="s">
        <v>152</v>
      </c>
      <c r="AV1846" s="14" t="s">
        <v>152</v>
      </c>
      <c r="AW1846" s="14" t="s">
        <v>31</v>
      </c>
      <c r="AX1846" s="14" t="s">
        <v>76</v>
      </c>
      <c r="AY1846" s="175" t="s">
        <v>151</v>
      </c>
    </row>
    <row r="1847" spans="1:65" s="14" customFormat="1" ht="11.25">
      <c r="B1847" s="174"/>
      <c r="D1847" s="167" t="s">
        <v>160</v>
      </c>
      <c r="E1847" s="175" t="s">
        <v>1</v>
      </c>
      <c r="F1847" s="176" t="s">
        <v>3089</v>
      </c>
      <c r="H1847" s="177">
        <v>7.6</v>
      </c>
      <c r="I1847" s="178"/>
      <c r="L1847" s="174"/>
      <c r="M1847" s="179"/>
      <c r="N1847" s="180"/>
      <c r="O1847" s="180"/>
      <c r="P1847" s="180"/>
      <c r="Q1847" s="180"/>
      <c r="R1847" s="180"/>
      <c r="S1847" s="180"/>
      <c r="T1847" s="181"/>
      <c r="AT1847" s="175" t="s">
        <v>160</v>
      </c>
      <c r="AU1847" s="175" t="s">
        <v>152</v>
      </c>
      <c r="AV1847" s="14" t="s">
        <v>152</v>
      </c>
      <c r="AW1847" s="14" t="s">
        <v>31</v>
      </c>
      <c r="AX1847" s="14" t="s">
        <v>76</v>
      </c>
      <c r="AY1847" s="175" t="s">
        <v>151</v>
      </c>
    </row>
    <row r="1848" spans="1:65" s="14" customFormat="1" ht="11.25">
      <c r="B1848" s="174"/>
      <c r="D1848" s="167" t="s">
        <v>160</v>
      </c>
      <c r="E1848" s="175" t="s">
        <v>1</v>
      </c>
      <c r="F1848" s="176" t="s">
        <v>3090</v>
      </c>
      <c r="H1848" s="177">
        <v>9</v>
      </c>
      <c r="I1848" s="178"/>
      <c r="L1848" s="174"/>
      <c r="M1848" s="179"/>
      <c r="N1848" s="180"/>
      <c r="O1848" s="180"/>
      <c r="P1848" s="180"/>
      <c r="Q1848" s="180"/>
      <c r="R1848" s="180"/>
      <c r="S1848" s="180"/>
      <c r="T1848" s="181"/>
      <c r="AT1848" s="175" t="s">
        <v>160</v>
      </c>
      <c r="AU1848" s="175" t="s">
        <v>152</v>
      </c>
      <c r="AV1848" s="14" t="s">
        <v>152</v>
      </c>
      <c r="AW1848" s="14" t="s">
        <v>31</v>
      </c>
      <c r="AX1848" s="14" t="s">
        <v>76</v>
      </c>
      <c r="AY1848" s="175" t="s">
        <v>151</v>
      </c>
    </row>
    <row r="1849" spans="1:65" s="15" customFormat="1" ht="11.25">
      <c r="B1849" s="182"/>
      <c r="D1849" s="167" t="s">
        <v>160</v>
      </c>
      <c r="E1849" s="183" t="s">
        <v>1</v>
      </c>
      <c r="F1849" s="184" t="s">
        <v>164</v>
      </c>
      <c r="H1849" s="185">
        <v>192.41999999999996</v>
      </c>
      <c r="I1849" s="186"/>
      <c r="L1849" s="182"/>
      <c r="M1849" s="187"/>
      <c r="N1849" s="188"/>
      <c r="O1849" s="188"/>
      <c r="P1849" s="188"/>
      <c r="Q1849" s="188"/>
      <c r="R1849" s="188"/>
      <c r="S1849" s="188"/>
      <c r="T1849" s="189"/>
      <c r="AT1849" s="183" t="s">
        <v>160</v>
      </c>
      <c r="AU1849" s="183" t="s">
        <v>152</v>
      </c>
      <c r="AV1849" s="15" t="s">
        <v>158</v>
      </c>
      <c r="AW1849" s="15" t="s">
        <v>31</v>
      </c>
      <c r="AX1849" s="15" t="s">
        <v>84</v>
      </c>
      <c r="AY1849" s="183" t="s">
        <v>151</v>
      </c>
    </row>
    <row r="1850" spans="1:65" s="2" customFormat="1" ht="21.75" customHeight="1">
      <c r="A1850" s="33"/>
      <c r="B1850" s="151"/>
      <c r="C1850" s="190" t="s">
        <v>3091</v>
      </c>
      <c r="D1850" s="190" t="s">
        <v>186</v>
      </c>
      <c r="E1850" s="191" t="s">
        <v>3092</v>
      </c>
      <c r="F1850" s="192" t="s">
        <v>3093</v>
      </c>
      <c r="G1850" s="193" t="s">
        <v>157</v>
      </c>
      <c r="H1850" s="194">
        <v>202.041</v>
      </c>
      <c r="I1850" s="195"/>
      <c r="J1850" s="196">
        <f>ROUND(I1850*H1850,2)</f>
        <v>0</v>
      </c>
      <c r="K1850" s="197"/>
      <c r="L1850" s="198"/>
      <c r="M1850" s="199" t="s">
        <v>1</v>
      </c>
      <c r="N1850" s="200" t="s">
        <v>42</v>
      </c>
      <c r="O1850" s="62"/>
      <c r="P1850" s="162">
        <f>O1850*H1850</f>
        <v>0</v>
      </c>
      <c r="Q1850" s="162">
        <v>2.1000000000000001E-2</v>
      </c>
      <c r="R1850" s="162">
        <f>Q1850*H1850</f>
        <v>4.2428610000000004</v>
      </c>
      <c r="S1850" s="162">
        <v>0</v>
      </c>
      <c r="T1850" s="163">
        <f>S1850*H1850</f>
        <v>0</v>
      </c>
      <c r="U1850" s="33"/>
      <c r="V1850" s="33"/>
      <c r="W1850" s="33"/>
      <c r="X1850" s="33"/>
      <c r="Y1850" s="33"/>
      <c r="Z1850" s="33"/>
      <c r="AA1850" s="33"/>
      <c r="AB1850" s="33"/>
      <c r="AC1850" s="33"/>
      <c r="AD1850" s="33"/>
      <c r="AE1850" s="33"/>
      <c r="AR1850" s="164" t="s">
        <v>417</v>
      </c>
      <c r="AT1850" s="164" t="s">
        <v>186</v>
      </c>
      <c r="AU1850" s="164" t="s">
        <v>152</v>
      </c>
      <c r="AY1850" s="18" t="s">
        <v>151</v>
      </c>
      <c r="BE1850" s="165">
        <f>IF(N1850="základná",J1850,0)</f>
        <v>0</v>
      </c>
      <c r="BF1850" s="165">
        <f>IF(N1850="znížená",J1850,0)</f>
        <v>0</v>
      </c>
      <c r="BG1850" s="165">
        <f>IF(N1850="zákl. prenesená",J1850,0)</f>
        <v>0</v>
      </c>
      <c r="BH1850" s="165">
        <f>IF(N1850="zníž. prenesená",J1850,0)</f>
        <v>0</v>
      </c>
      <c r="BI1850" s="165">
        <f>IF(N1850="nulová",J1850,0)</f>
        <v>0</v>
      </c>
      <c r="BJ1850" s="18" t="s">
        <v>152</v>
      </c>
      <c r="BK1850" s="165">
        <f>ROUND(I1850*H1850,2)</f>
        <v>0</v>
      </c>
      <c r="BL1850" s="18" t="s">
        <v>262</v>
      </c>
      <c r="BM1850" s="164" t="s">
        <v>3094</v>
      </c>
    </row>
    <row r="1851" spans="1:65" s="14" customFormat="1" ht="11.25">
      <c r="B1851" s="174"/>
      <c r="D1851" s="167" t="s">
        <v>160</v>
      </c>
      <c r="E1851" s="175" t="s">
        <v>1</v>
      </c>
      <c r="F1851" s="176" t="s">
        <v>3095</v>
      </c>
      <c r="H1851" s="177">
        <v>202.041</v>
      </c>
      <c r="I1851" s="178"/>
      <c r="L1851" s="174"/>
      <c r="M1851" s="179"/>
      <c r="N1851" s="180"/>
      <c r="O1851" s="180"/>
      <c r="P1851" s="180"/>
      <c r="Q1851" s="180"/>
      <c r="R1851" s="180"/>
      <c r="S1851" s="180"/>
      <c r="T1851" s="181"/>
      <c r="AT1851" s="175" t="s">
        <v>160</v>
      </c>
      <c r="AU1851" s="175" t="s">
        <v>152</v>
      </c>
      <c r="AV1851" s="14" t="s">
        <v>152</v>
      </c>
      <c r="AW1851" s="14" t="s">
        <v>31</v>
      </c>
      <c r="AX1851" s="14" t="s">
        <v>84</v>
      </c>
      <c r="AY1851" s="175" t="s">
        <v>151</v>
      </c>
    </row>
    <row r="1852" spans="1:65" s="2" customFormat="1" ht="24.2" customHeight="1">
      <c r="A1852" s="33"/>
      <c r="B1852" s="151"/>
      <c r="C1852" s="152" t="s">
        <v>3096</v>
      </c>
      <c r="D1852" s="152" t="s">
        <v>154</v>
      </c>
      <c r="E1852" s="153" t="s">
        <v>3097</v>
      </c>
      <c r="F1852" s="154" t="s">
        <v>3098</v>
      </c>
      <c r="G1852" s="155" t="s">
        <v>157</v>
      </c>
      <c r="H1852" s="156">
        <v>192.42</v>
      </c>
      <c r="I1852" s="157"/>
      <c r="J1852" s="158">
        <f>ROUND(I1852*H1852,2)</f>
        <v>0</v>
      </c>
      <c r="K1852" s="159"/>
      <c r="L1852" s="34"/>
      <c r="M1852" s="160" t="s">
        <v>1</v>
      </c>
      <c r="N1852" s="161" t="s">
        <v>42</v>
      </c>
      <c r="O1852" s="62"/>
      <c r="P1852" s="162">
        <f>O1852*H1852</f>
        <v>0</v>
      </c>
      <c r="Q1852" s="162">
        <v>0</v>
      </c>
      <c r="R1852" s="162">
        <f>Q1852*H1852</f>
        <v>0</v>
      </c>
      <c r="S1852" s="162">
        <v>0</v>
      </c>
      <c r="T1852" s="163">
        <f>S1852*H1852</f>
        <v>0</v>
      </c>
      <c r="U1852" s="33"/>
      <c r="V1852" s="33"/>
      <c r="W1852" s="33"/>
      <c r="X1852" s="33"/>
      <c r="Y1852" s="33"/>
      <c r="Z1852" s="33"/>
      <c r="AA1852" s="33"/>
      <c r="AB1852" s="33"/>
      <c r="AC1852" s="33"/>
      <c r="AD1852" s="33"/>
      <c r="AE1852" s="33"/>
      <c r="AR1852" s="164" t="s">
        <v>262</v>
      </c>
      <c r="AT1852" s="164" t="s">
        <v>154</v>
      </c>
      <c r="AU1852" s="164" t="s">
        <v>152</v>
      </c>
      <c r="AY1852" s="18" t="s">
        <v>151</v>
      </c>
      <c r="BE1852" s="165">
        <f>IF(N1852="základná",J1852,0)</f>
        <v>0</v>
      </c>
      <c r="BF1852" s="165">
        <f>IF(N1852="znížená",J1852,0)</f>
        <v>0</v>
      </c>
      <c r="BG1852" s="165">
        <f>IF(N1852="zákl. prenesená",J1852,0)</f>
        <v>0</v>
      </c>
      <c r="BH1852" s="165">
        <f>IF(N1852="zníž. prenesená",J1852,0)</f>
        <v>0</v>
      </c>
      <c r="BI1852" s="165">
        <f>IF(N1852="nulová",J1852,0)</f>
        <v>0</v>
      </c>
      <c r="BJ1852" s="18" t="s">
        <v>152</v>
      </c>
      <c r="BK1852" s="165">
        <f>ROUND(I1852*H1852,2)</f>
        <v>0</v>
      </c>
      <c r="BL1852" s="18" t="s">
        <v>262</v>
      </c>
      <c r="BM1852" s="164" t="s">
        <v>3099</v>
      </c>
    </row>
    <row r="1853" spans="1:65" s="2" customFormat="1" ht="24.2" customHeight="1">
      <c r="A1853" s="33"/>
      <c r="B1853" s="151"/>
      <c r="C1853" s="152" t="s">
        <v>3100</v>
      </c>
      <c r="D1853" s="152" t="s">
        <v>154</v>
      </c>
      <c r="E1853" s="153" t="s">
        <v>3101</v>
      </c>
      <c r="F1853" s="154" t="s">
        <v>3102</v>
      </c>
      <c r="G1853" s="155" t="s">
        <v>625</v>
      </c>
      <c r="H1853" s="209"/>
      <c r="I1853" s="157"/>
      <c r="J1853" s="158">
        <f>ROUND(I1853*H1853,2)</f>
        <v>0</v>
      </c>
      <c r="K1853" s="159"/>
      <c r="L1853" s="34"/>
      <c r="M1853" s="160" t="s">
        <v>1</v>
      </c>
      <c r="N1853" s="161" t="s">
        <v>42</v>
      </c>
      <c r="O1853" s="62"/>
      <c r="P1853" s="162">
        <f>O1853*H1853</f>
        <v>0</v>
      </c>
      <c r="Q1853" s="162">
        <v>0</v>
      </c>
      <c r="R1853" s="162">
        <f>Q1853*H1853</f>
        <v>0</v>
      </c>
      <c r="S1853" s="162">
        <v>0</v>
      </c>
      <c r="T1853" s="163">
        <f>S1853*H1853</f>
        <v>0</v>
      </c>
      <c r="U1853" s="33"/>
      <c r="V1853" s="33"/>
      <c r="W1853" s="33"/>
      <c r="X1853" s="33"/>
      <c r="Y1853" s="33"/>
      <c r="Z1853" s="33"/>
      <c r="AA1853" s="33"/>
      <c r="AB1853" s="33"/>
      <c r="AC1853" s="33"/>
      <c r="AD1853" s="33"/>
      <c r="AE1853" s="33"/>
      <c r="AR1853" s="164" t="s">
        <v>262</v>
      </c>
      <c r="AT1853" s="164" t="s">
        <v>154</v>
      </c>
      <c r="AU1853" s="164" t="s">
        <v>152</v>
      </c>
      <c r="AY1853" s="18" t="s">
        <v>151</v>
      </c>
      <c r="BE1853" s="165">
        <f>IF(N1853="základná",J1853,0)</f>
        <v>0</v>
      </c>
      <c r="BF1853" s="165">
        <f>IF(N1853="znížená",J1853,0)</f>
        <v>0</v>
      </c>
      <c r="BG1853" s="165">
        <f>IF(N1853="zákl. prenesená",J1853,0)</f>
        <v>0</v>
      </c>
      <c r="BH1853" s="165">
        <f>IF(N1853="zníž. prenesená",J1853,0)</f>
        <v>0</v>
      </c>
      <c r="BI1853" s="165">
        <f>IF(N1853="nulová",J1853,0)</f>
        <v>0</v>
      </c>
      <c r="BJ1853" s="18" t="s">
        <v>152</v>
      </c>
      <c r="BK1853" s="165">
        <f>ROUND(I1853*H1853,2)</f>
        <v>0</v>
      </c>
      <c r="BL1853" s="18" t="s">
        <v>262</v>
      </c>
      <c r="BM1853" s="164" t="s">
        <v>3103</v>
      </c>
    </row>
    <row r="1854" spans="1:65" s="12" customFormat="1" ht="22.9" customHeight="1">
      <c r="B1854" s="138"/>
      <c r="D1854" s="139" t="s">
        <v>75</v>
      </c>
      <c r="E1854" s="149" t="s">
        <v>3104</v>
      </c>
      <c r="F1854" s="149" t="s">
        <v>3105</v>
      </c>
      <c r="I1854" s="141"/>
      <c r="J1854" s="150">
        <f>BK1854</f>
        <v>0</v>
      </c>
      <c r="L1854" s="138"/>
      <c r="M1854" s="143"/>
      <c r="N1854" s="144"/>
      <c r="O1854" s="144"/>
      <c r="P1854" s="145">
        <f>SUM(P1855:P1892)</f>
        <v>0</v>
      </c>
      <c r="Q1854" s="144"/>
      <c r="R1854" s="145">
        <f>SUM(R1855:R1892)</f>
        <v>0.22782187868000003</v>
      </c>
      <c r="S1854" s="144"/>
      <c r="T1854" s="146">
        <f>SUM(T1855:T1892)</f>
        <v>0</v>
      </c>
      <c r="AR1854" s="139" t="s">
        <v>152</v>
      </c>
      <c r="AT1854" s="147" t="s">
        <v>75</v>
      </c>
      <c r="AU1854" s="147" t="s">
        <v>84</v>
      </c>
      <c r="AY1854" s="139" t="s">
        <v>151</v>
      </c>
      <c r="BK1854" s="148">
        <f>SUM(BK1855:BK1892)</f>
        <v>0</v>
      </c>
    </row>
    <row r="1855" spans="1:65" s="2" customFormat="1" ht="24.2" customHeight="1">
      <c r="A1855" s="33"/>
      <c r="B1855" s="151"/>
      <c r="C1855" s="152" t="s">
        <v>3106</v>
      </c>
      <c r="D1855" s="152" t="s">
        <v>154</v>
      </c>
      <c r="E1855" s="153" t="s">
        <v>3107</v>
      </c>
      <c r="F1855" s="154" t="s">
        <v>3108</v>
      </c>
      <c r="G1855" s="155" t="s">
        <v>157</v>
      </c>
      <c r="H1855" s="156">
        <v>150.04400000000001</v>
      </c>
      <c r="I1855" s="157"/>
      <c r="J1855" s="158">
        <f>ROUND(I1855*H1855,2)</f>
        <v>0</v>
      </c>
      <c r="K1855" s="159"/>
      <c r="L1855" s="34"/>
      <c r="M1855" s="160" t="s">
        <v>1</v>
      </c>
      <c r="N1855" s="161" t="s">
        <v>42</v>
      </c>
      <c r="O1855" s="62"/>
      <c r="P1855" s="162">
        <f>O1855*H1855</f>
        <v>0</v>
      </c>
      <c r="Q1855" s="162">
        <v>5.4000000000000001E-4</v>
      </c>
      <c r="R1855" s="162">
        <f>Q1855*H1855</f>
        <v>8.102376E-2</v>
      </c>
      <c r="S1855" s="162">
        <v>0</v>
      </c>
      <c r="T1855" s="163">
        <f>S1855*H1855</f>
        <v>0</v>
      </c>
      <c r="U1855" s="33"/>
      <c r="V1855" s="33"/>
      <c r="W1855" s="33"/>
      <c r="X1855" s="33"/>
      <c r="Y1855" s="33"/>
      <c r="Z1855" s="33"/>
      <c r="AA1855" s="33"/>
      <c r="AB1855" s="33"/>
      <c r="AC1855" s="33"/>
      <c r="AD1855" s="33"/>
      <c r="AE1855" s="33"/>
      <c r="AR1855" s="164" t="s">
        <v>262</v>
      </c>
      <c r="AT1855" s="164" t="s">
        <v>154</v>
      </c>
      <c r="AU1855" s="164" t="s">
        <v>152</v>
      </c>
      <c r="AY1855" s="18" t="s">
        <v>151</v>
      </c>
      <c r="BE1855" s="165">
        <f>IF(N1855="základná",J1855,0)</f>
        <v>0</v>
      </c>
      <c r="BF1855" s="165">
        <f>IF(N1855="znížená",J1855,0)</f>
        <v>0</v>
      </c>
      <c r="BG1855" s="165">
        <f>IF(N1855="zákl. prenesená",J1855,0)</f>
        <v>0</v>
      </c>
      <c r="BH1855" s="165">
        <f>IF(N1855="zníž. prenesená",J1855,0)</f>
        <v>0</v>
      </c>
      <c r="BI1855" s="165">
        <f>IF(N1855="nulová",J1855,0)</f>
        <v>0</v>
      </c>
      <c r="BJ1855" s="18" t="s">
        <v>152</v>
      </c>
      <c r="BK1855" s="165">
        <f>ROUND(I1855*H1855,2)</f>
        <v>0</v>
      </c>
      <c r="BL1855" s="18" t="s">
        <v>262</v>
      </c>
      <c r="BM1855" s="164" t="s">
        <v>3109</v>
      </c>
    </row>
    <row r="1856" spans="1:65" s="2" customFormat="1" ht="24.2" customHeight="1">
      <c r="A1856" s="33"/>
      <c r="B1856" s="151"/>
      <c r="C1856" s="152" t="s">
        <v>3110</v>
      </c>
      <c r="D1856" s="152" t="s">
        <v>154</v>
      </c>
      <c r="E1856" s="153" t="s">
        <v>3111</v>
      </c>
      <c r="F1856" s="154" t="s">
        <v>3112</v>
      </c>
      <c r="G1856" s="155" t="s">
        <v>157</v>
      </c>
      <c r="H1856" s="156">
        <v>150.04400000000001</v>
      </c>
      <c r="I1856" s="157"/>
      <c r="J1856" s="158">
        <f>ROUND(I1856*H1856,2)</f>
        <v>0</v>
      </c>
      <c r="K1856" s="159"/>
      <c r="L1856" s="34"/>
      <c r="M1856" s="160" t="s">
        <v>1</v>
      </c>
      <c r="N1856" s="161" t="s">
        <v>42</v>
      </c>
      <c r="O1856" s="62"/>
      <c r="P1856" s="162">
        <f>O1856*H1856</f>
        <v>0</v>
      </c>
      <c r="Q1856" s="162">
        <v>1.9000000000000001E-4</v>
      </c>
      <c r="R1856" s="162">
        <f>Q1856*H1856</f>
        <v>2.8508360000000003E-2</v>
      </c>
      <c r="S1856" s="162">
        <v>0</v>
      </c>
      <c r="T1856" s="163">
        <f>S1856*H1856</f>
        <v>0</v>
      </c>
      <c r="U1856" s="33"/>
      <c r="V1856" s="33"/>
      <c r="W1856" s="33"/>
      <c r="X1856" s="33"/>
      <c r="Y1856" s="33"/>
      <c r="Z1856" s="33"/>
      <c r="AA1856" s="33"/>
      <c r="AB1856" s="33"/>
      <c r="AC1856" s="33"/>
      <c r="AD1856" s="33"/>
      <c r="AE1856" s="33"/>
      <c r="AR1856" s="164" t="s">
        <v>262</v>
      </c>
      <c r="AT1856" s="164" t="s">
        <v>154</v>
      </c>
      <c r="AU1856" s="164" t="s">
        <v>152</v>
      </c>
      <c r="AY1856" s="18" t="s">
        <v>151</v>
      </c>
      <c r="BE1856" s="165">
        <f>IF(N1856="základná",J1856,0)</f>
        <v>0</v>
      </c>
      <c r="BF1856" s="165">
        <f>IF(N1856="znížená",J1856,0)</f>
        <v>0</v>
      </c>
      <c r="BG1856" s="165">
        <f>IF(N1856="zákl. prenesená",J1856,0)</f>
        <v>0</v>
      </c>
      <c r="BH1856" s="165">
        <f>IF(N1856="zníž. prenesená",J1856,0)</f>
        <v>0</v>
      </c>
      <c r="BI1856" s="165">
        <f>IF(N1856="nulová",J1856,0)</f>
        <v>0</v>
      </c>
      <c r="BJ1856" s="18" t="s">
        <v>152</v>
      </c>
      <c r="BK1856" s="165">
        <f>ROUND(I1856*H1856,2)</f>
        <v>0</v>
      </c>
      <c r="BL1856" s="18" t="s">
        <v>262</v>
      </c>
      <c r="BM1856" s="164" t="s">
        <v>3113</v>
      </c>
    </row>
    <row r="1857" spans="2:51" s="13" customFormat="1" ht="11.25">
      <c r="B1857" s="166"/>
      <c r="D1857" s="167" t="s">
        <v>160</v>
      </c>
      <c r="E1857" s="168" t="s">
        <v>1</v>
      </c>
      <c r="F1857" s="169" t="s">
        <v>3114</v>
      </c>
      <c r="H1857" s="168" t="s">
        <v>1</v>
      </c>
      <c r="I1857" s="170"/>
      <c r="L1857" s="166"/>
      <c r="M1857" s="171"/>
      <c r="N1857" s="172"/>
      <c r="O1857" s="172"/>
      <c r="P1857" s="172"/>
      <c r="Q1857" s="172"/>
      <c r="R1857" s="172"/>
      <c r="S1857" s="172"/>
      <c r="T1857" s="173"/>
      <c r="AT1857" s="168" t="s">
        <v>160</v>
      </c>
      <c r="AU1857" s="168" t="s">
        <v>152</v>
      </c>
      <c r="AV1857" s="13" t="s">
        <v>84</v>
      </c>
      <c r="AW1857" s="13" t="s">
        <v>31</v>
      </c>
      <c r="AX1857" s="13" t="s">
        <v>76</v>
      </c>
      <c r="AY1857" s="168" t="s">
        <v>151</v>
      </c>
    </row>
    <row r="1858" spans="2:51" s="14" customFormat="1" ht="11.25">
      <c r="B1858" s="174"/>
      <c r="D1858" s="167" t="s">
        <v>160</v>
      </c>
      <c r="E1858" s="175" t="s">
        <v>1</v>
      </c>
      <c r="F1858" s="176" t="s">
        <v>3115</v>
      </c>
      <c r="H1858" s="177">
        <v>0.81</v>
      </c>
      <c r="I1858" s="178"/>
      <c r="L1858" s="174"/>
      <c r="M1858" s="179"/>
      <c r="N1858" s="180"/>
      <c r="O1858" s="180"/>
      <c r="P1858" s="180"/>
      <c r="Q1858" s="180"/>
      <c r="R1858" s="180"/>
      <c r="S1858" s="180"/>
      <c r="T1858" s="181"/>
      <c r="AT1858" s="175" t="s">
        <v>160</v>
      </c>
      <c r="AU1858" s="175" t="s">
        <v>152</v>
      </c>
      <c r="AV1858" s="14" t="s">
        <v>152</v>
      </c>
      <c r="AW1858" s="14" t="s">
        <v>31</v>
      </c>
      <c r="AX1858" s="14" t="s">
        <v>76</v>
      </c>
      <c r="AY1858" s="175" t="s">
        <v>151</v>
      </c>
    </row>
    <row r="1859" spans="2:51" s="14" customFormat="1" ht="11.25">
      <c r="B1859" s="174"/>
      <c r="D1859" s="167" t="s">
        <v>160</v>
      </c>
      <c r="E1859" s="175" t="s">
        <v>1</v>
      </c>
      <c r="F1859" s="176" t="s">
        <v>3116</v>
      </c>
      <c r="H1859" s="177">
        <v>0.33200000000000002</v>
      </c>
      <c r="I1859" s="178"/>
      <c r="L1859" s="174"/>
      <c r="M1859" s="179"/>
      <c r="N1859" s="180"/>
      <c r="O1859" s="180"/>
      <c r="P1859" s="180"/>
      <c r="Q1859" s="180"/>
      <c r="R1859" s="180"/>
      <c r="S1859" s="180"/>
      <c r="T1859" s="181"/>
      <c r="AT1859" s="175" t="s">
        <v>160</v>
      </c>
      <c r="AU1859" s="175" t="s">
        <v>152</v>
      </c>
      <c r="AV1859" s="14" t="s">
        <v>152</v>
      </c>
      <c r="AW1859" s="14" t="s">
        <v>31</v>
      </c>
      <c r="AX1859" s="14" t="s">
        <v>76</v>
      </c>
      <c r="AY1859" s="175" t="s">
        <v>151</v>
      </c>
    </row>
    <row r="1860" spans="2:51" s="14" customFormat="1" ht="11.25">
      <c r="B1860" s="174"/>
      <c r="D1860" s="167" t="s">
        <v>160</v>
      </c>
      <c r="E1860" s="175" t="s">
        <v>1</v>
      </c>
      <c r="F1860" s="176" t="s">
        <v>3117</v>
      </c>
      <c r="H1860" s="177">
        <v>0.84</v>
      </c>
      <c r="I1860" s="178"/>
      <c r="L1860" s="174"/>
      <c r="M1860" s="179"/>
      <c r="N1860" s="180"/>
      <c r="O1860" s="180"/>
      <c r="P1860" s="180"/>
      <c r="Q1860" s="180"/>
      <c r="R1860" s="180"/>
      <c r="S1860" s="180"/>
      <c r="T1860" s="181"/>
      <c r="AT1860" s="175" t="s">
        <v>160</v>
      </c>
      <c r="AU1860" s="175" t="s">
        <v>152</v>
      </c>
      <c r="AV1860" s="14" t="s">
        <v>152</v>
      </c>
      <c r="AW1860" s="14" t="s">
        <v>31</v>
      </c>
      <c r="AX1860" s="14" t="s">
        <v>76</v>
      </c>
      <c r="AY1860" s="175" t="s">
        <v>151</v>
      </c>
    </row>
    <row r="1861" spans="2:51" s="14" customFormat="1" ht="11.25">
      <c r="B1861" s="174"/>
      <c r="D1861" s="167" t="s">
        <v>160</v>
      </c>
      <c r="E1861" s="175" t="s">
        <v>1</v>
      </c>
      <c r="F1861" s="176" t="s">
        <v>3118</v>
      </c>
      <c r="H1861" s="177">
        <v>0.39</v>
      </c>
      <c r="I1861" s="178"/>
      <c r="L1861" s="174"/>
      <c r="M1861" s="179"/>
      <c r="N1861" s="180"/>
      <c r="O1861" s="180"/>
      <c r="P1861" s="180"/>
      <c r="Q1861" s="180"/>
      <c r="R1861" s="180"/>
      <c r="S1861" s="180"/>
      <c r="T1861" s="181"/>
      <c r="AT1861" s="175" t="s">
        <v>160</v>
      </c>
      <c r="AU1861" s="175" t="s">
        <v>152</v>
      </c>
      <c r="AV1861" s="14" t="s">
        <v>152</v>
      </c>
      <c r="AW1861" s="14" t="s">
        <v>31</v>
      </c>
      <c r="AX1861" s="14" t="s">
        <v>76</v>
      </c>
      <c r="AY1861" s="175" t="s">
        <v>151</v>
      </c>
    </row>
    <row r="1862" spans="2:51" s="13" customFormat="1" ht="11.25">
      <c r="B1862" s="166"/>
      <c r="D1862" s="167" t="s">
        <v>160</v>
      </c>
      <c r="E1862" s="168" t="s">
        <v>1</v>
      </c>
      <c r="F1862" s="169" t="s">
        <v>3119</v>
      </c>
      <c r="H1862" s="168" t="s">
        <v>1</v>
      </c>
      <c r="I1862" s="170"/>
      <c r="L1862" s="166"/>
      <c r="M1862" s="171"/>
      <c r="N1862" s="172"/>
      <c r="O1862" s="172"/>
      <c r="P1862" s="172"/>
      <c r="Q1862" s="172"/>
      <c r="R1862" s="172"/>
      <c r="S1862" s="172"/>
      <c r="T1862" s="173"/>
      <c r="AT1862" s="168" t="s">
        <v>160</v>
      </c>
      <c r="AU1862" s="168" t="s">
        <v>152</v>
      </c>
      <c r="AV1862" s="13" t="s">
        <v>84</v>
      </c>
      <c r="AW1862" s="13" t="s">
        <v>31</v>
      </c>
      <c r="AX1862" s="13" t="s">
        <v>76</v>
      </c>
      <c r="AY1862" s="168" t="s">
        <v>151</v>
      </c>
    </row>
    <row r="1863" spans="2:51" s="14" customFormat="1" ht="11.25">
      <c r="B1863" s="174"/>
      <c r="D1863" s="167" t="s">
        <v>160</v>
      </c>
      <c r="E1863" s="175" t="s">
        <v>1</v>
      </c>
      <c r="F1863" s="176" t="s">
        <v>3120</v>
      </c>
      <c r="H1863" s="177">
        <v>27.85</v>
      </c>
      <c r="I1863" s="178"/>
      <c r="L1863" s="174"/>
      <c r="M1863" s="179"/>
      <c r="N1863" s="180"/>
      <c r="O1863" s="180"/>
      <c r="P1863" s="180"/>
      <c r="Q1863" s="180"/>
      <c r="R1863" s="180"/>
      <c r="S1863" s="180"/>
      <c r="T1863" s="181"/>
      <c r="AT1863" s="175" t="s">
        <v>160</v>
      </c>
      <c r="AU1863" s="175" t="s">
        <v>152</v>
      </c>
      <c r="AV1863" s="14" t="s">
        <v>152</v>
      </c>
      <c r="AW1863" s="14" t="s">
        <v>31</v>
      </c>
      <c r="AX1863" s="14" t="s">
        <v>76</v>
      </c>
      <c r="AY1863" s="175" t="s">
        <v>151</v>
      </c>
    </row>
    <row r="1864" spans="2:51" s="14" customFormat="1" ht="11.25">
      <c r="B1864" s="174"/>
      <c r="D1864" s="167" t="s">
        <v>160</v>
      </c>
      <c r="E1864" s="175" t="s">
        <v>1</v>
      </c>
      <c r="F1864" s="176" t="s">
        <v>3121</v>
      </c>
      <c r="H1864" s="177">
        <v>1.056</v>
      </c>
      <c r="I1864" s="178"/>
      <c r="L1864" s="174"/>
      <c r="M1864" s="179"/>
      <c r="N1864" s="180"/>
      <c r="O1864" s="180"/>
      <c r="P1864" s="180"/>
      <c r="Q1864" s="180"/>
      <c r="R1864" s="180"/>
      <c r="S1864" s="180"/>
      <c r="T1864" s="181"/>
      <c r="AT1864" s="175" t="s">
        <v>160</v>
      </c>
      <c r="AU1864" s="175" t="s">
        <v>152</v>
      </c>
      <c r="AV1864" s="14" t="s">
        <v>152</v>
      </c>
      <c r="AW1864" s="14" t="s">
        <v>31</v>
      </c>
      <c r="AX1864" s="14" t="s">
        <v>76</v>
      </c>
      <c r="AY1864" s="175" t="s">
        <v>151</v>
      </c>
    </row>
    <row r="1865" spans="2:51" s="13" customFormat="1" ht="11.25">
      <c r="B1865" s="166"/>
      <c r="D1865" s="167" t="s">
        <v>160</v>
      </c>
      <c r="E1865" s="168" t="s">
        <v>1</v>
      </c>
      <c r="F1865" s="169" t="s">
        <v>3122</v>
      </c>
      <c r="H1865" s="168" t="s">
        <v>1</v>
      </c>
      <c r="I1865" s="170"/>
      <c r="L1865" s="166"/>
      <c r="M1865" s="171"/>
      <c r="N1865" s="172"/>
      <c r="O1865" s="172"/>
      <c r="P1865" s="172"/>
      <c r="Q1865" s="172"/>
      <c r="R1865" s="172"/>
      <c r="S1865" s="172"/>
      <c r="T1865" s="173"/>
      <c r="AT1865" s="168" t="s">
        <v>160</v>
      </c>
      <c r="AU1865" s="168" t="s">
        <v>152</v>
      </c>
      <c r="AV1865" s="13" t="s">
        <v>84</v>
      </c>
      <c r="AW1865" s="13" t="s">
        <v>31</v>
      </c>
      <c r="AX1865" s="13" t="s">
        <v>76</v>
      </c>
      <c r="AY1865" s="168" t="s">
        <v>151</v>
      </c>
    </row>
    <row r="1866" spans="2:51" s="14" customFormat="1" ht="11.25">
      <c r="B1866" s="174"/>
      <c r="D1866" s="167" t="s">
        <v>160</v>
      </c>
      <c r="E1866" s="175" t="s">
        <v>1</v>
      </c>
      <c r="F1866" s="176" t="s">
        <v>3123</v>
      </c>
      <c r="H1866" s="177">
        <v>24.355</v>
      </c>
      <c r="I1866" s="178"/>
      <c r="L1866" s="174"/>
      <c r="M1866" s="179"/>
      <c r="N1866" s="180"/>
      <c r="O1866" s="180"/>
      <c r="P1866" s="180"/>
      <c r="Q1866" s="180"/>
      <c r="R1866" s="180"/>
      <c r="S1866" s="180"/>
      <c r="T1866" s="181"/>
      <c r="AT1866" s="175" t="s">
        <v>160</v>
      </c>
      <c r="AU1866" s="175" t="s">
        <v>152</v>
      </c>
      <c r="AV1866" s="14" t="s">
        <v>152</v>
      </c>
      <c r="AW1866" s="14" t="s">
        <v>31</v>
      </c>
      <c r="AX1866" s="14" t="s">
        <v>76</v>
      </c>
      <c r="AY1866" s="175" t="s">
        <v>151</v>
      </c>
    </row>
    <row r="1867" spans="2:51" s="14" customFormat="1" ht="11.25">
      <c r="B1867" s="174"/>
      <c r="D1867" s="167" t="s">
        <v>160</v>
      </c>
      <c r="E1867" s="175" t="s">
        <v>1</v>
      </c>
      <c r="F1867" s="176" t="s">
        <v>3124</v>
      </c>
      <c r="H1867" s="177">
        <v>2.88</v>
      </c>
      <c r="I1867" s="178"/>
      <c r="L1867" s="174"/>
      <c r="M1867" s="179"/>
      <c r="N1867" s="180"/>
      <c r="O1867" s="180"/>
      <c r="P1867" s="180"/>
      <c r="Q1867" s="180"/>
      <c r="R1867" s="180"/>
      <c r="S1867" s="180"/>
      <c r="T1867" s="181"/>
      <c r="AT1867" s="175" t="s">
        <v>160</v>
      </c>
      <c r="AU1867" s="175" t="s">
        <v>152</v>
      </c>
      <c r="AV1867" s="14" t="s">
        <v>152</v>
      </c>
      <c r="AW1867" s="14" t="s">
        <v>31</v>
      </c>
      <c r="AX1867" s="14" t="s">
        <v>76</v>
      </c>
      <c r="AY1867" s="175" t="s">
        <v>151</v>
      </c>
    </row>
    <row r="1868" spans="2:51" s="14" customFormat="1" ht="11.25">
      <c r="B1868" s="174"/>
      <c r="D1868" s="167" t="s">
        <v>160</v>
      </c>
      <c r="E1868" s="175" t="s">
        <v>1</v>
      </c>
      <c r="F1868" s="176" t="s">
        <v>3125</v>
      </c>
      <c r="H1868" s="177">
        <v>4.41</v>
      </c>
      <c r="I1868" s="178"/>
      <c r="L1868" s="174"/>
      <c r="M1868" s="179"/>
      <c r="N1868" s="180"/>
      <c r="O1868" s="180"/>
      <c r="P1868" s="180"/>
      <c r="Q1868" s="180"/>
      <c r="R1868" s="180"/>
      <c r="S1868" s="180"/>
      <c r="T1868" s="181"/>
      <c r="AT1868" s="175" t="s">
        <v>160</v>
      </c>
      <c r="AU1868" s="175" t="s">
        <v>152</v>
      </c>
      <c r="AV1868" s="14" t="s">
        <v>152</v>
      </c>
      <c r="AW1868" s="14" t="s">
        <v>31</v>
      </c>
      <c r="AX1868" s="14" t="s">
        <v>76</v>
      </c>
      <c r="AY1868" s="175" t="s">
        <v>151</v>
      </c>
    </row>
    <row r="1869" spans="2:51" s="14" customFormat="1" ht="11.25">
      <c r="B1869" s="174"/>
      <c r="D1869" s="167" t="s">
        <v>160</v>
      </c>
      <c r="E1869" s="175" t="s">
        <v>1</v>
      </c>
      <c r="F1869" s="176" t="s">
        <v>3126</v>
      </c>
      <c r="H1869" s="177">
        <v>1.9710000000000001</v>
      </c>
      <c r="I1869" s="178"/>
      <c r="L1869" s="174"/>
      <c r="M1869" s="179"/>
      <c r="N1869" s="180"/>
      <c r="O1869" s="180"/>
      <c r="P1869" s="180"/>
      <c r="Q1869" s="180"/>
      <c r="R1869" s="180"/>
      <c r="S1869" s="180"/>
      <c r="T1869" s="181"/>
      <c r="AT1869" s="175" t="s">
        <v>160</v>
      </c>
      <c r="AU1869" s="175" t="s">
        <v>152</v>
      </c>
      <c r="AV1869" s="14" t="s">
        <v>152</v>
      </c>
      <c r="AW1869" s="14" t="s">
        <v>31</v>
      </c>
      <c r="AX1869" s="14" t="s">
        <v>76</v>
      </c>
      <c r="AY1869" s="175" t="s">
        <v>151</v>
      </c>
    </row>
    <row r="1870" spans="2:51" s="14" customFormat="1" ht="11.25">
      <c r="B1870" s="174"/>
      <c r="D1870" s="167" t="s">
        <v>160</v>
      </c>
      <c r="E1870" s="175" t="s">
        <v>1</v>
      </c>
      <c r="F1870" s="176" t="s">
        <v>3127</v>
      </c>
      <c r="H1870" s="177">
        <v>11.35</v>
      </c>
      <c r="I1870" s="178"/>
      <c r="L1870" s="174"/>
      <c r="M1870" s="179"/>
      <c r="N1870" s="180"/>
      <c r="O1870" s="180"/>
      <c r="P1870" s="180"/>
      <c r="Q1870" s="180"/>
      <c r="R1870" s="180"/>
      <c r="S1870" s="180"/>
      <c r="T1870" s="181"/>
      <c r="AT1870" s="175" t="s">
        <v>160</v>
      </c>
      <c r="AU1870" s="175" t="s">
        <v>152</v>
      </c>
      <c r="AV1870" s="14" t="s">
        <v>152</v>
      </c>
      <c r="AW1870" s="14" t="s">
        <v>31</v>
      </c>
      <c r="AX1870" s="14" t="s">
        <v>76</v>
      </c>
      <c r="AY1870" s="175" t="s">
        <v>151</v>
      </c>
    </row>
    <row r="1871" spans="2:51" s="13" customFormat="1" ht="11.25">
      <c r="B1871" s="166"/>
      <c r="D1871" s="167" t="s">
        <v>160</v>
      </c>
      <c r="E1871" s="168" t="s">
        <v>1</v>
      </c>
      <c r="F1871" s="169" t="s">
        <v>3128</v>
      </c>
      <c r="H1871" s="168" t="s">
        <v>1</v>
      </c>
      <c r="I1871" s="170"/>
      <c r="L1871" s="166"/>
      <c r="M1871" s="171"/>
      <c r="N1871" s="172"/>
      <c r="O1871" s="172"/>
      <c r="P1871" s="172"/>
      <c r="Q1871" s="172"/>
      <c r="R1871" s="172"/>
      <c r="S1871" s="172"/>
      <c r="T1871" s="173"/>
      <c r="AT1871" s="168" t="s">
        <v>160</v>
      </c>
      <c r="AU1871" s="168" t="s">
        <v>152</v>
      </c>
      <c r="AV1871" s="13" t="s">
        <v>84</v>
      </c>
      <c r="AW1871" s="13" t="s">
        <v>31</v>
      </c>
      <c r="AX1871" s="13" t="s">
        <v>76</v>
      </c>
      <c r="AY1871" s="168" t="s">
        <v>151</v>
      </c>
    </row>
    <row r="1872" spans="2:51" s="14" customFormat="1" ht="11.25">
      <c r="B1872" s="174"/>
      <c r="D1872" s="167" t="s">
        <v>160</v>
      </c>
      <c r="E1872" s="175" t="s">
        <v>1</v>
      </c>
      <c r="F1872" s="176" t="s">
        <v>3129</v>
      </c>
      <c r="H1872" s="177">
        <v>24.876000000000001</v>
      </c>
      <c r="I1872" s="178"/>
      <c r="L1872" s="174"/>
      <c r="M1872" s="179"/>
      <c r="N1872" s="180"/>
      <c r="O1872" s="180"/>
      <c r="P1872" s="180"/>
      <c r="Q1872" s="180"/>
      <c r="R1872" s="180"/>
      <c r="S1872" s="180"/>
      <c r="T1872" s="181"/>
      <c r="AT1872" s="175" t="s">
        <v>160</v>
      </c>
      <c r="AU1872" s="175" t="s">
        <v>152</v>
      </c>
      <c r="AV1872" s="14" t="s">
        <v>152</v>
      </c>
      <c r="AW1872" s="14" t="s">
        <v>31</v>
      </c>
      <c r="AX1872" s="14" t="s">
        <v>76</v>
      </c>
      <c r="AY1872" s="175" t="s">
        <v>151</v>
      </c>
    </row>
    <row r="1873" spans="1:65" s="14" customFormat="1" ht="11.25">
      <c r="B1873" s="174"/>
      <c r="D1873" s="167" t="s">
        <v>160</v>
      </c>
      <c r="E1873" s="175" t="s">
        <v>1</v>
      </c>
      <c r="F1873" s="176" t="s">
        <v>3130</v>
      </c>
      <c r="H1873" s="177">
        <v>28.704000000000001</v>
      </c>
      <c r="I1873" s="178"/>
      <c r="L1873" s="174"/>
      <c r="M1873" s="179"/>
      <c r="N1873" s="180"/>
      <c r="O1873" s="180"/>
      <c r="P1873" s="180"/>
      <c r="Q1873" s="180"/>
      <c r="R1873" s="180"/>
      <c r="S1873" s="180"/>
      <c r="T1873" s="181"/>
      <c r="AT1873" s="175" t="s">
        <v>160</v>
      </c>
      <c r="AU1873" s="175" t="s">
        <v>152</v>
      </c>
      <c r="AV1873" s="14" t="s">
        <v>152</v>
      </c>
      <c r="AW1873" s="14" t="s">
        <v>31</v>
      </c>
      <c r="AX1873" s="14" t="s">
        <v>76</v>
      </c>
      <c r="AY1873" s="175" t="s">
        <v>151</v>
      </c>
    </row>
    <row r="1874" spans="1:65" s="14" customFormat="1" ht="11.25">
      <c r="B1874" s="174"/>
      <c r="D1874" s="167" t="s">
        <v>160</v>
      </c>
      <c r="E1874" s="175" t="s">
        <v>1</v>
      </c>
      <c r="F1874" s="176" t="s">
        <v>3131</v>
      </c>
      <c r="H1874" s="177">
        <v>6.3120000000000003</v>
      </c>
      <c r="I1874" s="178"/>
      <c r="L1874" s="174"/>
      <c r="M1874" s="179"/>
      <c r="N1874" s="180"/>
      <c r="O1874" s="180"/>
      <c r="P1874" s="180"/>
      <c r="Q1874" s="180"/>
      <c r="R1874" s="180"/>
      <c r="S1874" s="180"/>
      <c r="T1874" s="181"/>
      <c r="AT1874" s="175" t="s">
        <v>160</v>
      </c>
      <c r="AU1874" s="175" t="s">
        <v>152</v>
      </c>
      <c r="AV1874" s="14" t="s">
        <v>152</v>
      </c>
      <c r="AW1874" s="14" t="s">
        <v>31</v>
      </c>
      <c r="AX1874" s="14" t="s">
        <v>76</v>
      </c>
      <c r="AY1874" s="175" t="s">
        <v>151</v>
      </c>
    </row>
    <row r="1875" spans="1:65" s="14" customFormat="1" ht="11.25">
      <c r="B1875" s="174"/>
      <c r="D1875" s="167" t="s">
        <v>160</v>
      </c>
      <c r="E1875" s="175" t="s">
        <v>1</v>
      </c>
      <c r="F1875" s="176" t="s">
        <v>3132</v>
      </c>
      <c r="H1875" s="177">
        <v>13.907999999999999</v>
      </c>
      <c r="I1875" s="178"/>
      <c r="L1875" s="174"/>
      <c r="M1875" s="179"/>
      <c r="N1875" s="180"/>
      <c r="O1875" s="180"/>
      <c r="P1875" s="180"/>
      <c r="Q1875" s="180"/>
      <c r="R1875" s="180"/>
      <c r="S1875" s="180"/>
      <c r="T1875" s="181"/>
      <c r="AT1875" s="175" t="s">
        <v>160</v>
      </c>
      <c r="AU1875" s="175" t="s">
        <v>152</v>
      </c>
      <c r="AV1875" s="14" t="s">
        <v>152</v>
      </c>
      <c r="AW1875" s="14" t="s">
        <v>31</v>
      </c>
      <c r="AX1875" s="14" t="s">
        <v>76</v>
      </c>
      <c r="AY1875" s="175" t="s">
        <v>151</v>
      </c>
    </row>
    <row r="1876" spans="1:65" s="15" customFormat="1" ht="11.25">
      <c r="B1876" s="182"/>
      <c r="D1876" s="167" t="s">
        <v>160</v>
      </c>
      <c r="E1876" s="183" t="s">
        <v>1</v>
      </c>
      <c r="F1876" s="184" t="s">
        <v>164</v>
      </c>
      <c r="H1876" s="185">
        <v>150.04400000000001</v>
      </c>
      <c r="I1876" s="186"/>
      <c r="L1876" s="182"/>
      <c r="M1876" s="187"/>
      <c r="N1876" s="188"/>
      <c r="O1876" s="188"/>
      <c r="P1876" s="188"/>
      <c r="Q1876" s="188"/>
      <c r="R1876" s="188"/>
      <c r="S1876" s="188"/>
      <c r="T1876" s="189"/>
      <c r="AT1876" s="183" t="s">
        <v>160</v>
      </c>
      <c r="AU1876" s="183" t="s">
        <v>152</v>
      </c>
      <c r="AV1876" s="15" t="s">
        <v>158</v>
      </c>
      <c r="AW1876" s="15" t="s">
        <v>31</v>
      </c>
      <c r="AX1876" s="15" t="s">
        <v>84</v>
      </c>
      <c r="AY1876" s="183" t="s">
        <v>151</v>
      </c>
    </row>
    <row r="1877" spans="1:65" s="2" customFormat="1" ht="24.2" customHeight="1">
      <c r="A1877" s="33"/>
      <c r="B1877" s="151"/>
      <c r="C1877" s="152" t="s">
        <v>3133</v>
      </c>
      <c r="D1877" s="152" t="s">
        <v>154</v>
      </c>
      <c r="E1877" s="153" t="s">
        <v>3134</v>
      </c>
      <c r="F1877" s="154" t="s">
        <v>3135</v>
      </c>
      <c r="G1877" s="155" t="s">
        <v>157</v>
      </c>
      <c r="H1877" s="156">
        <v>150.04400000000001</v>
      </c>
      <c r="I1877" s="157"/>
      <c r="J1877" s="158">
        <f>ROUND(I1877*H1877,2)</f>
        <v>0</v>
      </c>
      <c r="K1877" s="159"/>
      <c r="L1877" s="34"/>
      <c r="M1877" s="160" t="s">
        <v>1</v>
      </c>
      <c r="N1877" s="161" t="s">
        <v>42</v>
      </c>
      <c r="O1877" s="62"/>
      <c r="P1877" s="162">
        <f>O1877*H1877</f>
        <v>0</v>
      </c>
      <c r="Q1877" s="162">
        <v>5.5000000000000003E-4</v>
      </c>
      <c r="R1877" s="162">
        <f>Q1877*H1877</f>
        <v>8.2524200000000006E-2</v>
      </c>
      <c r="S1877" s="162">
        <v>0</v>
      </c>
      <c r="T1877" s="163">
        <f>S1877*H1877</f>
        <v>0</v>
      </c>
      <c r="U1877" s="33"/>
      <c r="V1877" s="33"/>
      <c r="W1877" s="33"/>
      <c r="X1877" s="33"/>
      <c r="Y1877" s="33"/>
      <c r="Z1877" s="33"/>
      <c r="AA1877" s="33"/>
      <c r="AB1877" s="33"/>
      <c r="AC1877" s="33"/>
      <c r="AD1877" s="33"/>
      <c r="AE1877" s="33"/>
      <c r="AR1877" s="164" t="s">
        <v>262</v>
      </c>
      <c r="AT1877" s="164" t="s">
        <v>154</v>
      </c>
      <c r="AU1877" s="164" t="s">
        <v>152</v>
      </c>
      <c r="AY1877" s="18" t="s">
        <v>151</v>
      </c>
      <c r="BE1877" s="165">
        <f>IF(N1877="základná",J1877,0)</f>
        <v>0</v>
      </c>
      <c r="BF1877" s="165">
        <f>IF(N1877="znížená",J1877,0)</f>
        <v>0</v>
      </c>
      <c r="BG1877" s="165">
        <f>IF(N1877="zákl. prenesená",J1877,0)</f>
        <v>0</v>
      </c>
      <c r="BH1877" s="165">
        <f>IF(N1877="zníž. prenesená",J1877,0)</f>
        <v>0</v>
      </c>
      <c r="BI1877" s="165">
        <f>IF(N1877="nulová",J1877,0)</f>
        <v>0</v>
      </c>
      <c r="BJ1877" s="18" t="s">
        <v>152</v>
      </c>
      <c r="BK1877" s="165">
        <f>ROUND(I1877*H1877,2)</f>
        <v>0</v>
      </c>
      <c r="BL1877" s="18" t="s">
        <v>262</v>
      </c>
      <c r="BM1877" s="164" t="s">
        <v>3136</v>
      </c>
    </row>
    <row r="1878" spans="1:65" s="2" customFormat="1" ht="33" customHeight="1">
      <c r="A1878" s="33"/>
      <c r="B1878" s="151"/>
      <c r="C1878" s="152" t="s">
        <v>3137</v>
      </c>
      <c r="D1878" s="152" t="s">
        <v>154</v>
      </c>
      <c r="E1878" s="153" t="s">
        <v>3138</v>
      </c>
      <c r="F1878" s="154" t="s">
        <v>3139</v>
      </c>
      <c r="G1878" s="155" t="s">
        <v>157</v>
      </c>
      <c r="H1878" s="156">
        <v>56.789000000000001</v>
      </c>
      <c r="I1878" s="157"/>
      <c r="J1878" s="158">
        <f>ROUND(I1878*H1878,2)</f>
        <v>0</v>
      </c>
      <c r="K1878" s="159"/>
      <c r="L1878" s="34"/>
      <c r="M1878" s="160" t="s">
        <v>1</v>
      </c>
      <c r="N1878" s="161" t="s">
        <v>42</v>
      </c>
      <c r="O1878" s="62"/>
      <c r="P1878" s="162">
        <f>O1878*H1878</f>
        <v>0</v>
      </c>
      <c r="Q1878" s="162">
        <v>3.1611999999999998E-4</v>
      </c>
      <c r="R1878" s="162">
        <f>Q1878*H1878</f>
        <v>1.795213868E-2</v>
      </c>
      <c r="S1878" s="162">
        <v>0</v>
      </c>
      <c r="T1878" s="163">
        <f>S1878*H1878</f>
        <v>0</v>
      </c>
      <c r="U1878" s="33"/>
      <c r="V1878" s="33"/>
      <c r="W1878" s="33"/>
      <c r="X1878" s="33"/>
      <c r="Y1878" s="33"/>
      <c r="Z1878" s="33"/>
      <c r="AA1878" s="33"/>
      <c r="AB1878" s="33"/>
      <c r="AC1878" s="33"/>
      <c r="AD1878" s="33"/>
      <c r="AE1878" s="33"/>
      <c r="AR1878" s="164" t="s">
        <v>262</v>
      </c>
      <c r="AT1878" s="164" t="s">
        <v>154</v>
      </c>
      <c r="AU1878" s="164" t="s">
        <v>152</v>
      </c>
      <c r="AY1878" s="18" t="s">
        <v>151</v>
      </c>
      <c r="BE1878" s="165">
        <f>IF(N1878="základná",J1878,0)</f>
        <v>0</v>
      </c>
      <c r="BF1878" s="165">
        <f>IF(N1878="znížená",J1878,0)</f>
        <v>0</v>
      </c>
      <c r="BG1878" s="165">
        <f>IF(N1878="zákl. prenesená",J1878,0)</f>
        <v>0</v>
      </c>
      <c r="BH1878" s="165">
        <f>IF(N1878="zníž. prenesená",J1878,0)</f>
        <v>0</v>
      </c>
      <c r="BI1878" s="165">
        <f>IF(N1878="nulová",J1878,0)</f>
        <v>0</v>
      </c>
      <c r="BJ1878" s="18" t="s">
        <v>152</v>
      </c>
      <c r="BK1878" s="165">
        <f>ROUND(I1878*H1878,2)</f>
        <v>0</v>
      </c>
      <c r="BL1878" s="18" t="s">
        <v>262</v>
      </c>
      <c r="BM1878" s="164" t="s">
        <v>3140</v>
      </c>
    </row>
    <row r="1879" spans="1:65" s="14" customFormat="1" ht="11.25">
      <c r="B1879" s="174"/>
      <c r="D1879" s="167" t="s">
        <v>160</v>
      </c>
      <c r="E1879" s="175" t="s">
        <v>1</v>
      </c>
      <c r="F1879" s="176" t="s">
        <v>3141</v>
      </c>
      <c r="H1879" s="177">
        <v>56.789000000000001</v>
      </c>
      <c r="I1879" s="178"/>
      <c r="L1879" s="174"/>
      <c r="M1879" s="179"/>
      <c r="N1879" s="180"/>
      <c r="O1879" s="180"/>
      <c r="P1879" s="180"/>
      <c r="Q1879" s="180"/>
      <c r="R1879" s="180"/>
      <c r="S1879" s="180"/>
      <c r="T1879" s="181"/>
      <c r="AT1879" s="175" t="s">
        <v>160</v>
      </c>
      <c r="AU1879" s="175" t="s">
        <v>152</v>
      </c>
      <c r="AV1879" s="14" t="s">
        <v>152</v>
      </c>
      <c r="AW1879" s="14" t="s">
        <v>31</v>
      </c>
      <c r="AX1879" s="14" t="s">
        <v>84</v>
      </c>
      <c r="AY1879" s="175" t="s">
        <v>151</v>
      </c>
    </row>
    <row r="1880" spans="1:65" s="2" customFormat="1" ht="24.2" customHeight="1">
      <c r="A1880" s="33"/>
      <c r="B1880" s="151"/>
      <c r="C1880" s="152" t="s">
        <v>3142</v>
      </c>
      <c r="D1880" s="152" t="s">
        <v>154</v>
      </c>
      <c r="E1880" s="153" t="s">
        <v>3143</v>
      </c>
      <c r="F1880" s="154" t="s">
        <v>3144</v>
      </c>
      <c r="G1880" s="155" t="s">
        <v>157</v>
      </c>
      <c r="H1880" s="156">
        <v>20.856000000000002</v>
      </c>
      <c r="I1880" s="157"/>
      <c r="J1880" s="158">
        <f>ROUND(I1880*H1880,2)</f>
        <v>0</v>
      </c>
      <c r="K1880" s="159"/>
      <c r="L1880" s="34"/>
      <c r="M1880" s="160" t="s">
        <v>1</v>
      </c>
      <c r="N1880" s="161" t="s">
        <v>42</v>
      </c>
      <c r="O1880" s="62"/>
      <c r="P1880" s="162">
        <f>O1880*H1880</f>
        <v>0</v>
      </c>
      <c r="Q1880" s="162">
        <v>3.2000000000000003E-4</v>
      </c>
      <c r="R1880" s="162">
        <f>Q1880*H1880</f>
        <v>6.6739200000000007E-3</v>
      </c>
      <c r="S1880" s="162">
        <v>0</v>
      </c>
      <c r="T1880" s="163">
        <f>S1880*H1880</f>
        <v>0</v>
      </c>
      <c r="U1880" s="33"/>
      <c r="V1880" s="33"/>
      <c r="W1880" s="33"/>
      <c r="X1880" s="33"/>
      <c r="Y1880" s="33"/>
      <c r="Z1880" s="33"/>
      <c r="AA1880" s="33"/>
      <c r="AB1880" s="33"/>
      <c r="AC1880" s="33"/>
      <c r="AD1880" s="33"/>
      <c r="AE1880" s="33"/>
      <c r="AR1880" s="164" t="s">
        <v>262</v>
      </c>
      <c r="AT1880" s="164" t="s">
        <v>154</v>
      </c>
      <c r="AU1880" s="164" t="s">
        <v>152</v>
      </c>
      <c r="AY1880" s="18" t="s">
        <v>151</v>
      </c>
      <c r="BE1880" s="165">
        <f>IF(N1880="základná",J1880,0)</f>
        <v>0</v>
      </c>
      <c r="BF1880" s="165">
        <f>IF(N1880="znížená",J1880,0)</f>
        <v>0</v>
      </c>
      <c r="BG1880" s="165">
        <f>IF(N1880="zákl. prenesená",J1880,0)</f>
        <v>0</v>
      </c>
      <c r="BH1880" s="165">
        <f>IF(N1880="zníž. prenesená",J1880,0)</f>
        <v>0</v>
      </c>
      <c r="BI1880" s="165">
        <f>IF(N1880="nulová",J1880,0)</f>
        <v>0</v>
      </c>
      <c r="BJ1880" s="18" t="s">
        <v>152</v>
      </c>
      <c r="BK1880" s="165">
        <f>ROUND(I1880*H1880,2)</f>
        <v>0</v>
      </c>
      <c r="BL1880" s="18" t="s">
        <v>262</v>
      </c>
      <c r="BM1880" s="164" t="s">
        <v>3145</v>
      </c>
    </row>
    <row r="1881" spans="1:65" s="13" customFormat="1" ht="11.25">
      <c r="B1881" s="166"/>
      <c r="D1881" s="167" t="s">
        <v>160</v>
      </c>
      <c r="E1881" s="168" t="s">
        <v>1</v>
      </c>
      <c r="F1881" s="169" t="s">
        <v>1948</v>
      </c>
      <c r="H1881" s="168" t="s">
        <v>1</v>
      </c>
      <c r="I1881" s="170"/>
      <c r="L1881" s="166"/>
      <c r="M1881" s="171"/>
      <c r="N1881" s="172"/>
      <c r="O1881" s="172"/>
      <c r="P1881" s="172"/>
      <c r="Q1881" s="172"/>
      <c r="R1881" s="172"/>
      <c r="S1881" s="172"/>
      <c r="T1881" s="173"/>
      <c r="AT1881" s="168" t="s">
        <v>160</v>
      </c>
      <c r="AU1881" s="168" t="s">
        <v>152</v>
      </c>
      <c r="AV1881" s="13" t="s">
        <v>84</v>
      </c>
      <c r="AW1881" s="13" t="s">
        <v>31</v>
      </c>
      <c r="AX1881" s="13" t="s">
        <v>76</v>
      </c>
      <c r="AY1881" s="168" t="s">
        <v>151</v>
      </c>
    </row>
    <row r="1882" spans="1:65" s="14" customFormat="1" ht="11.25">
      <c r="B1882" s="174"/>
      <c r="D1882" s="167" t="s">
        <v>160</v>
      </c>
      <c r="E1882" s="175" t="s">
        <v>1</v>
      </c>
      <c r="F1882" s="176" t="s">
        <v>3146</v>
      </c>
      <c r="H1882" s="177">
        <v>20.856000000000002</v>
      </c>
      <c r="I1882" s="178"/>
      <c r="L1882" s="174"/>
      <c r="M1882" s="179"/>
      <c r="N1882" s="180"/>
      <c r="O1882" s="180"/>
      <c r="P1882" s="180"/>
      <c r="Q1882" s="180"/>
      <c r="R1882" s="180"/>
      <c r="S1882" s="180"/>
      <c r="T1882" s="181"/>
      <c r="AT1882" s="175" t="s">
        <v>160</v>
      </c>
      <c r="AU1882" s="175" t="s">
        <v>152</v>
      </c>
      <c r="AV1882" s="14" t="s">
        <v>152</v>
      </c>
      <c r="AW1882" s="14" t="s">
        <v>31</v>
      </c>
      <c r="AX1882" s="14" t="s">
        <v>76</v>
      </c>
      <c r="AY1882" s="175" t="s">
        <v>151</v>
      </c>
    </row>
    <row r="1883" spans="1:65" s="15" customFormat="1" ht="11.25">
      <c r="B1883" s="182"/>
      <c r="D1883" s="167" t="s">
        <v>160</v>
      </c>
      <c r="E1883" s="183" t="s">
        <v>1</v>
      </c>
      <c r="F1883" s="184" t="s">
        <v>164</v>
      </c>
      <c r="H1883" s="185">
        <v>20.856000000000002</v>
      </c>
      <c r="I1883" s="186"/>
      <c r="L1883" s="182"/>
      <c r="M1883" s="187"/>
      <c r="N1883" s="188"/>
      <c r="O1883" s="188"/>
      <c r="P1883" s="188"/>
      <c r="Q1883" s="188"/>
      <c r="R1883" s="188"/>
      <c r="S1883" s="188"/>
      <c r="T1883" s="189"/>
      <c r="AT1883" s="183" t="s">
        <v>160</v>
      </c>
      <c r="AU1883" s="183" t="s">
        <v>152</v>
      </c>
      <c r="AV1883" s="15" t="s">
        <v>158</v>
      </c>
      <c r="AW1883" s="15" t="s">
        <v>31</v>
      </c>
      <c r="AX1883" s="15" t="s">
        <v>84</v>
      </c>
      <c r="AY1883" s="183" t="s">
        <v>151</v>
      </c>
    </row>
    <row r="1884" spans="1:65" s="2" customFormat="1" ht="37.9" customHeight="1">
      <c r="A1884" s="33"/>
      <c r="B1884" s="151"/>
      <c r="C1884" s="152" t="s">
        <v>3147</v>
      </c>
      <c r="D1884" s="152" t="s">
        <v>154</v>
      </c>
      <c r="E1884" s="153" t="s">
        <v>3148</v>
      </c>
      <c r="F1884" s="154" t="s">
        <v>3149</v>
      </c>
      <c r="G1884" s="155" t="s">
        <v>157</v>
      </c>
      <c r="H1884" s="156">
        <v>46.975000000000001</v>
      </c>
      <c r="I1884" s="157"/>
      <c r="J1884" s="158">
        <f>ROUND(I1884*H1884,2)</f>
        <v>0</v>
      </c>
      <c r="K1884" s="159"/>
      <c r="L1884" s="34"/>
      <c r="M1884" s="160" t="s">
        <v>1</v>
      </c>
      <c r="N1884" s="161" t="s">
        <v>42</v>
      </c>
      <c r="O1884" s="62"/>
      <c r="P1884" s="162">
        <f>O1884*H1884</f>
        <v>0</v>
      </c>
      <c r="Q1884" s="162">
        <v>2.0000000000000002E-5</v>
      </c>
      <c r="R1884" s="162">
        <f>Q1884*H1884</f>
        <v>9.3950000000000012E-4</v>
      </c>
      <c r="S1884" s="162">
        <v>0</v>
      </c>
      <c r="T1884" s="163">
        <f>S1884*H1884</f>
        <v>0</v>
      </c>
      <c r="U1884" s="33"/>
      <c r="V1884" s="33"/>
      <c r="W1884" s="33"/>
      <c r="X1884" s="33"/>
      <c r="Y1884" s="33"/>
      <c r="Z1884" s="33"/>
      <c r="AA1884" s="33"/>
      <c r="AB1884" s="33"/>
      <c r="AC1884" s="33"/>
      <c r="AD1884" s="33"/>
      <c r="AE1884" s="33"/>
      <c r="AR1884" s="164" t="s">
        <v>262</v>
      </c>
      <c r="AT1884" s="164" t="s">
        <v>154</v>
      </c>
      <c r="AU1884" s="164" t="s">
        <v>152</v>
      </c>
      <c r="AY1884" s="18" t="s">
        <v>151</v>
      </c>
      <c r="BE1884" s="165">
        <f>IF(N1884="základná",J1884,0)</f>
        <v>0</v>
      </c>
      <c r="BF1884" s="165">
        <f>IF(N1884="znížená",J1884,0)</f>
        <v>0</v>
      </c>
      <c r="BG1884" s="165">
        <f>IF(N1884="zákl. prenesená",J1884,0)</f>
        <v>0</v>
      </c>
      <c r="BH1884" s="165">
        <f>IF(N1884="zníž. prenesená",J1884,0)</f>
        <v>0</v>
      </c>
      <c r="BI1884" s="165">
        <f>IF(N1884="nulová",J1884,0)</f>
        <v>0</v>
      </c>
      <c r="BJ1884" s="18" t="s">
        <v>152</v>
      </c>
      <c r="BK1884" s="165">
        <f>ROUND(I1884*H1884,2)</f>
        <v>0</v>
      </c>
      <c r="BL1884" s="18" t="s">
        <v>262</v>
      </c>
      <c r="BM1884" s="164" t="s">
        <v>3150</v>
      </c>
    </row>
    <row r="1885" spans="1:65" s="13" customFormat="1" ht="11.25">
      <c r="B1885" s="166"/>
      <c r="D1885" s="167" t="s">
        <v>160</v>
      </c>
      <c r="E1885" s="168" t="s">
        <v>1</v>
      </c>
      <c r="F1885" s="169" t="s">
        <v>1971</v>
      </c>
      <c r="H1885" s="168" t="s">
        <v>1</v>
      </c>
      <c r="I1885" s="170"/>
      <c r="L1885" s="166"/>
      <c r="M1885" s="171"/>
      <c r="N1885" s="172"/>
      <c r="O1885" s="172"/>
      <c r="P1885" s="172"/>
      <c r="Q1885" s="172"/>
      <c r="R1885" s="172"/>
      <c r="S1885" s="172"/>
      <c r="T1885" s="173"/>
      <c r="AT1885" s="168" t="s">
        <v>160</v>
      </c>
      <c r="AU1885" s="168" t="s">
        <v>152</v>
      </c>
      <c r="AV1885" s="13" t="s">
        <v>84</v>
      </c>
      <c r="AW1885" s="13" t="s">
        <v>31</v>
      </c>
      <c r="AX1885" s="13" t="s">
        <v>76</v>
      </c>
      <c r="AY1885" s="168" t="s">
        <v>151</v>
      </c>
    </row>
    <row r="1886" spans="1:65" s="14" customFormat="1" ht="11.25">
      <c r="B1886" s="174"/>
      <c r="D1886" s="167" t="s">
        <v>160</v>
      </c>
      <c r="E1886" s="175" t="s">
        <v>1</v>
      </c>
      <c r="F1886" s="176" t="s">
        <v>3151</v>
      </c>
      <c r="H1886" s="177">
        <v>20.21</v>
      </c>
      <c r="I1886" s="178"/>
      <c r="L1886" s="174"/>
      <c r="M1886" s="179"/>
      <c r="N1886" s="180"/>
      <c r="O1886" s="180"/>
      <c r="P1886" s="180"/>
      <c r="Q1886" s="180"/>
      <c r="R1886" s="180"/>
      <c r="S1886" s="180"/>
      <c r="T1886" s="181"/>
      <c r="AT1886" s="175" t="s">
        <v>160</v>
      </c>
      <c r="AU1886" s="175" t="s">
        <v>152</v>
      </c>
      <c r="AV1886" s="14" t="s">
        <v>152</v>
      </c>
      <c r="AW1886" s="14" t="s">
        <v>31</v>
      </c>
      <c r="AX1886" s="14" t="s">
        <v>76</v>
      </c>
      <c r="AY1886" s="175" t="s">
        <v>151</v>
      </c>
    </row>
    <row r="1887" spans="1:65" s="13" customFormat="1" ht="11.25">
      <c r="B1887" s="166"/>
      <c r="D1887" s="167" t="s">
        <v>160</v>
      </c>
      <c r="E1887" s="168" t="s">
        <v>1</v>
      </c>
      <c r="F1887" s="169" t="s">
        <v>1948</v>
      </c>
      <c r="H1887" s="168" t="s">
        <v>1</v>
      </c>
      <c r="I1887" s="170"/>
      <c r="L1887" s="166"/>
      <c r="M1887" s="171"/>
      <c r="N1887" s="172"/>
      <c r="O1887" s="172"/>
      <c r="P1887" s="172"/>
      <c r="Q1887" s="172"/>
      <c r="R1887" s="172"/>
      <c r="S1887" s="172"/>
      <c r="T1887" s="173"/>
      <c r="AT1887" s="168" t="s">
        <v>160</v>
      </c>
      <c r="AU1887" s="168" t="s">
        <v>152</v>
      </c>
      <c r="AV1887" s="13" t="s">
        <v>84</v>
      </c>
      <c r="AW1887" s="13" t="s">
        <v>31</v>
      </c>
      <c r="AX1887" s="13" t="s">
        <v>76</v>
      </c>
      <c r="AY1887" s="168" t="s">
        <v>151</v>
      </c>
    </row>
    <row r="1888" spans="1:65" s="14" customFormat="1" ht="11.25">
      <c r="B1888" s="174"/>
      <c r="D1888" s="167" t="s">
        <v>160</v>
      </c>
      <c r="E1888" s="175" t="s">
        <v>1</v>
      </c>
      <c r="F1888" s="176" t="s">
        <v>3152</v>
      </c>
      <c r="H1888" s="177">
        <v>26.765000000000001</v>
      </c>
      <c r="I1888" s="178"/>
      <c r="L1888" s="174"/>
      <c r="M1888" s="179"/>
      <c r="N1888" s="180"/>
      <c r="O1888" s="180"/>
      <c r="P1888" s="180"/>
      <c r="Q1888" s="180"/>
      <c r="R1888" s="180"/>
      <c r="S1888" s="180"/>
      <c r="T1888" s="181"/>
      <c r="AT1888" s="175" t="s">
        <v>160</v>
      </c>
      <c r="AU1888" s="175" t="s">
        <v>152</v>
      </c>
      <c r="AV1888" s="14" t="s">
        <v>152</v>
      </c>
      <c r="AW1888" s="14" t="s">
        <v>31</v>
      </c>
      <c r="AX1888" s="14" t="s">
        <v>76</v>
      </c>
      <c r="AY1888" s="175" t="s">
        <v>151</v>
      </c>
    </row>
    <row r="1889" spans="1:65" s="15" customFormat="1" ht="11.25">
      <c r="B1889" s="182"/>
      <c r="D1889" s="167" t="s">
        <v>160</v>
      </c>
      <c r="E1889" s="183" t="s">
        <v>1</v>
      </c>
      <c r="F1889" s="184" t="s">
        <v>164</v>
      </c>
      <c r="H1889" s="185">
        <v>46.975000000000001</v>
      </c>
      <c r="I1889" s="186"/>
      <c r="L1889" s="182"/>
      <c r="M1889" s="187"/>
      <c r="N1889" s="188"/>
      <c r="O1889" s="188"/>
      <c r="P1889" s="188"/>
      <c r="Q1889" s="188"/>
      <c r="R1889" s="188"/>
      <c r="S1889" s="188"/>
      <c r="T1889" s="189"/>
      <c r="AT1889" s="183" t="s">
        <v>160</v>
      </c>
      <c r="AU1889" s="183" t="s">
        <v>152</v>
      </c>
      <c r="AV1889" s="15" t="s">
        <v>158</v>
      </c>
      <c r="AW1889" s="15" t="s">
        <v>31</v>
      </c>
      <c r="AX1889" s="15" t="s">
        <v>84</v>
      </c>
      <c r="AY1889" s="183" t="s">
        <v>151</v>
      </c>
    </row>
    <row r="1890" spans="1:65" s="2" customFormat="1" ht="21.75" customHeight="1">
      <c r="A1890" s="33"/>
      <c r="B1890" s="151"/>
      <c r="C1890" s="152" t="s">
        <v>3153</v>
      </c>
      <c r="D1890" s="152" t="s">
        <v>154</v>
      </c>
      <c r="E1890" s="153" t="s">
        <v>3154</v>
      </c>
      <c r="F1890" s="154" t="s">
        <v>3155</v>
      </c>
      <c r="G1890" s="155" t="s">
        <v>157</v>
      </c>
      <c r="H1890" s="156">
        <v>30</v>
      </c>
      <c r="I1890" s="157"/>
      <c r="J1890" s="158">
        <f>ROUND(I1890*H1890,2)</f>
        <v>0</v>
      </c>
      <c r="K1890" s="159"/>
      <c r="L1890" s="34"/>
      <c r="M1890" s="160" t="s">
        <v>1</v>
      </c>
      <c r="N1890" s="161" t="s">
        <v>42</v>
      </c>
      <c r="O1890" s="62"/>
      <c r="P1890" s="162">
        <f>O1890*H1890</f>
        <v>0</v>
      </c>
      <c r="Q1890" s="162">
        <v>3.4000000000000002E-4</v>
      </c>
      <c r="R1890" s="162">
        <f>Q1890*H1890</f>
        <v>1.0200000000000001E-2</v>
      </c>
      <c r="S1890" s="162">
        <v>0</v>
      </c>
      <c r="T1890" s="163">
        <f>S1890*H1890</f>
        <v>0</v>
      </c>
      <c r="U1890" s="33"/>
      <c r="V1890" s="33"/>
      <c r="W1890" s="33"/>
      <c r="X1890" s="33"/>
      <c r="Y1890" s="33"/>
      <c r="Z1890" s="33"/>
      <c r="AA1890" s="33"/>
      <c r="AB1890" s="33"/>
      <c r="AC1890" s="33"/>
      <c r="AD1890" s="33"/>
      <c r="AE1890" s="33"/>
      <c r="AR1890" s="164" t="s">
        <v>262</v>
      </c>
      <c r="AT1890" s="164" t="s">
        <v>154</v>
      </c>
      <c r="AU1890" s="164" t="s">
        <v>152</v>
      </c>
      <c r="AY1890" s="18" t="s">
        <v>151</v>
      </c>
      <c r="BE1890" s="165">
        <f>IF(N1890="základná",J1890,0)</f>
        <v>0</v>
      </c>
      <c r="BF1890" s="165">
        <f>IF(N1890="znížená",J1890,0)</f>
        <v>0</v>
      </c>
      <c r="BG1890" s="165">
        <f>IF(N1890="zákl. prenesená",J1890,0)</f>
        <v>0</v>
      </c>
      <c r="BH1890" s="165">
        <f>IF(N1890="zníž. prenesená",J1890,0)</f>
        <v>0</v>
      </c>
      <c r="BI1890" s="165">
        <f>IF(N1890="nulová",J1890,0)</f>
        <v>0</v>
      </c>
      <c r="BJ1890" s="18" t="s">
        <v>152</v>
      </c>
      <c r="BK1890" s="165">
        <f>ROUND(I1890*H1890,2)</f>
        <v>0</v>
      </c>
      <c r="BL1890" s="18" t="s">
        <v>262</v>
      </c>
      <c r="BM1890" s="164" t="s">
        <v>3156</v>
      </c>
    </row>
    <row r="1891" spans="1:65" s="14" customFormat="1" ht="11.25">
      <c r="B1891" s="174"/>
      <c r="D1891" s="167" t="s">
        <v>160</v>
      </c>
      <c r="E1891" s="175" t="s">
        <v>1</v>
      </c>
      <c r="F1891" s="176" t="s">
        <v>3157</v>
      </c>
      <c r="H1891" s="177">
        <v>30</v>
      </c>
      <c r="I1891" s="178"/>
      <c r="L1891" s="174"/>
      <c r="M1891" s="179"/>
      <c r="N1891" s="180"/>
      <c r="O1891" s="180"/>
      <c r="P1891" s="180"/>
      <c r="Q1891" s="180"/>
      <c r="R1891" s="180"/>
      <c r="S1891" s="180"/>
      <c r="T1891" s="181"/>
      <c r="AT1891" s="175" t="s">
        <v>160</v>
      </c>
      <c r="AU1891" s="175" t="s">
        <v>152</v>
      </c>
      <c r="AV1891" s="14" t="s">
        <v>152</v>
      </c>
      <c r="AW1891" s="14" t="s">
        <v>31</v>
      </c>
      <c r="AX1891" s="14" t="s">
        <v>76</v>
      </c>
      <c r="AY1891" s="175" t="s">
        <v>151</v>
      </c>
    </row>
    <row r="1892" spans="1:65" s="15" customFormat="1" ht="11.25">
      <c r="B1892" s="182"/>
      <c r="D1892" s="167" t="s">
        <v>160</v>
      </c>
      <c r="E1892" s="183" t="s">
        <v>1</v>
      </c>
      <c r="F1892" s="184" t="s">
        <v>164</v>
      </c>
      <c r="H1892" s="185">
        <v>30</v>
      </c>
      <c r="I1892" s="186"/>
      <c r="L1892" s="182"/>
      <c r="M1892" s="187"/>
      <c r="N1892" s="188"/>
      <c r="O1892" s="188"/>
      <c r="P1892" s="188"/>
      <c r="Q1892" s="188"/>
      <c r="R1892" s="188"/>
      <c r="S1892" s="188"/>
      <c r="T1892" s="189"/>
      <c r="AT1892" s="183" t="s">
        <v>160</v>
      </c>
      <c r="AU1892" s="183" t="s">
        <v>152</v>
      </c>
      <c r="AV1892" s="15" t="s">
        <v>158</v>
      </c>
      <c r="AW1892" s="15" t="s">
        <v>31</v>
      </c>
      <c r="AX1892" s="15" t="s">
        <v>84</v>
      </c>
      <c r="AY1892" s="183" t="s">
        <v>151</v>
      </c>
    </row>
    <row r="1893" spans="1:65" s="12" customFormat="1" ht="22.9" customHeight="1">
      <c r="B1893" s="138"/>
      <c r="D1893" s="139" t="s">
        <v>75</v>
      </c>
      <c r="E1893" s="149" t="s">
        <v>1100</v>
      </c>
      <c r="F1893" s="149" t="s">
        <v>1101</v>
      </c>
      <c r="I1893" s="141"/>
      <c r="J1893" s="150">
        <f>BK1893</f>
        <v>0</v>
      </c>
      <c r="L1893" s="138"/>
      <c r="M1893" s="143"/>
      <c r="N1893" s="144"/>
      <c r="O1893" s="144"/>
      <c r="P1893" s="145">
        <f>SUM(P1894:P1900)</f>
        <v>0</v>
      </c>
      <c r="Q1893" s="144"/>
      <c r="R1893" s="145">
        <f>SUM(R1894:R1900)</f>
        <v>1.0273141795</v>
      </c>
      <c r="S1893" s="144"/>
      <c r="T1893" s="146">
        <f>SUM(T1894:T1900)</f>
        <v>0</v>
      </c>
      <c r="AR1893" s="139" t="s">
        <v>152</v>
      </c>
      <c r="AT1893" s="147" t="s">
        <v>75</v>
      </c>
      <c r="AU1893" s="147" t="s">
        <v>84</v>
      </c>
      <c r="AY1893" s="139" t="s">
        <v>151</v>
      </c>
      <c r="BK1893" s="148">
        <f>SUM(BK1894:BK1900)</f>
        <v>0</v>
      </c>
    </row>
    <row r="1894" spans="1:65" s="2" customFormat="1" ht="24.2" customHeight="1">
      <c r="A1894" s="33"/>
      <c r="B1894" s="151"/>
      <c r="C1894" s="152" t="s">
        <v>3158</v>
      </c>
      <c r="D1894" s="152" t="s">
        <v>154</v>
      </c>
      <c r="E1894" s="153" t="s">
        <v>3159</v>
      </c>
      <c r="F1894" s="154" t="s">
        <v>1103</v>
      </c>
      <c r="G1894" s="155" t="s">
        <v>157</v>
      </c>
      <c r="H1894" s="156">
        <v>1784.306</v>
      </c>
      <c r="I1894" s="157"/>
      <c r="J1894" s="158">
        <f>ROUND(I1894*H1894,2)</f>
        <v>0</v>
      </c>
      <c r="K1894" s="159"/>
      <c r="L1894" s="34"/>
      <c r="M1894" s="160" t="s">
        <v>1</v>
      </c>
      <c r="N1894" s="161" t="s">
        <v>42</v>
      </c>
      <c r="O1894" s="62"/>
      <c r="P1894" s="162">
        <f>O1894*H1894</f>
        <v>0</v>
      </c>
      <c r="Q1894" s="162">
        <v>1.6574999999999999E-4</v>
      </c>
      <c r="R1894" s="162">
        <f>Q1894*H1894</f>
        <v>0.29574871949999998</v>
      </c>
      <c r="S1894" s="162">
        <v>0</v>
      </c>
      <c r="T1894" s="163">
        <f>S1894*H1894</f>
        <v>0</v>
      </c>
      <c r="U1894" s="33"/>
      <c r="V1894" s="33"/>
      <c r="W1894" s="33"/>
      <c r="X1894" s="33"/>
      <c r="Y1894" s="33"/>
      <c r="Z1894" s="33"/>
      <c r="AA1894" s="33"/>
      <c r="AB1894" s="33"/>
      <c r="AC1894" s="33"/>
      <c r="AD1894" s="33"/>
      <c r="AE1894" s="33"/>
      <c r="AR1894" s="164" t="s">
        <v>262</v>
      </c>
      <c r="AT1894" s="164" t="s">
        <v>154</v>
      </c>
      <c r="AU1894" s="164" t="s">
        <v>152</v>
      </c>
      <c r="AY1894" s="18" t="s">
        <v>151</v>
      </c>
      <c r="BE1894" s="165">
        <f>IF(N1894="základná",J1894,0)</f>
        <v>0</v>
      </c>
      <c r="BF1894" s="165">
        <f>IF(N1894="znížená",J1894,0)</f>
        <v>0</v>
      </c>
      <c r="BG1894" s="165">
        <f>IF(N1894="zákl. prenesená",J1894,0)</f>
        <v>0</v>
      </c>
      <c r="BH1894" s="165">
        <f>IF(N1894="zníž. prenesená",J1894,0)</f>
        <v>0</v>
      </c>
      <c r="BI1894" s="165">
        <f>IF(N1894="nulová",J1894,0)</f>
        <v>0</v>
      </c>
      <c r="BJ1894" s="18" t="s">
        <v>152</v>
      </c>
      <c r="BK1894" s="165">
        <f>ROUND(I1894*H1894,2)</f>
        <v>0</v>
      </c>
      <c r="BL1894" s="18" t="s">
        <v>262</v>
      </c>
      <c r="BM1894" s="164" t="s">
        <v>3160</v>
      </c>
    </row>
    <row r="1895" spans="1:65" s="2" customFormat="1" ht="44.25" customHeight="1">
      <c r="A1895" s="33"/>
      <c r="B1895" s="151"/>
      <c r="C1895" s="152" t="s">
        <v>3161</v>
      </c>
      <c r="D1895" s="152" t="s">
        <v>154</v>
      </c>
      <c r="E1895" s="153" t="s">
        <v>1105</v>
      </c>
      <c r="F1895" s="154" t="s">
        <v>1106</v>
      </c>
      <c r="G1895" s="155" t="s">
        <v>157</v>
      </c>
      <c r="H1895" s="156">
        <v>1784.306</v>
      </c>
      <c r="I1895" s="157"/>
      <c r="J1895" s="158">
        <f>ROUND(I1895*H1895,2)</f>
        <v>0</v>
      </c>
      <c r="K1895" s="159"/>
      <c r="L1895" s="34"/>
      <c r="M1895" s="160" t="s">
        <v>1</v>
      </c>
      <c r="N1895" s="161" t="s">
        <v>42</v>
      </c>
      <c r="O1895" s="62"/>
      <c r="P1895" s="162">
        <f>O1895*H1895</f>
        <v>0</v>
      </c>
      <c r="Q1895" s="162">
        <v>4.0999999999999999E-4</v>
      </c>
      <c r="R1895" s="162">
        <f>Q1895*H1895</f>
        <v>0.73156546</v>
      </c>
      <c r="S1895" s="162">
        <v>0</v>
      </c>
      <c r="T1895" s="163">
        <f>S1895*H1895</f>
        <v>0</v>
      </c>
      <c r="U1895" s="33"/>
      <c r="V1895" s="33"/>
      <c r="W1895" s="33"/>
      <c r="X1895" s="33"/>
      <c r="Y1895" s="33"/>
      <c r="Z1895" s="33"/>
      <c r="AA1895" s="33"/>
      <c r="AB1895" s="33"/>
      <c r="AC1895" s="33"/>
      <c r="AD1895" s="33"/>
      <c r="AE1895" s="33"/>
      <c r="AR1895" s="164" t="s">
        <v>262</v>
      </c>
      <c r="AT1895" s="164" t="s">
        <v>154</v>
      </c>
      <c r="AU1895" s="164" t="s">
        <v>152</v>
      </c>
      <c r="AY1895" s="18" t="s">
        <v>151</v>
      </c>
      <c r="BE1895" s="165">
        <f>IF(N1895="základná",J1895,0)</f>
        <v>0</v>
      </c>
      <c r="BF1895" s="165">
        <f>IF(N1895="znížená",J1895,0)</f>
        <v>0</v>
      </c>
      <c r="BG1895" s="165">
        <f>IF(N1895="zákl. prenesená",J1895,0)</f>
        <v>0</v>
      </c>
      <c r="BH1895" s="165">
        <f>IF(N1895="zníž. prenesená",J1895,0)</f>
        <v>0</v>
      </c>
      <c r="BI1895" s="165">
        <f>IF(N1895="nulová",J1895,0)</f>
        <v>0</v>
      </c>
      <c r="BJ1895" s="18" t="s">
        <v>152</v>
      </c>
      <c r="BK1895" s="165">
        <f>ROUND(I1895*H1895,2)</f>
        <v>0</v>
      </c>
      <c r="BL1895" s="18" t="s">
        <v>262</v>
      </c>
      <c r="BM1895" s="164" t="s">
        <v>3162</v>
      </c>
    </row>
    <row r="1896" spans="1:65" s="13" customFormat="1" ht="11.25">
      <c r="B1896" s="166"/>
      <c r="D1896" s="167" t="s">
        <v>160</v>
      </c>
      <c r="E1896" s="168" t="s">
        <v>1</v>
      </c>
      <c r="F1896" s="169" t="s">
        <v>1108</v>
      </c>
      <c r="H1896" s="168" t="s">
        <v>1</v>
      </c>
      <c r="I1896" s="170"/>
      <c r="L1896" s="166"/>
      <c r="M1896" s="171"/>
      <c r="N1896" s="172"/>
      <c r="O1896" s="172"/>
      <c r="P1896" s="172"/>
      <c r="Q1896" s="172"/>
      <c r="R1896" s="172"/>
      <c r="S1896" s="172"/>
      <c r="T1896" s="173"/>
      <c r="AT1896" s="168" t="s">
        <v>160</v>
      </c>
      <c r="AU1896" s="168" t="s">
        <v>152</v>
      </c>
      <c r="AV1896" s="13" t="s">
        <v>84</v>
      </c>
      <c r="AW1896" s="13" t="s">
        <v>31</v>
      </c>
      <c r="AX1896" s="13" t="s">
        <v>76</v>
      </c>
      <c r="AY1896" s="168" t="s">
        <v>151</v>
      </c>
    </row>
    <row r="1897" spans="1:65" s="14" customFormat="1" ht="11.25">
      <c r="B1897" s="174"/>
      <c r="D1897" s="167" t="s">
        <v>160</v>
      </c>
      <c r="E1897" s="175" t="s">
        <v>1</v>
      </c>
      <c r="F1897" s="176" t="s">
        <v>3163</v>
      </c>
      <c r="H1897" s="177">
        <v>1890.13</v>
      </c>
      <c r="I1897" s="178"/>
      <c r="L1897" s="174"/>
      <c r="M1897" s="179"/>
      <c r="N1897" s="180"/>
      <c r="O1897" s="180"/>
      <c r="P1897" s="180"/>
      <c r="Q1897" s="180"/>
      <c r="R1897" s="180"/>
      <c r="S1897" s="180"/>
      <c r="T1897" s="181"/>
      <c r="AT1897" s="175" t="s">
        <v>160</v>
      </c>
      <c r="AU1897" s="175" t="s">
        <v>152</v>
      </c>
      <c r="AV1897" s="14" t="s">
        <v>152</v>
      </c>
      <c r="AW1897" s="14" t="s">
        <v>31</v>
      </c>
      <c r="AX1897" s="14" t="s">
        <v>76</v>
      </c>
      <c r="AY1897" s="175" t="s">
        <v>151</v>
      </c>
    </row>
    <row r="1898" spans="1:65" s="14" customFormat="1" ht="11.25">
      <c r="B1898" s="174"/>
      <c r="D1898" s="167" t="s">
        <v>160</v>
      </c>
      <c r="E1898" s="175" t="s">
        <v>1</v>
      </c>
      <c r="F1898" s="176" t="s">
        <v>3164</v>
      </c>
      <c r="H1898" s="177">
        <v>86.596000000000004</v>
      </c>
      <c r="I1898" s="178"/>
      <c r="L1898" s="174"/>
      <c r="M1898" s="179"/>
      <c r="N1898" s="180"/>
      <c r="O1898" s="180"/>
      <c r="P1898" s="180"/>
      <c r="Q1898" s="180"/>
      <c r="R1898" s="180"/>
      <c r="S1898" s="180"/>
      <c r="T1898" s="181"/>
      <c r="AT1898" s="175" t="s">
        <v>160</v>
      </c>
      <c r="AU1898" s="175" t="s">
        <v>152</v>
      </c>
      <c r="AV1898" s="14" t="s">
        <v>152</v>
      </c>
      <c r="AW1898" s="14" t="s">
        <v>31</v>
      </c>
      <c r="AX1898" s="14" t="s">
        <v>76</v>
      </c>
      <c r="AY1898" s="175" t="s">
        <v>151</v>
      </c>
    </row>
    <row r="1899" spans="1:65" s="14" customFormat="1" ht="11.25">
      <c r="B1899" s="174"/>
      <c r="D1899" s="167" t="s">
        <v>160</v>
      </c>
      <c r="E1899" s="175" t="s">
        <v>1</v>
      </c>
      <c r="F1899" s="176" t="s">
        <v>3165</v>
      </c>
      <c r="H1899" s="177">
        <v>-192.42</v>
      </c>
      <c r="I1899" s="178"/>
      <c r="L1899" s="174"/>
      <c r="M1899" s="179"/>
      <c r="N1899" s="180"/>
      <c r="O1899" s="180"/>
      <c r="P1899" s="180"/>
      <c r="Q1899" s="180"/>
      <c r="R1899" s="180"/>
      <c r="S1899" s="180"/>
      <c r="T1899" s="181"/>
      <c r="AT1899" s="175" t="s">
        <v>160</v>
      </c>
      <c r="AU1899" s="175" t="s">
        <v>152</v>
      </c>
      <c r="AV1899" s="14" t="s">
        <v>152</v>
      </c>
      <c r="AW1899" s="14" t="s">
        <v>31</v>
      </c>
      <c r="AX1899" s="14" t="s">
        <v>76</v>
      </c>
      <c r="AY1899" s="175" t="s">
        <v>151</v>
      </c>
    </row>
    <row r="1900" spans="1:65" s="15" customFormat="1" ht="11.25">
      <c r="B1900" s="182"/>
      <c r="D1900" s="167" t="s">
        <v>160</v>
      </c>
      <c r="E1900" s="183" t="s">
        <v>1</v>
      </c>
      <c r="F1900" s="184" t="s">
        <v>164</v>
      </c>
      <c r="H1900" s="185">
        <v>1784.306</v>
      </c>
      <c r="I1900" s="186"/>
      <c r="L1900" s="182"/>
      <c r="M1900" s="187"/>
      <c r="N1900" s="188"/>
      <c r="O1900" s="188"/>
      <c r="P1900" s="188"/>
      <c r="Q1900" s="188"/>
      <c r="R1900" s="188"/>
      <c r="S1900" s="188"/>
      <c r="T1900" s="189"/>
      <c r="AT1900" s="183" t="s">
        <v>160</v>
      </c>
      <c r="AU1900" s="183" t="s">
        <v>152</v>
      </c>
      <c r="AV1900" s="15" t="s">
        <v>158</v>
      </c>
      <c r="AW1900" s="15" t="s">
        <v>31</v>
      </c>
      <c r="AX1900" s="15" t="s">
        <v>84</v>
      </c>
      <c r="AY1900" s="183" t="s">
        <v>151</v>
      </c>
    </row>
    <row r="1901" spans="1:65" s="12" customFormat="1" ht="25.9" customHeight="1">
      <c r="B1901" s="138"/>
      <c r="D1901" s="139" t="s">
        <v>75</v>
      </c>
      <c r="E1901" s="140" t="s">
        <v>186</v>
      </c>
      <c r="F1901" s="140" t="s">
        <v>715</v>
      </c>
      <c r="I1901" s="141"/>
      <c r="J1901" s="142">
        <f>BK1901</f>
        <v>0</v>
      </c>
      <c r="L1901" s="138"/>
      <c r="M1901" s="143"/>
      <c r="N1901" s="144"/>
      <c r="O1901" s="144"/>
      <c r="P1901" s="145">
        <f>P1902</f>
        <v>0</v>
      </c>
      <c r="Q1901" s="144"/>
      <c r="R1901" s="145">
        <f>R1902</f>
        <v>0</v>
      </c>
      <c r="S1901" s="144"/>
      <c r="T1901" s="146">
        <f>T1902</f>
        <v>0</v>
      </c>
      <c r="AR1901" s="139" t="s">
        <v>165</v>
      </c>
      <c r="AT1901" s="147" t="s">
        <v>75</v>
      </c>
      <c r="AU1901" s="147" t="s">
        <v>76</v>
      </c>
      <c r="AY1901" s="139" t="s">
        <v>151</v>
      </c>
      <c r="BK1901" s="148">
        <f>BK1902</f>
        <v>0</v>
      </c>
    </row>
    <row r="1902" spans="1:65" s="12" customFormat="1" ht="22.9" customHeight="1">
      <c r="B1902" s="138"/>
      <c r="D1902" s="139" t="s">
        <v>75</v>
      </c>
      <c r="E1902" s="149" t="s">
        <v>3166</v>
      </c>
      <c r="F1902" s="149" t="s">
        <v>3167</v>
      </c>
      <c r="I1902" s="141"/>
      <c r="J1902" s="150">
        <f>BK1902</f>
        <v>0</v>
      </c>
      <c r="L1902" s="138"/>
      <c r="M1902" s="143"/>
      <c r="N1902" s="144"/>
      <c r="O1902" s="144"/>
      <c r="P1902" s="145">
        <f>SUM(P1903:P1967)</f>
        <v>0</v>
      </c>
      <c r="Q1902" s="144"/>
      <c r="R1902" s="145">
        <f>SUM(R1903:R1967)</f>
        <v>0</v>
      </c>
      <c r="S1902" s="144"/>
      <c r="T1902" s="146">
        <f>SUM(T1903:T1967)</f>
        <v>0</v>
      </c>
      <c r="AR1902" s="139" t="s">
        <v>165</v>
      </c>
      <c r="AT1902" s="147" t="s">
        <v>75</v>
      </c>
      <c r="AU1902" s="147" t="s">
        <v>84</v>
      </c>
      <c r="AY1902" s="139" t="s">
        <v>151</v>
      </c>
      <c r="BK1902" s="148">
        <f>SUM(BK1903:BK1967)</f>
        <v>0</v>
      </c>
    </row>
    <row r="1903" spans="1:65" s="2" customFormat="1" ht="16.5" customHeight="1">
      <c r="A1903" s="33"/>
      <c r="B1903" s="151"/>
      <c r="C1903" s="152" t="s">
        <v>3168</v>
      </c>
      <c r="D1903" s="152" t="s">
        <v>154</v>
      </c>
      <c r="E1903" s="153" t="s">
        <v>3169</v>
      </c>
      <c r="F1903" s="154" t="s">
        <v>3170</v>
      </c>
      <c r="G1903" s="155" t="s">
        <v>179</v>
      </c>
      <c r="H1903" s="156">
        <v>1</v>
      </c>
      <c r="I1903" s="157"/>
      <c r="J1903" s="158">
        <f>ROUND(I1903*H1903,2)</f>
        <v>0</v>
      </c>
      <c r="K1903" s="159"/>
      <c r="L1903" s="34"/>
      <c r="M1903" s="160" t="s">
        <v>1</v>
      </c>
      <c r="N1903" s="161" t="s">
        <v>42</v>
      </c>
      <c r="O1903" s="62"/>
      <c r="P1903" s="162">
        <f>O1903*H1903</f>
        <v>0</v>
      </c>
      <c r="Q1903" s="162">
        <v>0</v>
      </c>
      <c r="R1903" s="162">
        <f>Q1903*H1903</f>
        <v>0</v>
      </c>
      <c r="S1903" s="162">
        <v>0</v>
      </c>
      <c r="T1903" s="163">
        <f>S1903*H1903</f>
        <v>0</v>
      </c>
      <c r="U1903" s="33"/>
      <c r="V1903" s="33"/>
      <c r="W1903" s="33"/>
      <c r="X1903" s="33"/>
      <c r="Y1903" s="33"/>
      <c r="Z1903" s="33"/>
      <c r="AA1903" s="33"/>
      <c r="AB1903" s="33"/>
      <c r="AC1903" s="33"/>
      <c r="AD1903" s="33"/>
      <c r="AE1903" s="33"/>
      <c r="AR1903" s="164" t="s">
        <v>641</v>
      </c>
      <c r="AT1903" s="164" t="s">
        <v>154</v>
      </c>
      <c r="AU1903" s="164" t="s">
        <v>152</v>
      </c>
      <c r="AY1903" s="18" t="s">
        <v>151</v>
      </c>
      <c r="BE1903" s="165">
        <f>IF(N1903="základná",J1903,0)</f>
        <v>0</v>
      </c>
      <c r="BF1903" s="165">
        <f>IF(N1903="znížená",J1903,0)</f>
        <v>0</v>
      </c>
      <c r="BG1903" s="165">
        <f>IF(N1903="zákl. prenesená",J1903,0)</f>
        <v>0</v>
      </c>
      <c r="BH1903" s="165">
        <f>IF(N1903="zníž. prenesená",J1903,0)</f>
        <v>0</v>
      </c>
      <c r="BI1903" s="165">
        <f>IF(N1903="nulová",J1903,0)</f>
        <v>0</v>
      </c>
      <c r="BJ1903" s="18" t="s">
        <v>152</v>
      </c>
      <c r="BK1903" s="165">
        <f>ROUND(I1903*H1903,2)</f>
        <v>0</v>
      </c>
      <c r="BL1903" s="18" t="s">
        <v>641</v>
      </c>
      <c r="BM1903" s="164" t="s">
        <v>3171</v>
      </c>
    </row>
    <row r="1904" spans="1:65" s="13" customFormat="1" ht="11.25">
      <c r="B1904" s="166"/>
      <c r="D1904" s="167" t="s">
        <v>160</v>
      </c>
      <c r="E1904" s="168" t="s">
        <v>1</v>
      </c>
      <c r="F1904" s="169" t="s">
        <v>3172</v>
      </c>
      <c r="H1904" s="168" t="s">
        <v>1</v>
      </c>
      <c r="I1904" s="170"/>
      <c r="L1904" s="166"/>
      <c r="M1904" s="171"/>
      <c r="N1904" s="172"/>
      <c r="O1904" s="172"/>
      <c r="P1904" s="172"/>
      <c r="Q1904" s="172"/>
      <c r="R1904" s="172"/>
      <c r="S1904" s="172"/>
      <c r="T1904" s="173"/>
      <c r="AT1904" s="168" t="s">
        <v>160</v>
      </c>
      <c r="AU1904" s="168" t="s">
        <v>152</v>
      </c>
      <c r="AV1904" s="13" t="s">
        <v>84</v>
      </c>
      <c r="AW1904" s="13" t="s">
        <v>31</v>
      </c>
      <c r="AX1904" s="13" t="s">
        <v>76</v>
      </c>
      <c r="AY1904" s="168" t="s">
        <v>151</v>
      </c>
    </row>
    <row r="1905" spans="2:51" s="13" customFormat="1" ht="11.25">
      <c r="B1905" s="166"/>
      <c r="D1905" s="167" t="s">
        <v>160</v>
      </c>
      <c r="E1905" s="168" t="s">
        <v>1</v>
      </c>
      <c r="F1905" s="169" t="s">
        <v>3173</v>
      </c>
      <c r="H1905" s="168" t="s">
        <v>1</v>
      </c>
      <c r="I1905" s="170"/>
      <c r="L1905" s="166"/>
      <c r="M1905" s="171"/>
      <c r="N1905" s="172"/>
      <c r="O1905" s="172"/>
      <c r="P1905" s="172"/>
      <c r="Q1905" s="172"/>
      <c r="R1905" s="172"/>
      <c r="S1905" s="172"/>
      <c r="T1905" s="173"/>
      <c r="AT1905" s="168" t="s">
        <v>160</v>
      </c>
      <c r="AU1905" s="168" t="s">
        <v>152</v>
      </c>
      <c r="AV1905" s="13" t="s">
        <v>84</v>
      </c>
      <c r="AW1905" s="13" t="s">
        <v>31</v>
      </c>
      <c r="AX1905" s="13" t="s">
        <v>76</v>
      </c>
      <c r="AY1905" s="168" t="s">
        <v>151</v>
      </c>
    </row>
    <row r="1906" spans="2:51" s="13" customFormat="1" ht="11.25">
      <c r="B1906" s="166"/>
      <c r="D1906" s="167" t="s">
        <v>160</v>
      </c>
      <c r="E1906" s="168" t="s">
        <v>1</v>
      </c>
      <c r="F1906" s="169" t="s">
        <v>3174</v>
      </c>
      <c r="H1906" s="168" t="s">
        <v>1</v>
      </c>
      <c r="I1906" s="170"/>
      <c r="L1906" s="166"/>
      <c r="M1906" s="171"/>
      <c r="N1906" s="172"/>
      <c r="O1906" s="172"/>
      <c r="P1906" s="172"/>
      <c r="Q1906" s="172"/>
      <c r="R1906" s="172"/>
      <c r="S1906" s="172"/>
      <c r="T1906" s="173"/>
      <c r="AT1906" s="168" t="s">
        <v>160</v>
      </c>
      <c r="AU1906" s="168" t="s">
        <v>152</v>
      </c>
      <c r="AV1906" s="13" t="s">
        <v>84</v>
      </c>
      <c r="AW1906" s="13" t="s">
        <v>31</v>
      </c>
      <c r="AX1906" s="13" t="s">
        <v>76</v>
      </c>
      <c r="AY1906" s="168" t="s">
        <v>151</v>
      </c>
    </row>
    <row r="1907" spans="2:51" s="13" customFormat="1" ht="11.25">
      <c r="B1907" s="166"/>
      <c r="D1907" s="167" t="s">
        <v>160</v>
      </c>
      <c r="E1907" s="168" t="s">
        <v>1</v>
      </c>
      <c r="F1907" s="169" t="s">
        <v>3175</v>
      </c>
      <c r="H1907" s="168" t="s">
        <v>1</v>
      </c>
      <c r="I1907" s="170"/>
      <c r="L1907" s="166"/>
      <c r="M1907" s="171"/>
      <c r="N1907" s="172"/>
      <c r="O1907" s="172"/>
      <c r="P1907" s="172"/>
      <c r="Q1907" s="172"/>
      <c r="R1907" s="172"/>
      <c r="S1907" s="172"/>
      <c r="T1907" s="173"/>
      <c r="AT1907" s="168" t="s">
        <v>160</v>
      </c>
      <c r="AU1907" s="168" t="s">
        <v>152</v>
      </c>
      <c r="AV1907" s="13" t="s">
        <v>84</v>
      </c>
      <c r="AW1907" s="13" t="s">
        <v>31</v>
      </c>
      <c r="AX1907" s="13" t="s">
        <v>76</v>
      </c>
      <c r="AY1907" s="168" t="s">
        <v>151</v>
      </c>
    </row>
    <row r="1908" spans="2:51" s="13" customFormat="1" ht="11.25">
      <c r="B1908" s="166"/>
      <c r="D1908" s="167" t="s">
        <v>160</v>
      </c>
      <c r="E1908" s="168" t="s">
        <v>1</v>
      </c>
      <c r="F1908" s="169" t="s">
        <v>3176</v>
      </c>
      <c r="H1908" s="168" t="s">
        <v>1</v>
      </c>
      <c r="I1908" s="170"/>
      <c r="L1908" s="166"/>
      <c r="M1908" s="171"/>
      <c r="N1908" s="172"/>
      <c r="O1908" s="172"/>
      <c r="P1908" s="172"/>
      <c r="Q1908" s="172"/>
      <c r="R1908" s="172"/>
      <c r="S1908" s="172"/>
      <c r="T1908" s="173"/>
      <c r="AT1908" s="168" t="s">
        <v>160</v>
      </c>
      <c r="AU1908" s="168" t="s">
        <v>152</v>
      </c>
      <c r="AV1908" s="13" t="s">
        <v>84</v>
      </c>
      <c r="AW1908" s="13" t="s">
        <v>31</v>
      </c>
      <c r="AX1908" s="13" t="s">
        <v>76</v>
      </c>
      <c r="AY1908" s="168" t="s">
        <v>151</v>
      </c>
    </row>
    <row r="1909" spans="2:51" s="13" customFormat="1" ht="11.25">
      <c r="B1909" s="166"/>
      <c r="D1909" s="167" t="s">
        <v>160</v>
      </c>
      <c r="E1909" s="168" t="s">
        <v>1</v>
      </c>
      <c r="F1909" s="169" t="s">
        <v>3177</v>
      </c>
      <c r="H1909" s="168" t="s">
        <v>1</v>
      </c>
      <c r="I1909" s="170"/>
      <c r="L1909" s="166"/>
      <c r="M1909" s="171"/>
      <c r="N1909" s="172"/>
      <c r="O1909" s="172"/>
      <c r="P1909" s="172"/>
      <c r="Q1909" s="172"/>
      <c r="R1909" s="172"/>
      <c r="S1909" s="172"/>
      <c r="T1909" s="173"/>
      <c r="AT1909" s="168" t="s">
        <v>160</v>
      </c>
      <c r="AU1909" s="168" t="s">
        <v>152</v>
      </c>
      <c r="AV1909" s="13" t="s">
        <v>84</v>
      </c>
      <c r="AW1909" s="13" t="s">
        <v>31</v>
      </c>
      <c r="AX1909" s="13" t="s">
        <v>76</v>
      </c>
      <c r="AY1909" s="168" t="s">
        <v>151</v>
      </c>
    </row>
    <row r="1910" spans="2:51" s="13" customFormat="1" ht="11.25">
      <c r="B1910" s="166"/>
      <c r="D1910" s="167" t="s">
        <v>160</v>
      </c>
      <c r="E1910" s="168" t="s">
        <v>1</v>
      </c>
      <c r="F1910" s="169" t="s">
        <v>3178</v>
      </c>
      <c r="H1910" s="168" t="s">
        <v>1</v>
      </c>
      <c r="I1910" s="170"/>
      <c r="L1910" s="166"/>
      <c r="M1910" s="171"/>
      <c r="N1910" s="172"/>
      <c r="O1910" s="172"/>
      <c r="P1910" s="172"/>
      <c r="Q1910" s="172"/>
      <c r="R1910" s="172"/>
      <c r="S1910" s="172"/>
      <c r="T1910" s="173"/>
      <c r="AT1910" s="168" t="s">
        <v>160</v>
      </c>
      <c r="AU1910" s="168" t="s">
        <v>152</v>
      </c>
      <c r="AV1910" s="13" t="s">
        <v>84</v>
      </c>
      <c r="AW1910" s="13" t="s">
        <v>31</v>
      </c>
      <c r="AX1910" s="13" t="s">
        <v>76</v>
      </c>
      <c r="AY1910" s="168" t="s">
        <v>151</v>
      </c>
    </row>
    <row r="1911" spans="2:51" s="13" customFormat="1" ht="11.25">
      <c r="B1911" s="166"/>
      <c r="D1911" s="167" t="s">
        <v>160</v>
      </c>
      <c r="E1911" s="168" t="s">
        <v>1</v>
      </c>
      <c r="F1911" s="169" t="s">
        <v>3179</v>
      </c>
      <c r="H1911" s="168" t="s">
        <v>1</v>
      </c>
      <c r="I1911" s="170"/>
      <c r="L1911" s="166"/>
      <c r="M1911" s="171"/>
      <c r="N1911" s="172"/>
      <c r="O1911" s="172"/>
      <c r="P1911" s="172"/>
      <c r="Q1911" s="172"/>
      <c r="R1911" s="172"/>
      <c r="S1911" s="172"/>
      <c r="T1911" s="173"/>
      <c r="AT1911" s="168" t="s">
        <v>160</v>
      </c>
      <c r="AU1911" s="168" t="s">
        <v>152</v>
      </c>
      <c r="AV1911" s="13" t="s">
        <v>84</v>
      </c>
      <c r="AW1911" s="13" t="s">
        <v>31</v>
      </c>
      <c r="AX1911" s="13" t="s">
        <v>76</v>
      </c>
      <c r="AY1911" s="168" t="s">
        <v>151</v>
      </c>
    </row>
    <row r="1912" spans="2:51" s="13" customFormat="1" ht="11.25">
      <c r="B1912" s="166"/>
      <c r="D1912" s="167" t="s">
        <v>160</v>
      </c>
      <c r="E1912" s="168" t="s">
        <v>1</v>
      </c>
      <c r="F1912" s="169" t="s">
        <v>3180</v>
      </c>
      <c r="H1912" s="168" t="s">
        <v>1</v>
      </c>
      <c r="I1912" s="170"/>
      <c r="L1912" s="166"/>
      <c r="M1912" s="171"/>
      <c r="N1912" s="172"/>
      <c r="O1912" s="172"/>
      <c r="P1912" s="172"/>
      <c r="Q1912" s="172"/>
      <c r="R1912" s="172"/>
      <c r="S1912" s="172"/>
      <c r="T1912" s="173"/>
      <c r="AT1912" s="168" t="s">
        <v>160</v>
      </c>
      <c r="AU1912" s="168" t="s">
        <v>152</v>
      </c>
      <c r="AV1912" s="13" t="s">
        <v>84</v>
      </c>
      <c r="AW1912" s="13" t="s">
        <v>31</v>
      </c>
      <c r="AX1912" s="13" t="s">
        <v>76</v>
      </c>
      <c r="AY1912" s="168" t="s">
        <v>151</v>
      </c>
    </row>
    <row r="1913" spans="2:51" s="13" customFormat="1" ht="11.25">
      <c r="B1913" s="166"/>
      <c r="D1913" s="167" t="s">
        <v>160</v>
      </c>
      <c r="E1913" s="168" t="s">
        <v>1</v>
      </c>
      <c r="F1913" s="169" t="s">
        <v>3181</v>
      </c>
      <c r="H1913" s="168" t="s">
        <v>1</v>
      </c>
      <c r="I1913" s="170"/>
      <c r="L1913" s="166"/>
      <c r="M1913" s="171"/>
      <c r="N1913" s="172"/>
      <c r="O1913" s="172"/>
      <c r="P1913" s="172"/>
      <c r="Q1913" s="172"/>
      <c r="R1913" s="172"/>
      <c r="S1913" s="172"/>
      <c r="T1913" s="173"/>
      <c r="AT1913" s="168" t="s">
        <v>160</v>
      </c>
      <c r="AU1913" s="168" t="s">
        <v>152</v>
      </c>
      <c r="AV1913" s="13" t="s">
        <v>84</v>
      </c>
      <c r="AW1913" s="13" t="s">
        <v>31</v>
      </c>
      <c r="AX1913" s="13" t="s">
        <v>76</v>
      </c>
      <c r="AY1913" s="168" t="s">
        <v>151</v>
      </c>
    </row>
    <row r="1914" spans="2:51" s="13" customFormat="1" ht="11.25">
      <c r="B1914" s="166"/>
      <c r="D1914" s="167" t="s">
        <v>160</v>
      </c>
      <c r="E1914" s="168" t="s">
        <v>1</v>
      </c>
      <c r="F1914" s="169" t="s">
        <v>3182</v>
      </c>
      <c r="H1914" s="168" t="s">
        <v>1</v>
      </c>
      <c r="I1914" s="170"/>
      <c r="L1914" s="166"/>
      <c r="M1914" s="171"/>
      <c r="N1914" s="172"/>
      <c r="O1914" s="172"/>
      <c r="P1914" s="172"/>
      <c r="Q1914" s="172"/>
      <c r="R1914" s="172"/>
      <c r="S1914" s="172"/>
      <c r="T1914" s="173"/>
      <c r="AT1914" s="168" t="s">
        <v>160</v>
      </c>
      <c r="AU1914" s="168" t="s">
        <v>152</v>
      </c>
      <c r="AV1914" s="13" t="s">
        <v>84</v>
      </c>
      <c r="AW1914" s="13" t="s">
        <v>31</v>
      </c>
      <c r="AX1914" s="13" t="s">
        <v>76</v>
      </c>
      <c r="AY1914" s="168" t="s">
        <v>151</v>
      </c>
    </row>
    <row r="1915" spans="2:51" s="13" customFormat="1" ht="11.25">
      <c r="B1915" s="166"/>
      <c r="D1915" s="167" t="s">
        <v>160</v>
      </c>
      <c r="E1915" s="168" t="s">
        <v>1</v>
      </c>
      <c r="F1915" s="169" t="s">
        <v>3183</v>
      </c>
      <c r="H1915" s="168" t="s">
        <v>1</v>
      </c>
      <c r="I1915" s="170"/>
      <c r="L1915" s="166"/>
      <c r="M1915" s="171"/>
      <c r="N1915" s="172"/>
      <c r="O1915" s="172"/>
      <c r="P1915" s="172"/>
      <c r="Q1915" s="172"/>
      <c r="R1915" s="172"/>
      <c r="S1915" s="172"/>
      <c r="T1915" s="173"/>
      <c r="AT1915" s="168" t="s">
        <v>160</v>
      </c>
      <c r="AU1915" s="168" t="s">
        <v>152</v>
      </c>
      <c r="AV1915" s="13" t="s">
        <v>84</v>
      </c>
      <c r="AW1915" s="13" t="s">
        <v>31</v>
      </c>
      <c r="AX1915" s="13" t="s">
        <v>76</v>
      </c>
      <c r="AY1915" s="168" t="s">
        <v>151</v>
      </c>
    </row>
    <row r="1916" spans="2:51" s="13" customFormat="1" ht="11.25">
      <c r="B1916" s="166"/>
      <c r="D1916" s="167" t="s">
        <v>160</v>
      </c>
      <c r="E1916" s="168" t="s">
        <v>1</v>
      </c>
      <c r="F1916" s="169" t="s">
        <v>3184</v>
      </c>
      <c r="H1916" s="168" t="s">
        <v>1</v>
      </c>
      <c r="I1916" s="170"/>
      <c r="L1916" s="166"/>
      <c r="M1916" s="171"/>
      <c r="N1916" s="172"/>
      <c r="O1916" s="172"/>
      <c r="P1916" s="172"/>
      <c r="Q1916" s="172"/>
      <c r="R1916" s="172"/>
      <c r="S1916" s="172"/>
      <c r="T1916" s="173"/>
      <c r="AT1916" s="168" t="s">
        <v>160</v>
      </c>
      <c r="AU1916" s="168" t="s">
        <v>152</v>
      </c>
      <c r="AV1916" s="13" t="s">
        <v>84</v>
      </c>
      <c r="AW1916" s="13" t="s">
        <v>31</v>
      </c>
      <c r="AX1916" s="13" t="s">
        <v>76</v>
      </c>
      <c r="AY1916" s="168" t="s">
        <v>151</v>
      </c>
    </row>
    <row r="1917" spans="2:51" s="13" customFormat="1" ht="11.25">
      <c r="B1917" s="166"/>
      <c r="D1917" s="167" t="s">
        <v>160</v>
      </c>
      <c r="E1917" s="168" t="s">
        <v>1</v>
      </c>
      <c r="F1917" s="169" t="s">
        <v>3185</v>
      </c>
      <c r="H1917" s="168" t="s">
        <v>1</v>
      </c>
      <c r="I1917" s="170"/>
      <c r="L1917" s="166"/>
      <c r="M1917" s="171"/>
      <c r="N1917" s="172"/>
      <c r="O1917" s="172"/>
      <c r="P1917" s="172"/>
      <c r="Q1917" s="172"/>
      <c r="R1917" s="172"/>
      <c r="S1917" s="172"/>
      <c r="T1917" s="173"/>
      <c r="AT1917" s="168" t="s">
        <v>160</v>
      </c>
      <c r="AU1917" s="168" t="s">
        <v>152</v>
      </c>
      <c r="AV1917" s="13" t="s">
        <v>84</v>
      </c>
      <c r="AW1917" s="13" t="s">
        <v>31</v>
      </c>
      <c r="AX1917" s="13" t="s">
        <v>76</v>
      </c>
      <c r="AY1917" s="168" t="s">
        <v>151</v>
      </c>
    </row>
    <row r="1918" spans="2:51" s="13" customFormat="1" ht="11.25">
      <c r="B1918" s="166"/>
      <c r="D1918" s="167" t="s">
        <v>160</v>
      </c>
      <c r="E1918" s="168" t="s">
        <v>1</v>
      </c>
      <c r="F1918" s="169" t="s">
        <v>3186</v>
      </c>
      <c r="H1918" s="168" t="s">
        <v>1</v>
      </c>
      <c r="I1918" s="170"/>
      <c r="L1918" s="166"/>
      <c r="M1918" s="171"/>
      <c r="N1918" s="172"/>
      <c r="O1918" s="172"/>
      <c r="P1918" s="172"/>
      <c r="Q1918" s="172"/>
      <c r="R1918" s="172"/>
      <c r="S1918" s="172"/>
      <c r="T1918" s="173"/>
      <c r="AT1918" s="168" t="s">
        <v>160</v>
      </c>
      <c r="AU1918" s="168" t="s">
        <v>152</v>
      </c>
      <c r="AV1918" s="13" t="s">
        <v>84</v>
      </c>
      <c r="AW1918" s="13" t="s">
        <v>31</v>
      </c>
      <c r="AX1918" s="13" t="s">
        <v>76</v>
      </c>
      <c r="AY1918" s="168" t="s">
        <v>151</v>
      </c>
    </row>
    <row r="1919" spans="2:51" s="13" customFormat="1" ht="11.25">
      <c r="B1919" s="166"/>
      <c r="D1919" s="167" t="s">
        <v>160</v>
      </c>
      <c r="E1919" s="168" t="s">
        <v>1</v>
      </c>
      <c r="F1919" s="169" t="s">
        <v>3187</v>
      </c>
      <c r="H1919" s="168" t="s">
        <v>1</v>
      </c>
      <c r="I1919" s="170"/>
      <c r="L1919" s="166"/>
      <c r="M1919" s="171"/>
      <c r="N1919" s="172"/>
      <c r="O1919" s="172"/>
      <c r="P1919" s="172"/>
      <c r="Q1919" s="172"/>
      <c r="R1919" s="172"/>
      <c r="S1919" s="172"/>
      <c r="T1919" s="173"/>
      <c r="AT1919" s="168" t="s">
        <v>160</v>
      </c>
      <c r="AU1919" s="168" t="s">
        <v>152</v>
      </c>
      <c r="AV1919" s="13" t="s">
        <v>84</v>
      </c>
      <c r="AW1919" s="13" t="s">
        <v>31</v>
      </c>
      <c r="AX1919" s="13" t="s">
        <v>76</v>
      </c>
      <c r="AY1919" s="168" t="s">
        <v>151</v>
      </c>
    </row>
    <row r="1920" spans="2:51" s="13" customFormat="1" ht="22.5">
      <c r="B1920" s="166"/>
      <c r="D1920" s="167" t="s">
        <v>160</v>
      </c>
      <c r="E1920" s="168" t="s">
        <v>1</v>
      </c>
      <c r="F1920" s="169" t="s">
        <v>3188</v>
      </c>
      <c r="H1920" s="168" t="s">
        <v>1</v>
      </c>
      <c r="I1920" s="170"/>
      <c r="L1920" s="166"/>
      <c r="M1920" s="171"/>
      <c r="N1920" s="172"/>
      <c r="O1920" s="172"/>
      <c r="P1920" s="172"/>
      <c r="Q1920" s="172"/>
      <c r="R1920" s="172"/>
      <c r="S1920" s="172"/>
      <c r="T1920" s="173"/>
      <c r="AT1920" s="168" t="s">
        <v>160</v>
      </c>
      <c r="AU1920" s="168" t="s">
        <v>152</v>
      </c>
      <c r="AV1920" s="13" t="s">
        <v>84</v>
      </c>
      <c r="AW1920" s="13" t="s">
        <v>31</v>
      </c>
      <c r="AX1920" s="13" t="s">
        <v>76</v>
      </c>
      <c r="AY1920" s="168" t="s">
        <v>151</v>
      </c>
    </row>
    <row r="1921" spans="1:65" s="13" customFormat="1" ht="11.25">
      <c r="B1921" s="166"/>
      <c r="D1921" s="167" t="s">
        <v>160</v>
      </c>
      <c r="E1921" s="168" t="s">
        <v>1</v>
      </c>
      <c r="F1921" s="169" t="s">
        <v>3189</v>
      </c>
      <c r="H1921" s="168" t="s">
        <v>1</v>
      </c>
      <c r="I1921" s="170"/>
      <c r="L1921" s="166"/>
      <c r="M1921" s="171"/>
      <c r="N1921" s="172"/>
      <c r="O1921" s="172"/>
      <c r="P1921" s="172"/>
      <c r="Q1921" s="172"/>
      <c r="R1921" s="172"/>
      <c r="S1921" s="172"/>
      <c r="T1921" s="173"/>
      <c r="AT1921" s="168" t="s">
        <v>160</v>
      </c>
      <c r="AU1921" s="168" t="s">
        <v>152</v>
      </c>
      <c r="AV1921" s="13" t="s">
        <v>84</v>
      </c>
      <c r="AW1921" s="13" t="s">
        <v>31</v>
      </c>
      <c r="AX1921" s="13" t="s">
        <v>76</v>
      </c>
      <c r="AY1921" s="168" t="s">
        <v>151</v>
      </c>
    </row>
    <row r="1922" spans="1:65" s="13" customFormat="1" ht="22.5">
      <c r="B1922" s="166"/>
      <c r="D1922" s="167" t="s">
        <v>160</v>
      </c>
      <c r="E1922" s="168" t="s">
        <v>1</v>
      </c>
      <c r="F1922" s="169" t="s">
        <v>3190</v>
      </c>
      <c r="H1922" s="168" t="s">
        <v>1</v>
      </c>
      <c r="I1922" s="170"/>
      <c r="L1922" s="166"/>
      <c r="M1922" s="171"/>
      <c r="N1922" s="172"/>
      <c r="O1922" s="172"/>
      <c r="P1922" s="172"/>
      <c r="Q1922" s="172"/>
      <c r="R1922" s="172"/>
      <c r="S1922" s="172"/>
      <c r="T1922" s="173"/>
      <c r="AT1922" s="168" t="s">
        <v>160</v>
      </c>
      <c r="AU1922" s="168" t="s">
        <v>152</v>
      </c>
      <c r="AV1922" s="13" t="s">
        <v>84</v>
      </c>
      <c r="AW1922" s="13" t="s">
        <v>31</v>
      </c>
      <c r="AX1922" s="13" t="s">
        <v>76</v>
      </c>
      <c r="AY1922" s="168" t="s">
        <v>151</v>
      </c>
    </row>
    <row r="1923" spans="1:65" s="13" customFormat="1" ht="11.25">
      <c r="B1923" s="166"/>
      <c r="D1923" s="167" t="s">
        <v>160</v>
      </c>
      <c r="E1923" s="168" t="s">
        <v>1</v>
      </c>
      <c r="F1923" s="169" t="s">
        <v>3191</v>
      </c>
      <c r="H1923" s="168" t="s">
        <v>1</v>
      </c>
      <c r="I1923" s="170"/>
      <c r="L1923" s="166"/>
      <c r="M1923" s="171"/>
      <c r="N1923" s="172"/>
      <c r="O1923" s="172"/>
      <c r="P1923" s="172"/>
      <c r="Q1923" s="172"/>
      <c r="R1923" s="172"/>
      <c r="S1923" s="172"/>
      <c r="T1923" s="173"/>
      <c r="AT1923" s="168" t="s">
        <v>160</v>
      </c>
      <c r="AU1923" s="168" t="s">
        <v>152</v>
      </c>
      <c r="AV1923" s="13" t="s">
        <v>84</v>
      </c>
      <c r="AW1923" s="13" t="s">
        <v>31</v>
      </c>
      <c r="AX1923" s="13" t="s">
        <v>76</v>
      </c>
      <c r="AY1923" s="168" t="s">
        <v>151</v>
      </c>
    </row>
    <row r="1924" spans="1:65" s="14" customFormat="1" ht="11.25">
      <c r="B1924" s="174"/>
      <c r="D1924" s="167" t="s">
        <v>160</v>
      </c>
      <c r="E1924" s="175" t="s">
        <v>1</v>
      </c>
      <c r="F1924" s="176" t="s">
        <v>84</v>
      </c>
      <c r="H1924" s="177">
        <v>1</v>
      </c>
      <c r="I1924" s="178"/>
      <c r="L1924" s="174"/>
      <c r="M1924" s="179"/>
      <c r="N1924" s="180"/>
      <c r="O1924" s="180"/>
      <c r="P1924" s="180"/>
      <c r="Q1924" s="180"/>
      <c r="R1924" s="180"/>
      <c r="S1924" s="180"/>
      <c r="T1924" s="181"/>
      <c r="AT1924" s="175" t="s">
        <v>160</v>
      </c>
      <c r="AU1924" s="175" t="s">
        <v>152</v>
      </c>
      <c r="AV1924" s="14" t="s">
        <v>152</v>
      </c>
      <c r="AW1924" s="14" t="s">
        <v>31</v>
      </c>
      <c r="AX1924" s="14" t="s">
        <v>84</v>
      </c>
      <c r="AY1924" s="175" t="s">
        <v>151</v>
      </c>
    </row>
    <row r="1925" spans="1:65" s="2" customFormat="1" ht="16.5" customHeight="1">
      <c r="A1925" s="33"/>
      <c r="B1925" s="151"/>
      <c r="C1925" s="268" t="s">
        <v>3192</v>
      </c>
      <c r="D1925" s="268" t="s">
        <v>154</v>
      </c>
      <c r="E1925" s="269" t="s">
        <v>3193</v>
      </c>
      <c r="F1925" s="270" t="s">
        <v>3194</v>
      </c>
      <c r="G1925" s="271" t="s">
        <v>179</v>
      </c>
      <c r="H1925" s="272">
        <v>1</v>
      </c>
      <c r="I1925" s="273"/>
      <c r="J1925" s="273">
        <f>ROUND(I1925*H1925,2)</f>
        <v>0</v>
      </c>
      <c r="K1925" s="159"/>
      <c r="L1925" s="34"/>
      <c r="M1925" s="160" t="s">
        <v>1</v>
      </c>
      <c r="N1925" s="161" t="s">
        <v>42</v>
      </c>
      <c r="O1925" s="62"/>
      <c r="P1925" s="162">
        <f>O1925*H1925</f>
        <v>0</v>
      </c>
      <c r="Q1925" s="162">
        <v>0</v>
      </c>
      <c r="R1925" s="162">
        <f>Q1925*H1925</f>
        <v>0</v>
      </c>
      <c r="S1925" s="162">
        <v>0</v>
      </c>
      <c r="T1925" s="163">
        <f>S1925*H1925</f>
        <v>0</v>
      </c>
      <c r="U1925" s="33"/>
      <c r="V1925" s="33"/>
      <c r="W1925" s="33"/>
      <c r="X1925" s="33"/>
      <c r="Y1925" s="33"/>
      <c r="Z1925" s="33"/>
      <c r="AA1925" s="33"/>
      <c r="AB1925" s="33"/>
      <c r="AC1925" s="33"/>
      <c r="AD1925" s="33"/>
      <c r="AE1925" s="33"/>
      <c r="AR1925" s="164" t="s">
        <v>641</v>
      </c>
      <c r="AT1925" s="164" t="s">
        <v>154</v>
      </c>
      <c r="AU1925" s="164" t="s">
        <v>152</v>
      </c>
      <c r="AY1925" s="18" t="s">
        <v>151</v>
      </c>
      <c r="BE1925" s="165">
        <f>IF(N1925="základná",J1925,0)</f>
        <v>0</v>
      </c>
      <c r="BF1925" s="165">
        <f>IF(N1925="znížená",J1925,0)</f>
        <v>0</v>
      </c>
      <c r="BG1925" s="165">
        <f>IF(N1925="zákl. prenesená",J1925,0)</f>
        <v>0</v>
      </c>
      <c r="BH1925" s="165">
        <f>IF(N1925="zníž. prenesená",J1925,0)</f>
        <v>0</v>
      </c>
      <c r="BI1925" s="165">
        <f>IF(N1925="nulová",J1925,0)</f>
        <v>0</v>
      </c>
      <c r="BJ1925" s="18" t="s">
        <v>152</v>
      </c>
      <c r="BK1925" s="165">
        <f>ROUND(I1925*H1925,2)</f>
        <v>0</v>
      </c>
      <c r="BL1925" s="18" t="s">
        <v>641</v>
      </c>
      <c r="BM1925" s="164" t="s">
        <v>3195</v>
      </c>
    </row>
    <row r="1926" spans="1:65" s="13" customFormat="1" ht="11.25">
      <c r="B1926" s="166"/>
      <c r="D1926" s="167" t="s">
        <v>160</v>
      </c>
      <c r="E1926" s="168" t="s">
        <v>1</v>
      </c>
      <c r="F1926" s="169" t="s">
        <v>3172</v>
      </c>
      <c r="H1926" s="168" t="s">
        <v>1</v>
      </c>
      <c r="I1926" s="170"/>
      <c r="L1926" s="166"/>
      <c r="M1926" s="171"/>
      <c r="N1926" s="172"/>
      <c r="O1926" s="172"/>
      <c r="P1926" s="172"/>
      <c r="Q1926" s="172"/>
      <c r="R1926" s="172"/>
      <c r="S1926" s="172"/>
      <c r="T1926" s="173"/>
      <c r="AT1926" s="168" t="s">
        <v>160</v>
      </c>
      <c r="AU1926" s="168" t="s">
        <v>152</v>
      </c>
      <c r="AV1926" s="13" t="s">
        <v>84</v>
      </c>
      <c r="AW1926" s="13" t="s">
        <v>31</v>
      </c>
      <c r="AX1926" s="13" t="s">
        <v>76</v>
      </c>
      <c r="AY1926" s="168" t="s">
        <v>151</v>
      </c>
    </row>
    <row r="1927" spans="1:65" s="13" customFormat="1" ht="11.25">
      <c r="B1927" s="166"/>
      <c r="D1927" s="167" t="s">
        <v>160</v>
      </c>
      <c r="E1927" s="168" t="s">
        <v>1</v>
      </c>
      <c r="F1927" s="169" t="s">
        <v>3173</v>
      </c>
      <c r="H1927" s="168" t="s">
        <v>1</v>
      </c>
      <c r="I1927" s="170"/>
      <c r="L1927" s="166"/>
      <c r="M1927" s="171"/>
      <c r="N1927" s="172"/>
      <c r="O1927" s="172"/>
      <c r="P1927" s="172"/>
      <c r="Q1927" s="172"/>
      <c r="R1927" s="172"/>
      <c r="S1927" s="172"/>
      <c r="T1927" s="173"/>
      <c r="AT1927" s="168" t="s">
        <v>160</v>
      </c>
      <c r="AU1927" s="168" t="s">
        <v>152</v>
      </c>
      <c r="AV1927" s="13" t="s">
        <v>84</v>
      </c>
      <c r="AW1927" s="13" t="s">
        <v>31</v>
      </c>
      <c r="AX1927" s="13" t="s">
        <v>76</v>
      </c>
      <c r="AY1927" s="168" t="s">
        <v>151</v>
      </c>
    </row>
    <row r="1928" spans="1:65" s="13" customFormat="1" ht="11.25">
      <c r="B1928" s="166"/>
      <c r="D1928" s="167" t="s">
        <v>160</v>
      </c>
      <c r="E1928" s="168" t="s">
        <v>1</v>
      </c>
      <c r="F1928" s="169" t="s">
        <v>3174</v>
      </c>
      <c r="H1928" s="168" t="s">
        <v>1</v>
      </c>
      <c r="I1928" s="170"/>
      <c r="L1928" s="166"/>
      <c r="M1928" s="171"/>
      <c r="N1928" s="172"/>
      <c r="O1928" s="172"/>
      <c r="P1928" s="172"/>
      <c r="Q1928" s="172"/>
      <c r="R1928" s="172"/>
      <c r="S1928" s="172"/>
      <c r="T1928" s="173"/>
      <c r="AT1928" s="168" t="s">
        <v>160</v>
      </c>
      <c r="AU1928" s="168" t="s">
        <v>152</v>
      </c>
      <c r="AV1928" s="13" t="s">
        <v>84</v>
      </c>
      <c r="AW1928" s="13" t="s">
        <v>31</v>
      </c>
      <c r="AX1928" s="13" t="s">
        <v>76</v>
      </c>
      <c r="AY1928" s="168" t="s">
        <v>151</v>
      </c>
    </row>
    <row r="1929" spans="1:65" s="13" customFormat="1" ht="11.25">
      <c r="B1929" s="166"/>
      <c r="D1929" s="167" t="s">
        <v>160</v>
      </c>
      <c r="E1929" s="168" t="s">
        <v>1</v>
      </c>
      <c r="F1929" s="169" t="s">
        <v>3175</v>
      </c>
      <c r="H1929" s="168" t="s">
        <v>1</v>
      </c>
      <c r="I1929" s="170"/>
      <c r="L1929" s="166"/>
      <c r="M1929" s="171"/>
      <c r="N1929" s="172"/>
      <c r="O1929" s="172"/>
      <c r="P1929" s="172"/>
      <c r="Q1929" s="172"/>
      <c r="R1929" s="172"/>
      <c r="S1929" s="172"/>
      <c r="T1929" s="173"/>
      <c r="AT1929" s="168" t="s">
        <v>160</v>
      </c>
      <c r="AU1929" s="168" t="s">
        <v>152</v>
      </c>
      <c r="AV1929" s="13" t="s">
        <v>84</v>
      </c>
      <c r="AW1929" s="13" t="s">
        <v>31</v>
      </c>
      <c r="AX1929" s="13" t="s">
        <v>76</v>
      </c>
      <c r="AY1929" s="168" t="s">
        <v>151</v>
      </c>
    </row>
    <row r="1930" spans="1:65" s="13" customFormat="1" ht="11.25">
      <c r="B1930" s="166"/>
      <c r="D1930" s="167" t="s">
        <v>160</v>
      </c>
      <c r="E1930" s="168" t="s">
        <v>1</v>
      </c>
      <c r="F1930" s="169" t="s">
        <v>3196</v>
      </c>
      <c r="H1930" s="168" t="s">
        <v>1</v>
      </c>
      <c r="I1930" s="170"/>
      <c r="L1930" s="166"/>
      <c r="M1930" s="171"/>
      <c r="N1930" s="172"/>
      <c r="O1930" s="172"/>
      <c r="P1930" s="172"/>
      <c r="Q1930" s="172"/>
      <c r="R1930" s="172"/>
      <c r="S1930" s="172"/>
      <c r="T1930" s="173"/>
      <c r="AT1930" s="168" t="s">
        <v>160</v>
      </c>
      <c r="AU1930" s="168" t="s">
        <v>152</v>
      </c>
      <c r="AV1930" s="13" t="s">
        <v>84</v>
      </c>
      <c r="AW1930" s="13" t="s">
        <v>31</v>
      </c>
      <c r="AX1930" s="13" t="s">
        <v>76</v>
      </c>
      <c r="AY1930" s="168" t="s">
        <v>151</v>
      </c>
    </row>
    <row r="1931" spans="1:65" s="13" customFormat="1" ht="11.25">
      <c r="B1931" s="166"/>
      <c r="D1931" s="167" t="s">
        <v>160</v>
      </c>
      <c r="E1931" s="168" t="s">
        <v>1</v>
      </c>
      <c r="F1931" s="169" t="s">
        <v>3197</v>
      </c>
      <c r="H1931" s="168" t="s">
        <v>1</v>
      </c>
      <c r="I1931" s="170"/>
      <c r="L1931" s="166"/>
      <c r="M1931" s="171"/>
      <c r="N1931" s="172"/>
      <c r="O1931" s="172"/>
      <c r="P1931" s="172"/>
      <c r="Q1931" s="172"/>
      <c r="R1931" s="172"/>
      <c r="S1931" s="172"/>
      <c r="T1931" s="173"/>
      <c r="AT1931" s="168" t="s">
        <v>160</v>
      </c>
      <c r="AU1931" s="168" t="s">
        <v>152</v>
      </c>
      <c r="AV1931" s="13" t="s">
        <v>84</v>
      </c>
      <c r="AW1931" s="13" t="s">
        <v>31</v>
      </c>
      <c r="AX1931" s="13" t="s">
        <v>76</v>
      </c>
      <c r="AY1931" s="168" t="s">
        <v>151</v>
      </c>
    </row>
    <row r="1932" spans="1:65" s="13" customFormat="1" ht="11.25">
      <c r="B1932" s="166"/>
      <c r="D1932" s="167" t="s">
        <v>160</v>
      </c>
      <c r="E1932" s="168" t="s">
        <v>1</v>
      </c>
      <c r="F1932" s="169" t="s">
        <v>3178</v>
      </c>
      <c r="H1932" s="168" t="s">
        <v>1</v>
      </c>
      <c r="I1932" s="170"/>
      <c r="L1932" s="166"/>
      <c r="M1932" s="171"/>
      <c r="N1932" s="172"/>
      <c r="O1932" s="172"/>
      <c r="P1932" s="172"/>
      <c r="Q1932" s="172"/>
      <c r="R1932" s="172"/>
      <c r="S1932" s="172"/>
      <c r="T1932" s="173"/>
      <c r="AT1932" s="168" t="s">
        <v>160</v>
      </c>
      <c r="AU1932" s="168" t="s">
        <v>152</v>
      </c>
      <c r="AV1932" s="13" t="s">
        <v>84</v>
      </c>
      <c r="AW1932" s="13" t="s">
        <v>31</v>
      </c>
      <c r="AX1932" s="13" t="s">
        <v>76</v>
      </c>
      <c r="AY1932" s="168" t="s">
        <v>151</v>
      </c>
    </row>
    <row r="1933" spans="1:65" s="13" customFormat="1" ht="11.25">
      <c r="B1933" s="166"/>
      <c r="D1933" s="167" t="s">
        <v>160</v>
      </c>
      <c r="E1933" s="168" t="s">
        <v>1</v>
      </c>
      <c r="F1933" s="169" t="s">
        <v>3179</v>
      </c>
      <c r="H1933" s="168" t="s">
        <v>1</v>
      </c>
      <c r="I1933" s="170"/>
      <c r="L1933" s="166"/>
      <c r="M1933" s="171"/>
      <c r="N1933" s="172"/>
      <c r="O1933" s="172"/>
      <c r="P1933" s="172"/>
      <c r="Q1933" s="172"/>
      <c r="R1933" s="172"/>
      <c r="S1933" s="172"/>
      <c r="T1933" s="173"/>
      <c r="AT1933" s="168" t="s">
        <v>160</v>
      </c>
      <c r="AU1933" s="168" t="s">
        <v>152</v>
      </c>
      <c r="AV1933" s="13" t="s">
        <v>84</v>
      </c>
      <c r="AW1933" s="13" t="s">
        <v>31</v>
      </c>
      <c r="AX1933" s="13" t="s">
        <v>76</v>
      </c>
      <c r="AY1933" s="168" t="s">
        <v>151</v>
      </c>
    </row>
    <row r="1934" spans="1:65" s="13" customFormat="1" ht="11.25">
      <c r="B1934" s="166"/>
      <c r="D1934" s="167" t="s">
        <v>160</v>
      </c>
      <c r="E1934" s="168" t="s">
        <v>1</v>
      </c>
      <c r="F1934" s="169" t="s">
        <v>3180</v>
      </c>
      <c r="H1934" s="168" t="s">
        <v>1</v>
      </c>
      <c r="I1934" s="170"/>
      <c r="L1934" s="166"/>
      <c r="M1934" s="171"/>
      <c r="N1934" s="172"/>
      <c r="O1934" s="172"/>
      <c r="P1934" s="172"/>
      <c r="Q1934" s="172"/>
      <c r="R1934" s="172"/>
      <c r="S1934" s="172"/>
      <c r="T1934" s="173"/>
      <c r="AT1934" s="168" t="s">
        <v>160</v>
      </c>
      <c r="AU1934" s="168" t="s">
        <v>152</v>
      </c>
      <c r="AV1934" s="13" t="s">
        <v>84</v>
      </c>
      <c r="AW1934" s="13" t="s">
        <v>31</v>
      </c>
      <c r="AX1934" s="13" t="s">
        <v>76</v>
      </c>
      <c r="AY1934" s="168" t="s">
        <v>151</v>
      </c>
    </row>
    <row r="1935" spans="1:65" s="13" customFormat="1" ht="11.25">
      <c r="B1935" s="166"/>
      <c r="D1935" s="167" t="s">
        <v>160</v>
      </c>
      <c r="E1935" s="168" t="s">
        <v>1</v>
      </c>
      <c r="F1935" s="169" t="s">
        <v>3181</v>
      </c>
      <c r="H1935" s="168" t="s">
        <v>1</v>
      </c>
      <c r="I1935" s="170"/>
      <c r="L1935" s="166"/>
      <c r="M1935" s="171"/>
      <c r="N1935" s="172"/>
      <c r="O1935" s="172"/>
      <c r="P1935" s="172"/>
      <c r="Q1935" s="172"/>
      <c r="R1935" s="172"/>
      <c r="S1935" s="172"/>
      <c r="T1935" s="173"/>
      <c r="AT1935" s="168" t="s">
        <v>160</v>
      </c>
      <c r="AU1935" s="168" t="s">
        <v>152</v>
      </c>
      <c r="AV1935" s="13" t="s">
        <v>84</v>
      </c>
      <c r="AW1935" s="13" t="s">
        <v>31</v>
      </c>
      <c r="AX1935" s="13" t="s">
        <v>76</v>
      </c>
      <c r="AY1935" s="168" t="s">
        <v>151</v>
      </c>
    </row>
    <row r="1936" spans="1:65" s="13" customFormat="1" ht="11.25">
      <c r="B1936" s="166"/>
      <c r="D1936" s="167" t="s">
        <v>160</v>
      </c>
      <c r="E1936" s="168" t="s">
        <v>1</v>
      </c>
      <c r="F1936" s="169" t="s">
        <v>3182</v>
      </c>
      <c r="H1936" s="168" t="s">
        <v>1</v>
      </c>
      <c r="I1936" s="170"/>
      <c r="L1936" s="166"/>
      <c r="M1936" s="171"/>
      <c r="N1936" s="172"/>
      <c r="O1936" s="172"/>
      <c r="P1936" s="172"/>
      <c r="Q1936" s="172"/>
      <c r="R1936" s="172"/>
      <c r="S1936" s="172"/>
      <c r="T1936" s="173"/>
      <c r="AT1936" s="168" t="s">
        <v>160</v>
      </c>
      <c r="AU1936" s="168" t="s">
        <v>152</v>
      </c>
      <c r="AV1936" s="13" t="s">
        <v>84</v>
      </c>
      <c r="AW1936" s="13" t="s">
        <v>31</v>
      </c>
      <c r="AX1936" s="13" t="s">
        <v>76</v>
      </c>
      <c r="AY1936" s="168" t="s">
        <v>151</v>
      </c>
    </row>
    <row r="1937" spans="1:65" s="13" customFormat="1" ht="11.25">
      <c r="B1937" s="166"/>
      <c r="D1937" s="167" t="s">
        <v>160</v>
      </c>
      <c r="E1937" s="168" t="s">
        <v>1</v>
      </c>
      <c r="F1937" s="169" t="s">
        <v>3183</v>
      </c>
      <c r="H1937" s="168" t="s">
        <v>1</v>
      </c>
      <c r="I1937" s="170"/>
      <c r="L1937" s="166"/>
      <c r="M1937" s="171"/>
      <c r="N1937" s="172"/>
      <c r="O1937" s="172"/>
      <c r="P1937" s="172"/>
      <c r="Q1937" s="172"/>
      <c r="R1937" s="172"/>
      <c r="S1937" s="172"/>
      <c r="T1937" s="173"/>
      <c r="AT1937" s="168" t="s">
        <v>160</v>
      </c>
      <c r="AU1937" s="168" t="s">
        <v>152</v>
      </c>
      <c r="AV1937" s="13" t="s">
        <v>84</v>
      </c>
      <c r="AW1937" s="13" t="s">
        <v>31</v>
      </c>
      <c r="AX1937" s="13" t="s">
        <v>76</v>
      </c>
      <c r="AY1937" s="168" t="s">
        <v>151</v>
      </c>
    </row>
    <row r="1938" spans="1:65" s="13" customFormat="1" ht="11.25">
      <c r="B1938" s="166"/>
      <c r="D1938" s="167" t="s">
        <v>160</v>
      </c>
      <c r="E1938" s="168" t="s">
        <v>1</v>
      </c>
      <c r="F1938" s="169" t="s">
        <v>3184</v>
      </c>
      <c r="H1938" s="168" t="s">
        <v>1</v>
      </c>
      <c r="I1938" s="170"/>
      <c r="L1938" s="166"/>
      <c r="M1938" s="171"/>
      <c r="N1938" s="172"/>
      <c r="O1938" s="172"/>
      <c r="P1938" s="172"/>
      <c r="Q1938" s="172"/>
      <c r="R1938" s="172"/>
      <c r="S1938" s="172"/>
      <c r="T1938" s="173"/>
      <c r="AT1938" s="168" t="s">
        <v>160</v>
      </c>
      <c r="AU1938" s="168" t="s">
        <v>152</v>
      </c>
      <c r="AV1938" s="13" t="s">
        <v>84</v>
      </c>
      <c r="AW1938" s="13" t="s">
        <v>31</v>
      </c>
      <c r="AX1938" s="13" t="s">
        <v>76</v>
      </c>
      <c r="AY1938" s="168" t="s">
        <v>151</v>
      </c>
    </row>
    <row r="1939" spans="1:65" s="13" customFormat="1" ht="11.25">
      <c r="B1939" s="166"/>
      <c r="D1939" s="167" t="s">
        <v>160</v>
      </c>
      <c r="E1939" s="168" t="s">
        <v>1</v>
      </c>
      <c r="F1939" s="169" t="s">
        <v>3198</v>
      </c>
      <c r="H1939" s="168" t="s">
        <v>1</v>
      </c>
      <c r="I1939" s="170"/>
      <c r="L1939" s="166"/>
      <c r="M1939" s="171"/>
      <c r="N1939" s="172"/>
      <c r="O1939" s="172"/>
      <c r="P1939" s="172"/>
      <c r="Q1939" s="172"/>
      <c r="R1939" s="172"/>
      <c r="S1939" s="172"/>
      <c r="T1939" s="173"/>
      <c r="AT1939" s="168" t="s">
        <v>160</v>
      </c>
      <c r="AU1939" s="168" t="s">
        <v>152</v>
      </c>
      <c r="AV1939" s="13" t="s">
        <v>84</v>
      </c>
      <c r="AW1939" s="13" t="s">
        <v>31</v>
      </c>
      <c r="AX1939" s="13" t="s">
        <v>76</v>
      </c>
      <c r="AY1939" s="168" t="s">
        <v>151</v>
      </c>
    </row>
    <row r="1940" spans="1:65" s="13" customFormat="1" ht="11.25">
      <c r="B1940" s="166"/>
      <c r="D1940" s="167" t="s">
        <v>160</v>
      </c>
      <c r="E1940" s="168" t="s">
        <v>1</v>
      </c>
      <c r="F1940" s="169" t="s">
        <v>3186</v>
      </c>
      <c r="H1940" s="168" t="s">
        <v>1</v>
      </c>
      <c r="I1940" s="170"/>
      <c r="L1940" s="166"/>
      <c r="M1940" s="171"/>
      <c r="N1940" s="172"/>
      <c r="O1940" s="172"/>
      <c r="P1940" s="172"/>
      <c r="Q1940" s="172"/>
      <c r="R1940" s="172"/>
      <c r="S1940" s="172"/>
      <c r="T1940" s="173"/>
      <c r="AT1940" s="168" t="s">
        <v>160</v>
      </c>
      <c r="AU1940" s="168" t="s">
        <v>152</v>
      </c>
      <c r="AV1940" s="13" t="s">
        <v>84</v>
      </c>
      <c r="AW1940" s="13" t="s">
        <v>31</v>
      </c>
      <c r="AX1940" s="13" t="s">
        <v>76</v>
      </c>
      <c r="AY1940" s="168" t="s">
        <v>151</v>
      </c>
    </row>
    <row r="1941" spans="1:65" s="13" customFormat="1" ht="11.25">
      <c r="B1941" s="166"/>
      <c r="D1941" s="167" t="s">
        <v>160</v>
      </c>
      <c r="E1941" s="168" t="s">
        <v>1</v>
      </c>
      <c r="F1941" s="169" t="s">
        <v>3187</v>
      </c>
      <c r="H1941" s="168" t="s">
        <v>1</v>
      </c>
      <c r="I1941" s="170"/>
      <c r="L1941" s="166"/>
      <c r="M1941" s="171"/>
      <c r="N1941" s="172"/>
      <c r="O1941" s="172"/>
      <c r="P1941" s="172"/>
      <c r="Q1941" s="172"/>
      <c r="R1941" s="172"/>
      <c r="S1941" s="172"/>
      <c r="T1941" s="173"/>
      <c r="AT1941" s="168" t="s">
        <v>160</v>
      </c>
      <c r="AU1941" s="168" t="s">
        <v>152</v>
      </c>
      <c r="AV1941" s="13" t="s">
        <v>84</v>
      </c>
      <c r="AW1941" s="13" t="s">
        <v>31</v>
      </c>
      <c r="AX1941" s="13" t="s">
        <v>76</v>
      </c>
      <c r="AY1941" s="168" t="s">
        <v>151</v>
      </c>
    </row>
    <row r="1942" spans="1:65" s="13" customFormat="1" ht="22.5">
      <c r="B1942" s="166"/>
      <c r="D1942" s="167" t="s">
        <v>160</v>
      </c>
      <c r="E1942" s="168" t="s">
        <v>1</v>
      </c>
      <c r="F1942" s="169" t="s">
        <v>3188</v>
      </c>
      <c r="H1942" s="168" t="s">
        <v>1</v>
      </c>
      <c r="I1942" s="170"/>
      <c r="L1942" s="166"/>
      <c r="M1942" s="171"/>
      <c r="N1942" s="172"/>
      <c r="O1942" s="172"/>
      <c r="P1942" s="172"/>
      <c r="Q1942" s="172"/>
      <c r="R1942" s="172"/>
      <c r="S1942" s="172"/>
      <c r="T1942" s="173"/>
      <c r="AT1942" s="168" t="s">
        <v>160</v>
      </c>
      <c r="AU1942" s="168" t="s">
        <v>152</v>
      </c>
      <c r="AV1942" s="13" t="s">
        <v>84</v>
      </c>
      <c r="AW1942" s="13" t="s">
        <v>31</v>
      </c>
      <c r="AX1942" s="13" t="s">
        <v>76</v>
      </c>
      <c r="AY1942" s="168" t="s">
        <v>151</v>
      </c>
    </row>
    <row r="1943" spans="1:65" s="13" customFormat="1" ht="11.25">
      <c r="B1943" s="166"/>
      <c r="D1943" s="167" t="s">
        <v>160</v>
      </c>
      <c r="E1943" s="168" t="s">
        <v>1</v>
      </c>
      <c r="F1943" s="169" t="s">
        <v>3189</v>
      </c>
      <c r="H1943" s="168" t="s">
        <v>1</v>
      </c>
      <c r="I1943" s="170"/>
      <c r="L1943" s="166"/>
      <c r="M1943" s="171"/>
      <c r="N1943" s="172"/>
      <c r="O1943" s="172"/>
      <c r="P1943" s="172"/>
      <c r="Q1943" s="172"/>
      <c r="R1943" s="172"/>
      <c r="S1943" s="172"/>
      <c r="T1943" s="173"/>
      <c r="AT1943" s="168" t="s">
        <v>160</v>
      </c>
      <c r="AU1943" s="168" t="s">
        <v>152</v>
      </c>
      <c r="AV1943" s="13" t="s">
        <v>84</v>
      </c>
      <c r="AW1943" s="13" t="s">
        <v>31</v>
      </c>
      <c r="AX1943" s="13" t="s">
        <v>76</v>
      </c>
      <c r="AY1943" s="168" t="s">
        <v>151</v>
      </c>
    </row>
    <row r="1944" spans="1:65" s="13" customFormat="1" ht="22.5">
      <c r="B1944" s="166"/>
      <c r="D1944" s="167" t="s">
        <v>160</v>
      </c>
      <c r="E1944" s="168" t="s">
        <v>1</v>
      </c>
      <c r="F1944" s="169" t="s">
        <v>3190</v>
      </c>
      <c r="H1944" s="168" t="s">
        <v>1</v>
      </c>
      <c r="I1944" s="170"/>
      <c r="L1944" s="166"/>
      <c r="M1944" s="171"/>
      <c r="N1944" s="172"/>
      <c r="O1944" s="172"/>
      <c r="P1944" s="172"/>
      <c r="Q1944" s="172"/>
      <c r="R1944" s="172"/>
      <c r="S1944" s="172"/>
      <c r="T1944" s="173"/>
      <c r="AT1944" s="168" t="s">
        <v>160</v>
      </c>
      <c r="AU1944" s="168" t="s">
        <v>152</v>
      </c>
      <c r="AV1944" s="13" t="s">
        <v>84</v>
      </c>
      <c r="AW1944" s="13" t="s">
        <v>31</v>
      </c>
      <c r="AX1944" s="13" t="s">
        <v>76</v>
      </c>
      <c r="AY1944" s="168" t="s">
        <v>151</v>
      </c>
    </row>
    <row r="1945" spans="1:65" s="13" customFormat="1" ht="11.25">
      <c r="B1945" s="166"/>
      <c r="D1945" s="167" t="s">
        <v>160</v>
      </c>
      <c r="E1945" s="168" t="s">
        <v>1</v>
      </c>
      <c r="F1945" s="169" t="s">
        <v>3191</v>
      </c>
      <c r="H1945" s="168" t="s">
        <v>1</v>
      </c>
      <c r="I1945" s="170"/>
      <c r="L1945" s="166"/>
      <c r="M1945" s="171"/>
      <c r="N1945" s="172"/>
      <c r="O1945" s="172"/>
      <c r="P1945" s="172"/>
      <c r="Q1945" s="172"/>
      <c r="R1945" s="172"/>
      <c r="S1945" s="172"/>
      <c r="T1945" s="173"/>
      <c r="AT1945" s="168" t="s">
        <v>160</v>
      </c>
      <c r="AU1945" s="168" t="s">
        <v>152</v>
      </c>
      <c r="AV1945" s="13" t="s">
        <v>84</v>
      </c>
      <c r="AW1945" s="13" t="s">
        <v>31</v>
      </c>
      <c r="AX1945" s="13" t="s">
        <v>76</v>
      </c>
      <c r="AY1945" s="168" t="s">
        <v>151</v>
      </c>
    </row>
    <row r="1946" spans="1:65" s="14" customFormat="1" ht="11.25">
      <c r="B1946" s="174"/>
      <c r="D1946" s="167" t="s">
        <v>160</v>
      </c>
      <c r="E1946" s="175" t="s">
        <v>1</v>
      </c>
      <c r="F1946" s="176" t="s">
        <v>84</v>
      </c>
      <c r="H1946" s="177">
        <v>1</v>
      </c>
      <c r="I1946" s="178"/>
      <c r="L1946" s="174"/>
      <c r="M1946" s="179"/>
      <c r="N1946" s="180"/>
      <c r="O1946" s="180"/>
      <c r="P1946" s="180"/>
      <c r="Q1946" s="180"/>
      <c r="R1946" s="180"/>
      <c r="S1946" s="180"/>
      <c r="T1946" s="181"/>
      <c r="AT1946" s="175" t="s">
        <v>160</v>
      </c>
      <c r="AU1946" s="175" t="s">
        <v>152</v>
      </c>
      <c r="AV1946" s="14" t="s">
        <v>152</v>
      </c>
      <c r="AW1946" s="14" t="s">
        <v>31</v>
      </c>
      <c r="AX1946" s="14" t="s">
        <v>84</v>
      </c>
      <c r="AY1946" s="175" t="s">
        <v>151</v>
      </c>
    </row>
    <row r="1947" spans="1:65" s="2" customFormat="1" ht="16.5" customHeight="1">
      <c r="A1947" s="33"/>
      <c r="B1947" s="151"/>
      <c r="C1947" s="152" t="s">
        <v>3199</v>
      </c>
      <c r="D1947" s="152" t="s">
        <v>154</v>
      </c>
      <c r="E1947" s="153" t="s">
        <v>3200</v>
      </c>
      <c r="F1947" s="154" t="s">
        <v>3201</v>
      </c>
      <c r="G1947" s="155" t="s">
        <v>179</v>
      </c>
      <c r="H1947" s="156">
        <v>1</v>
      </c>
      <c r="I1947" s="157"/>
      <c r="J1947" s="158">
        <f>ROUND(I1947*H1947,2)</f>
        <v>0</v>
      </c>
      <c r="K1947" s="159"/>
      <c r="L1947" s="34"/>
      <c r="M1947" s="160" t="s">
        <v>1</v>
      </c>
      <c r="N1947" s="161" t="s">
        <v>42</v>
      </c>
      <c r="O1947" s="62"/>
      <c r="P1947" s="162">
        <f>O1947*H1947</f>
        <v>0</v>
      </c>
      <c r="Q1947" s="162">
        <v>0</v>
      </c>
      <c r="R1947" s="162">
        <f>Q1947*H1947</f>
        <v>0</v>
      </c>
      <c r="S1947" s="162">
        <v>0</v>
      </c>
      <c r="T1947" s="163">
        <f>S1947*H1947</f>
        <v>0</v>
      </c>
      <c r="U1947" s="33"/>
      <c r="V1947" s="33"/>
      <c r="W1947" s="33"/>
      <c r="X1947" s="33"/>
      <c r="Y1947" s="33"/>
      <c r="Z1947" s="33"/>
      <c r="AA1947" s="33"/>
      <c r="AB1947" s="33"/>
      <c r="AC1947" s="33"/>
      <c r="AD1947" s="33"/>
      <c r="AE1947" s="33"/>
      <c r="AR1947" s="164" t="s">
        <v>641</v>
      </c>
      <c r="AT1947" s="164" t="s">
        <v>154</v>
      </c>
      <c r="AU1947" s="164" t="s">
        <v>152</v>
      </c>
      <c r="AY1947" s="18" t="s">
        <v>151</v>
      </c>
      <c r="BE1947" s="165">
        <f>IF(N1947="základná",J1947,0)</f>
        <v>0</v>
      </c>
      <c r="BF1947" s="165">
        <f>IF(N1947="znížená",J1947,0)</f>
        <v>0</v>
      </c>
      <c r="BG1947" s="165">
        <f>IF(N1947="zákl. prenesená",J1947,0)</f>
        <v>0</v>
      </c>
      <c r="BH1947" s="165">
        <f>IF(N1947="zníž. prenesená",J1947,0)</f>
        <v>0</v>
      </c>
      <c r="BI1947" s="165">
        <f>IF(N1947="nulová",J1947,0)</f>
        <v>0</v>
      </c>
      <c r="BJ1947" s="18" t="s">
        <v>152</v>
      </c>
      <c r="BK1947" s="165">
        <f>ROUND(I1947*H1947,2)</f>
        <v>0</v>
      </c>
      <c r="BL1947" s="18" t="s">
        <v>641</v>
      </c>
      <c r="BM1947" s="164" t="s">
        <v>3202</v>
      </c>
    </row>
    <row r="1948" spans="1:65" s="13" customFormat="1" ht="11.25">
      <c r="B1948" s="166"/>
      <c r="D1948" s="167" t="s">
        <v>160</v>
      </c>
      <c r="E1948" s="168" t="s">
        <v>1</v>
      </c>
      <c r="F1948" s="169" t="s">
        <v>3203</v>
      </c>
      <c r="H1948" s="168" t="s">
        <v>1</v>
      </c>
      <c r="I1948" s="170"/>
      <c r="L1948" s="166"/>
      <c r="M1948" s="171"/>
      <c r="N1948" s="172"/>
      <c r="O1948" s="172"/>
      <c r="P1948" s="172"/>
      <c r="Q1948" s="172"/>
      <c r="R1948" s="172"/>
      <c r="S1948" s="172"/>
      <c r="T1948" s="173"/>
      <c r="AT1948" s="168" t="s">
        <v>160</v>
      </c>
      <c r="AU1948" s="168" t="s">
        <v>152</v>
      </c>
      <c r="AV1948" s="13" t="s">
        <v>84</v>
      </c>
      <c r="AW1948" s="13" t="s">
        <v>31</v>
      </c>
      <c r="AX1948" s="13" t="s">
        <v>76</v>
      </c>
      <c r="AY1948" s="168" t="s">
        <v>151</v>
      </c>
    </row>
    <row r="1949" spans="1:65" s="13" customFormat="1" ht="11.25">
      <c r="B1949" s="166"/>
      <c r="D1949" s="167" t="s">
        <v>160</v>
      </c>
      <c r="E1949" s="168" t="s">
        <v>1</v>
      </c>
      <c r="F1949" s="169" t="s">
        <v>3204</v>
      </c>
      <c r="H1949" s="168" t="s">
        <v>1</v>
      </c>
      <c r="I1949" s="170"/>
      <c r="L1949" s="166"/>
      <c r="M1949" s="171"/>
      <c r="N1949" s="172"/>
      <c r="O1949" s="172"/>
      <c r="P1949" s="172"/>
      <c r="Q1949" s="172"/>
      <c r="R1949" s="172"/>
      <c r="S1949" s="172"/>
      <c r="T1949" s="173"/>
      <c r="AT1949" s="168" t="s">
        <v>160</v>
      </c>
      <c r="AU1949" s="168" t="s">
        <v>152</v>
      </c>
      <c r="AV1949" s="13" t="s">
        <v>84</v>
      </c>
      <c r="AW1949" s="13" t="s">
        <v>31</v>
      </c>
      <c r="AX1949" s="13" t="s">
        <v>76</v>
      </c>
      <c r="AY1949" s="168" t="s">
        <v>151</v>
      </c>
    </row>
    <row r="1950" spans="1:65" s="13" customFormat="1" ht="11.25">
      <c r="B1950" s="166"/>
      <c r="D1950" s="167" t="s">
        <v>160</v>
      </c>
      <c r="E1950" s="168" t="s">
        <v>1</v>
      </c>
      <c r="F1950" s="169" t="s">
        <v>3205</v>
      </c>
      <c r="H1950" s="168" t="s">
        <v>1</v>
      </c>
      <c r="I1950" s="170"/>
      <c r="L1950" s="166"/>
      <c r="M1950" s="171"/>
      <c r="N1950" s="172"/>
      <c r="O1950" s="172"/>
      <c r="P1950" s="172"/>
      <c r="Q1950" s="172"/>
      <c r="R1950" s="172"/>
      <c r="S1950" s="172"/>
      <c r="T1950" s="173"/>
      <c r="AT1950" s="168" t="s">
        <v>160</v>
      </c>
      <c r="AU1950" s="168" t="s">
        <v>152</v>
      </c>
      <c r="AV1950" s="13" t="s">
        <v>84</v>
      </c>
      <c r="AW1950" s="13" t="s">
        <v>31</v>
      </c>
      <c r="AX1950" s="13" t="s">
        <v>76</v>
      </c>
      <c r="AY1950" s="168" t="s">
        <v>151</v>
      </c>
    </row>
    <row r="1951" spans="1:65" s="13" customFormat="1" ht="11.25">
      <c r="B1951" s="166"/>
      <c r="D1951" s="167" t="s">
        <v>160</v>
      </c>
      <c r="E1951" s="168" t="s">
        <v>1</v>
      </c>
      <c r="F1951" s="169" t="s">
        <v>3206</v>
      </c>
      <c r="H1951" s="168" t="s">
        <v>1</v>
      </c>
      <c r="I1951" s="170"/>
      <c r="L1951" s="166"/>
      <c r="M1951" s="171"/>
      <c r="N1951" s="172"/>
      <c r="O1951" s="172"/>
      <c r="P1951" s="172"/>
      <c r="Q1951" s="172"/>
      <c r="R1951" s="172"/>
      <c r="S1951" s="172"/>
      <c r="T1951" s="173"/>
      <c r="AT1951" s="168" t="s">
        <v>160</v>
      </c>
      <c r="AU1951" s="168" t="s">
        <v>152</v>
      </c>
      <c r="AV1951" s="13" t="s">
        <v>84</v>
      </c>
      <c r="AW1951" s="13" t="s">
        <v>31</v>
      </c>
      <c r="AX1951" s="13" t="s">
        <v>76</v>
      </c>
      <c r="AY1951" s="168" t="s">
        <v>151</v>
      </c>
    </row>
    <row r="1952" spans="1:65" s="13" customFormat="1" ht="11.25">
      <c r="B1952" s="166"/>
      <c r="D1952" s="167" t="s">
        <v>160</v>
      </c>
      <c r="E1952" s="168" t="s">
        <v>1</v>
      </c>
      <c r="F1952" s="169" t="s">
        <v>3207</v>
      </c>
      <c r="H1952" s="168" t="s">
        <v>1</v>
      </c>
      <c r="I1952" s="170"/>
      <c r="L1952" s="166"/>
      <c r="M1952" s="171"/>
      <c r="N1952" s="172"/>
      <c r="O1952" s="172"/>
      <c r="P1952" s="172"/>
      <c r="Q1952" s="172"/>
      <c r="R1952" s="172"/>
      <c r="S1952" s="172"/>
      <c r="T1952" s="173"/>
      <c r="AT1952" s="168" t="s">
        <v>160</v>
      </c>
      <c r="AU1952" s="168" t="s">
        <v>152</v>
      </c>
      <c r="AV1952" s="13" t="s">
        <v>84</v>
      </c>
      <c r="AW1952" s="13" t="s">
        <v>31</v>
      </c>
      <c r="AX1952" s="13" t="s">
        <v>76</v>
      </c>
      <c r="AY1952" s="168" t="s">
        <v>151</v>
      </c>
    </row>
    <row r="1953" spans="2:63" s="13" customFormat="1" ht="11.25">
      <c r="B1953" s="166"/>
      <c r="D1953" s="167" t="s">
        <v>160</v>
      </c>
      <c r="E1953" s="168" t="s">
        <v>1</v>
      </c>
      <c r="F1953" s="169" t="s">
        <v>3208</v>
      </c>
      <c r="H1953" s="168" t="s">
        <v>1</v>
      </c>
      <c r="I1953" s="170"/>
      <c r="L1953" s="166"/>
      <c r="M1953" s="171"/>
      <c r="N1953" s="172"/>
      <c r="O1953" s="172"/>
      <c r="P1953" s="172"/>
      <c r="Q1953" s="172"/>
      <c r="R1953" s="172"/>
      <c r="S1953" s="172"/>
      <c r="T1953" s="173"/>
      <c r="AT1953" s="168" t="s">
        <v>160</v>
      </c>
      <c r="AU1953" s="168" t="s">
        <v>152</v>
      </c>
      <c r="AV1953" s="13" t="s">
        <v>84</v>
      </c>
      <c r="AW1953" s="13" t="s">
        <v>31</v>
      </c>
      <c r="AX1953" s="13" t="s">
        <v>76</v>
      </c>
      <c r="AY1953" s="168" t="s">
        <v>151</v>
      </c>
    </row>
    <row r="1954" spans="2:63" s="13" customFormat="1" ht="11.25">
      <c r="B1954" s="166"/>
      <c r="D1954" s="167" t="s">
        <v>160</v>
      </c>
      <c r="E1954" s="168" t="s">
        <v>1</v>
      </c>
      <c r="F1954" s="169" t="s">
        <v>3179</v>
      </c>
      <c r="H1954" s="168" t="s">
        <v>1</v>
      </c>
      <c r="I1954" s="170"/>
      <c r="L1954" s="166"/>
      <c r="M1954" s="171"/>
      <c r="N1954" s="172"/>
      <c r="O1954" s="172"/>
      <c r="P1954" s="172"/>
      <c r="Q1954" s="172"/>
      <c r="R1954" s="172"/>
      <c r="S1954" s="172"/>
      <c r="T1954" s="173"/>
      <c r="AT1954" s="168" t="s">
        <v>160</v>
      </c>
      <c r="AU1954" s="168" t="s">
        <v>152</v>
      </c>
      <c r="AV1954" s="13" t="s">
        <v>84</v>
      </c>
      <c r="AW1954" s="13" t="s">
        <v>31</v>
      </c>
      <c r="AX1954" s="13" t="s">
        <v>76</v>
      </c>
      <c r="AY1954" s="168" t="s">
        <v>151</v>
      </c>
    </row>
    <row r="1955" spans="2:63" s="13" customFormat="1" ht="11.25">
      <c r="B1955" s="166"/>
      <c r="D1955" s="167" t="s">
        <v>160</v>
      </c>
      <c r="E1955" s="168" t="s">
        <v>1</v>
      </c>
      <c r="F1955" s="169" t="s">
        <v>3209</v>
      </c>
      <c r="H1955" s="168" t="s">
        <v>1</v>
      </c>
      <c r="I1955" s="170"/>
      <c r="L1955" s="166"/>
      <c r="M1955" s="171"/>
      <c r="N1955" s="172"/>
      <c r="O1955" s="172"/>
      <c r="P1955" s="172"/>
      <c r="Q1955" s="172"/>
      <c r="R1955" s="172"/>
      <c r="S1955" s="172"/>
      <c r="T1955" s="173"/>
      <c r="AT1955" s="168" t="s">
        <v>160</v>
      </c>
      <c r="AU1955" s="168" t="s">
        <v>152</v>
      </c>
      <c r="AV1955" s="13" t="s">
        <v>84</v>
      </c>
      <c r="AW1955" s="13" t="s">
        <v>31</v>
      </c>
      <c r="AX1955" s="13" t="s">
        <v>76</v>
      </c>
      <c r="AY1955" s="168" t="s">
        <v>151</v>
      </c>
    </row>
    <row r="1956" spans="2:63" s="13" customFormat="1" ht="11.25">
      <c r="B1956" s="166"/>
      <c r="D1956" s="167" t="s">
        <v>160</v>
      </c>
      <c r="E1956" s="168" t="s">
        <v>1</v>
      </c>
      <c r="F1956" s="169" t="s">
        <v>3210</v>
      </c>
      <c r="H1956" s="168" t="s">
        <v>1</v>
      </c>
      <c r="I1956" s="170"/>
      <c r="L1956" s="166"/>
      <c r="M1956" s="171"/>
      <c r="N1956" s="172"/>
      <c r="O1956" s="172"/>
      <c r="P1956" s="172"/>
      <c r="Q1956" s="172"/>
      <c r="R1956" s="172"/>
      <c r="S1956" s="172"/>
      <c r="T1956" s="173"/>
      <c r="AT1956" s="168" t="s">
        <v>160</v>
      </c>
      <c r="AU1956" s="168" t="s">
        <v>152</v>
      </c>
      <c r="AV1956" s="13" t="s">
        <v>84</v>
      </c>
      <c r="AW1956" s="13" t="s">
        <v>31</v>
      </c>
      <c r="AX1956" s="13" t="s">
        <v>76</v>
      </c>
      <c r="AY1956" s="168" t="s">
        <v>151</v>
      </c>
    </row>
    <row r="1957" spans="2:63" s="13" customFormat="1" ht="22.5">
      <c r="B1957" s="166"/>
      <c r="D1957" s="167" t="s">
        <v>160</v>
      </c>
      <c r="E1957" s="168" t="s">
        <v>1</v>
      </c>
      <c r="F1957" s="169" t="s">
        <v>3211</v>
      </c>
      <c r="H1957" s="168" t="s">
        <v>1</v>
      </c>
      <c r="I1957" s="170"/>
      <c r="L1957" s="166"/>
      <c r="M1957" s="171"/>
      <c r="N1957" s="172"/>
      <c r="O1957" s="172"/>
      <c r="P1957" s="172"/>
      <c r="Q1957" s="172"/>
      <c r="R1957" s="172"/>
      <c r="S1957" s="172"/>
      <c r="T1957" s="173"/>
      <c r="AT1957" s="168" t="s">
        <v>160</v>
      </c>
      <c r="AU1957" s="168" t="s">
        <v>152</v>
      </c>
      <c r="AV1957" s="13" t="s">
        <v>84</v>
      </c>
      <c r="AW1957" s="13" t="s">
        <v>31</v>
      </c>
      <c r="AX1957" s="13" t="s">
        <v>76</v>
      </c>
      <c r="AY1957" s="168" t="s">
        <v>151</v>
      </c>
    </row>
    <row r="1958" spans="2:63" s="13" customFormat="1" ht="11.25">
      <c r="B1958" s="166"/>
      <c r="D1958" s="167" t="s">
        <v>160</v>
      </c>
      <c r="E1958" s="168" t="s">
        <v>1</v>
      </c>
      <c r="F1958" s="169" t="s">
        <v>3212</v>
      </c>
      <c r="H1958" s="168" t="s">
        <v>1</v>
      </c>
      <c r="I1958" s="170"/>
      <c r="L1958" s="166"/>
      <c r="M1958" s="171"/>
      <c r="N1958" s="172"/>
      <c r="O1958" s="172"/>
      <c r="P1958" s="172"/>
      <c r="Q1958" s="172"/>
      <c r="R1958" s="172"/>
      <c r="S1958" s="172"/>
      <c r="T1958" s="173"/>
      <c r="AT1958" s="168" t="s">
        <v>160</v>
      </c>
      <c r="AU1958" s="168" t="s">
        <v>152</v>
      </c>
      <c r="AV1958" s="13" t="s">
        <v>84</v>
      </c>
      <c r="AW1958" s="13" t="s">
        <v>31</v>
      </c>
      <c r="AX1958" s="13" t="s">
        <v>76</v>
      </c>
      <c r="AY1958" s="168" t="s">
        <v>151</v>
      </c>
    </row>
    <row r="1959" spans="2:63" s="13" customFormat="1" ht="11.25">
      <c r="B1959" s="166"/>
      <c r="D1959" s="167" t="s">
        <v>160</v>
      </c>
      <c r="E1959" s="168" t="s">
        <v>1</v>
      </c>
      <c r="F1959" s="169" t="s">
        <v>3213</v>
      </c>
      <c r="H1959" s="168" t="s">
        <v>1</v>
      </c>
      <c r="I1959" s="170"/>
      <c r="L1959" s="166"/>
      <c r="M1959" s="171"/>
      <c r="N1959" s="172"/>
      <c r="O1959" s="172"/>
      <c r="P1959" s="172"/>
      <c r="Q1959" s="172"/>
      <c r="R1959" s="172"/>
      <c r="S1959" s="172"/>
      <c r="T1959" s="173"/>
      <c r="AT1959" s="168" t="s">
        <v>160</v>
      </c>
      <c r="AU1959" s="168" t="s">
        <v>152</v>
      </c>
      <c r="AV1959" s="13" t="s">
        <v>84</v>
      </c>
      <c r="AW1959" s="13" t="s">
        <v>31</v>
      </c>
      <c r="AX1959" s="13" t="s">
        <v>76</v>
      </c>
      <c r="AY1959" s="168" t="s">
        <v>151</v>
      </c>
    </row>
    <row r="1960" spans="2:63" s="13" customFormat="1" ht="11.25">
      <c r="B1960" s="166"/>
      <c r="D1960" s="167" t="s">
        <v>160</v>
      </c>
      <c r="E1960" s="168" t="s">
        <v>1</v>
      </c>
      <c r="F1960" s="169" t="s">
        <v>3214</v>
      </c>
      <c r="H1960" s="168" t="s">
        <v>1</v>
      </c>
      <c r="I1960" s="170"/>
      <c r="L1960" s="166"/>
      <c r="M1960" s="171"/>
      <c r="N1960" s="172"/>
      <c r="O1960" s="172"/>
      <c r="P1960" s="172"/>
      <c r="Q1960" s="172"/>
      <c r="R1960" s="172"/>
      <c r="S1960" s="172"/>
      <c r="T1960" s="173"/>
      <c r="AT1960" s="168" t="s">
        <v>160</v>
      </c>
      <c r="AU1960" s="168" t="s">
        <v>152</v>
      </c>
      <c r="AV1960" s="13" t="s">
        <v>84</v>
      </c>
      <c r="AW1960" s="13" t="s">
        <v>31</v>
      </c>
      <c r="AX1960" s="13" t="s">
        <v>76</v>
      </c>
      <c r="AY1960" s="168" t="s">
        <v>151</v>
      </c>
    </row>
    <row r="1961" spans="2:63" s="13" customFormat="1" ht="11.25">
      <c r="B1961" s="166"/>
      <c r="D1961" s="167" t="s">
        <v>160</v>
      </c>
      <c r="E1961" s="168" t="s">
        <v>1</v>
      </c>
      <c r="F1961" s="169" t="s">
        <v>3215</v>
      </c>
      <c r="H1961" s="168" t="s">
        <v>1</v>
      </c>
      <c r="I1961" s="170"/>
      <c r="L1961" s="166"/>
      <c r="M1961" s="171"/>
      <c r="N1961" s="172"/>
      <c r="O1961" s="172"/>
      <c r="P1961" s="172"/>
      <c r="Q1961" s="172"/>
      <c r="R1961" s="172"/>
      <c r="S1961" s="172"/>
      <c r="T1961" s="173"/>
      <c r="AT1961" s="168" t="s">
        <v>160</v>
      </c>
      <c r="AU1961" s="168" t="s">
        <v>152</v>
      </c>
      <c r="AV1961" s="13" t="s">
        <v>84</v>
      </c>
      <c r="AW1961" s="13" t="s">
        <v>31</v>
      </c>
      <c r="AX1961" s="13" t="s">
        <v>76</v>
      </c>
      <c r="AY1961" s="168" t="s">
        <v>151</v>
      </c>
    </row>
    <row r="1962" spans="2:63" s="13" customFormat="1" ht="11.25">
      <c r="B1962" s="166"/>
      <c r="D1962" s="167" t="s">
        <v>160</v>
      </c>
      <c r="E1962" s="168" t="s">
        <v>1</v>
      </c>
      <c r="F1962" s="169" t="s">
        <v>3186</v>
      </c>
      <c r="H1962" s="168" t="s">
        <v>1</v>
      </c>
      <c r="I1962" s="170"/>
      <c r="L1962" s="166"/>
      <c r="M1962" s="171"/>
      <c r="N1962" s="172"/>
      <c r="O1962" s="172"/>
      <c r="P1962" s="172"/>
      <c r="Q1962" s="172"/>
      <c r="R1962" s="172"/>
      <c r="S1962" s="172"/>
      <c r="T1962" s="173"/>
      <c r="AT1962" s="168" t="s">
        <v>160</v>
      </c>
      <c r="AU1962" s="168" t="s">
        <v>152</v>
      </c>
      <c r="AV1962" s="13" t="s">
        <v>84</v>
      </c>
      <c r="AW1962" s="13" t="s">
        <v>31</v>
      </c>
      <c r="AX1962" s="13" t="s">
        <v>76</v>
      </c>
      <c r="AY1962" s="168" t="s">
        <v>151</v>
      </c>
    </row>
    <row r="1963" spans="2:63" s="13" customFormat="1" ht="11.25">
      <c r="B1963" s="166"/>
      <c r="D1963" s="167" t="s">
        <v>160</v>
      </c>
      <c r="E1963" s="168" t="s">
        <v>1</v>
      </c>
      <c r="F1963" s="169" t="s">
        <v>3216</v>
      </c>
      <c r="H1963" s="168" t="s">
        <v>1</v>
      </c>
      <c r="I1963" s="170"/>
      <c r="L1963" s="166"/>
      <c r="M1963" s="171"/>
      <c r="N1963" s="172"/>
      <c r="O1963" s="172"/>
      <c r="P1963" s="172"/>
      <c r="Q1963" s="172"/>
      <c r="R1963" s="172"/>
      <c r="S1963" s="172"/>
      <c r="T1963" s="173"/>
      <c r="AT1963" s="168" t="s">
        <v>160</v>
      </c>
      <c r="AU1963" s="168" t="s">
        <v>152</v>
      </c>
      <c r="AV1963" s="13" t="s">
        <v>84</v>
      </c>
      <c r="AW1963" s="13" t="s">
        <v>31</v>
      </c>
      <c r="AX1963" s="13" t="s">
        <v>76</v>
      </c>
      <c r="AY1963" s="168" t="s">
        <v>151</v>
      </c>
    </row>
    <row r="1964" spans="2:63" s="13" customFormat="1" ht="22.5">
      <c r="B1964" s="166"/>
      <c r="D1964" s="167" t="s">
        <v>160</v>
      </c>
      <c r="E1964" s="168" t="s">
        <v>1</v>
      </c>
      <c r="F1964" s="169" t="s">
        <v>3217</v>
      </c>
      <c r="H1964" s="168" t="s">
        <v>1</v>
      </c>
      <c r="I1964" s="170"/>
      <c r="L1964" s="166"/>
      <c r="M1964" s="171"/>
      <c r="N1964" s="172"/>
      <c r="O1964" s="172"/>
      <c r="P1964" s="172"/>
      <c r="Q1964" s="172"/>
      <c r="R1964" s="172"/>
      <c r="S1964" s="172"/>
      <c r="T1964" s="173"/>
      <c r="AT1964" s="168" t="s">
        <v>160</v>
      </c>
      <c r="AU1964" s="168" t="s">
        <v>152</v>
      </c>
      <c r="AV1964" s="13" t="s">
        <v>84</v>
      </c>
      <c r="AW1964" s="13" t="s">
        <v>31</v>
      </c>
      <c r="AX1964" s="13" t="s">
        <v>76</v>
      </c>
      <c r="AY1964" s="168" t="s">
        <v>151</v>
      </c>
    </row>
    <row r="1965" spans="2:63" s="13" customFormat="1" ht="11.25">
      <c r="B1965" s="166"/>
      <c r="D1965" s="167" t="s">
        <v>160</v>
      </c>
      <c r="E1965" s="168" t="s">
        <v>1</v>
      </c>
      <c r="F1965" s="169" t="s">
        <v>3218</v>
      </c>
      <c r="H1965" s="168" t="s">
        <v>1</v>
      </c>
      <c r="I1965" s="170"/>
      <c r="L1965" s="166"/>
      <c r="M1965" s="171"/>
      <c r="N1965" s="172"/>
      <c r="O1965" s="172"/>
      <c r="P1965" s="172"/>
      <c r="Q1965" s="172"/>
      <c r="R1965" s="172"/>
      <c r="S1965" s="172"/>
      <c r="T1965" s="173"/>
      <c r="AT1965" s="168" t="s">
        <v>160</v>
      </c>
      <c r="AU1965" s="168" t="s">
        <v>152</v>
      </c>
      <c r="AV1965" s="13" t="s">
        <v>84</v>
      </c>
      <c r="AW1965" s="13" t="s">
        <v>31</v>
      </c>
      <c r="AX1965" s="13" t="s">
        <v>76</v>
      </c>
      <c r="AY1965" s="168" t="s">
        <v>151</v>
      </c>
    </row>
    <row r="1966" spans="2:63" s="13" customFormat="1" ht="22.5">
      <c r="B1966" s="166"/>
      <c r="D1966" s="167" t="s">
        <v>160</v>
      </c>
      <c r="E1966" s="168" t="s">
        <v>1</v>
      </c>
      <c r="F1966" s="169" t="s">
        <v>3219</v>
      </c>
      <c r="H1966" s="168" t="s">
        <v>1</v>
      </c>
      <c r="I1966" s="170"/>
      <c r="L1966" s="166"/>
      <c r="M1966" s="171"/>
      <c r="N1966" s="172"/>
      <c r="O1966" s="172"/>
      <c r="P1966" s="172"/>
      <c r="Q1966" s="172"/>
      <c r="R1966" s="172"/>
      <c r="S1966" s="172"/>
      <c r="T1966" s="173"/>
      <c r="AT1966" s="168" t="s">
        <v>160</v>
      </c>
      <c r="AU1966" s="168" t="s">
        <v>152</v>
      </c>
      <c r="AV1966" s="13" t="s">
        <v>84</v>
      </c>
      <c r="AW1966" s="13" t="s">
        <v>31</v>
      </c>
      <c r="AX1966" s="13" t="s">
        <v>76</v>
      </c>
      <c r="AY1966" s="168" t="s">
        <v>151</v>
      </c>
    </row>
    <row r="1967" spans="2:63" s="14" customFormat="1" ht="11.25">
      <c r="B1967" s="174"/>
      <c r="D1967" s="167" t="s">
        <v>160</v>
      </c>
      <c r="E1967" s="175" t="s">
        <v>1</v>
      </c>
      <c r="F1967" s="176" t="s">
        <v>84</v>
      </c>
      <c r="H1967" s="177">
        <v>1</v>
      </c>
      <c r="I1967" s="178"/>
      <c r="L1967" s="174"/>
      <c r="M1967" s="179"/>
      <c r="N1967" s="180"/>
      <c r="O1967" s="180"/>
      <c r="P1967" s="180"/>
      <c r="Q1967" s="180"/>
      <c r="R1967" s="180"/>
      <c r="S1967" s="180"/>
      <c r="T1967" s="181"/>
      <c r="AT1967" s="175" t="s">
        <v>160</v>
      </c>
      <c r="AU1967" s="175" t="s">
        <v>152</v>
      </c>
      <c r="AV1967" s="14" t="s">
        <v>152</v>
      </c>
      <c r="AW1967" s="14" t="s">
        <v>31</v>
      </c>
      <c r="AX1967" s="14" t="s">
        <v>84</v>
      </c>
      <c r="AY1967" s="175" t="s">
        <v>151</v>
      </c>
    </row>
    <row r="1968" spans="2:63" s="12" customFormat="1" ht="25.9" customHeight="1">
      <c r="B1968" s="138"/>
      <c r="D1968" s="139" t="s">
        <v>75</v>
      </c>
      <c r="E1968" s="140" t="s">
        <v>722</v>
      </c>
      <c r="F1968" s="140" t="s">
        <v>723</v>
      </c>
      <c r="I1968" s="141"/>
      <c r="J1968" s="142">
        <f>BK1968</f>
        <v>0</v>
      </c>
      <c r="L1968" s="138"/>
      <c r="M1968" s="143"/>
      <c r="N1968" s="144"/>
      <c r="O1968" s="144"/>
      <c r="P1968" s="145">
        <f>SUM(P1969:P1970)</f>
        <v>0</v>
      </c>
      <c r="Q1968" s="144"/>
      <c r="R1968" s="145">
        <f>SUM(R1969:R1970)</f>
        <v>0</v>
      </c>
      <c r="S1968" s="144"/>
      <c r="T1968" s="146">
        <f>SUM(T1969:T1970)</f>
        <v>0</v>
      </c>
      <c r="AR1968" s="139" t="s">
        <v>158</v>
      </c>
      <c r="AT1968" s="147" t="s">
        <v>75</v>
      </c>
      <c r="AU1968" s="147" t="s">
        <v>76</v>
      </c>
      <c r="AY1968" s="139" t="s">
        <v>151</v>
      </c>
      <c r="BK1968" s="148">
        <f>SUM(BK1969:BK1970)</f>
        <v>0</v>
      </c>
    </row>
    <row r="1969" spans="1:65" s="2" customFormat="1" ht="37.9" customHeight="1">
      <c r="A1969" s="33"/>
      <c r="B1969" s="151"/>
      <c r="C1969" s="152" t="s">
        <v>3220</v>
      </c>
      <c r="D1969" s="152" t="s">
        <v>154</v>
      </c>
      <c r="E1969" s="153" t="s">
        <v>3221</v>
      </c>
      <c r="F1969" s="154" t="s">
        <v>3222</v>
      </c>
      <c r="G1969" s="155" t="s">
        <v>727</v>
      </c>
      <c r="H1969" s="156">
        <v>1000</v>
      </c>
      <c r="I1969" s="157"/>
      <c r="J1969" s="158">
        <f>ROUND(I1969*H1969,2)</f>
        <v>0</v>
      </c>
      <c r="K1969" s="159"/>
      <c r="L1969" s="34"/>
      <c r="M1969" s="160" t="s">
        <v>1</v>
      </c>
      <c r="N1969" s="161" t="s">
        <v>42</v>
      </c>
      <c r="O1969" s="62"/>
      <c r="P1969" s="162">
        <f>O1969*H1969</f>
        <v>0</v>
      </c>
      <c r="Q1969" s="162">
        <v>0</v>
      </c>
      <c r="R1969" s="162">
        <f>Q1969*H1969</f>
        <v>0</v>
      </c>
      <c r="S1969" s="162">
        <v>0</v>
      </c>
      <c r="T1969" s="163">
        <f>S1969*H1969</f>
        <v>0</v>
      </c>
      <c r="U1969" s="33"/>
      <c r="V1969" s="33"/>
      <c r="W1969" s="33"/>
      <c r="X1969" s="33"/>
      <c r="Y1969" s="33"/>
      <c r="Z1969" s="33"/>
      <c r="AA1969" s="33"/>
      <c r="AB1969" s="33"/>
      <c r="AC1969" s="33"/>
      <c r="AD1969" s="33"/>
      <c r="AE1969" s="33"/>
      <c r="AR1969" s="164" t="s">
        <v>728</v>
      </c>
      <c r="AT1969" s="164" t="s">
        <v>154</v>
      </c>
      <c r="AU1969" s="164" t="s">
        <v>84</v>
      </c>
      <c r="AY1969" s="18" t="s">
        <v>151</v>
      </c>
      <c r="BE1969" s="165">
        <f>IF(N1969="základná",J1969,0)</f>
        <v>0</v>
      </c>
      <c r="BF1969" s="165">
        <f>IF(N1969="znížená",J1969,0)</f>
        <v>0</v>
      </c>
      <c r="BG1969" s="165">
        <f>IF(N1969="zákl. prenesená",J1969,0)</f>
        <v>0</v>
      </c>
      <c r="BH1969" s="165">
        <f>IF(N1969="zníž. prenesená",J1969,0)</f>
        <v>0</v>
      </c>
      <c r="BI1969" s="165">
        <f>IF(N1969="nulová",J1969,0)</f>
        <v>0</v>
      </c>
      <c r="BJ1969" s="18" t="s">
        <v>152</v>
      </c>
      <c r="BK1969" s="165">
        <f>ROUND(I1969*H1969,2)</f>
        <v>0</v>
      </c>
      <c r="BL1969" s="18" t="s">
        <v>728</v>
      </c>
      <c r="BM1969" s="164" t="s">
        <v>3223</v>
      </c>
    </row>
    <row r="1970" spans="1:65" s="14" customFormat="1" ht="11.25">
      <c r="B1970" s="174"/>
      <c r="D1970" s="167" t="s">
        <v>160</v>
      </c>
      <c r="E1970" s="175" t="s">
        <v>1</v>
      </c>
      <c r="F1970" s="176" t="s">
        <v>3224</v>
      </c>
      <c r="H1970" s="177">
        <v>1000</v>
      </c>
      <c r="I1970" s="178"/>
      <c r="L1970" s="174"/>
      <c r="M1970" s="179"/>
      <c r="N1970" s="180"/>
      <c r="O1970" s="180"/>
      <c r="P1970" s="180"/>
      <c r="Q1970" s="180"/>
      <c r="R1970" s="180"/>
      <c r="S1970" s="180"/>
      <c r="T1970" s="181"/>
      <c r="AT1970" s="175" t="s">
        <v>160</v>
      </c>
      <c r="AU1970" s="175" t="s">
        <v>84</v>
      </c>
      <c r="AV1970" s="14" t="s">
        <v>152</v>
      </c>
      <c r="AW1970" s="14" t="s">
        <v>31</v>
      </c>
      <c r="AX1970" s="14" t="s">
        <v>84</v>
      </c>
      <c r="AY1970" s="175" t="s">
        <v>151</v>
      </c>
    </row>
    <row r="1971" spans="1:65" s="12" customFormat="1" ht="25.9" customHeight="1">
      <c r="B1971" s="138"/>
      <c r="D1971" s="139" t="s">
        <v>75</v>
      </c>
      <c r="E1971" s="140" t="s">
        <v>3225</v>
      </c>
      <c r="F1971" s="140" t="s">
        <v>3226</v>
      </c>
      <c r="I1971" s="141"/>
      <c r="J1971" s="142">
        <f>BK1971</f>
        <v>0</v>
      </c>
      <c r="L1971" s="138"/>
      <c r="M1971" s="143"/>
      <c r="N1971" s="144"/>
      <c r="O1971" s="144"/>
      <c r="P1971" s="145">
        <f>P1972</f>
        <v>0</v>
      </c>
      <c r="Q1971" s="144"/>
      <c r="R1971" s="145">
        <f>R1972</f>
        <v>0</v>
      </c>
      <c r="S1971" s="144"/>
      <c r="T1971" s="146">
        <f>T1972</f>
        <v>0</v>
      </c>
      <c r="AR1971" s="139" t="s">
        <v>185</v>
      </c>
      <c r="AT1971" s="147" t="s">
        <v>75</v>
      </c>
      <c r="AU1971" s="147" t="s">
        <v>76</v>
      </c>
      <c r="AY1971" s="139" t="s">
        <v>151</v>
      </c>
      <c r="BK1971" s="148">
        <f>BK1972</f>
        <v>0</v>
      </c>
    </row>
    <row r="1972" spans="1:65" s="2" customFormat="1" ht="44.25" customHeight="1">
      <c r="A1972" s="33"/>
      <c r="B1972" s="151"/>
      <c r="C1972" s="152" t="s">
        <v>3227</v>
      </c>
      <c r="D1972" s="152" t="s">
        <v>154</v>
      </c>
      <c r="E1972" s="153" t="s">
        <v>3228</v>
      </c>
      <c r="F1972" s="154" t="s">
        <v>3229</v>
      </c>
      <c r="G1972" s="155" t="s">
        <v>3230</v>
      </c>
      <c r="H1972" s="156">
        <v>1</v>
      </c>
      <c r="I1972" s="157"/>
      <c r="J1972" s="158">
        <f>ROUND(I1972*H1972,2)</f>
        <v>0</v>
      </c>
      <c r="K1972" s="159"/>
      <c r="L1972" s="34"/>
      <c r="M1972" s="216" t="s">
        <v>1</v>
      </c>
      <c r="N1972" s="217" t="s">
        <v>42</v>
      </c>
      <c r="O1972" s="218"/>
      <c r="P1972" s="219">
        <f>O1972*H1972</f>
        <v>0</v>
      </c>
      <c r="Q1972" s="219">
        <v>0</v>
      </c>
      <c r="R1972" s="219">
        <f>Q1972*H1972</f>
        <v>0</v>
      </c>
      <c r="S1972" s="219">
        <v>0</v>
      </c>
      <c r="T1972" s="220">
        <f>S1972*H1972</f>
        <v>0</v>
      </c>
      <c r="U1972" s="33"/>
      <c r="V1972" s="33"/>
      <c r="W1972" s="33"/>
      <c r="X1972" s="33"/>
      <c r="Y1972" s="33"/>
      <c r="Z1972" s="33"/>
      <c r="AA1972" s="33"/>
      <c r="AB1972" s="33"/>
      <c r="AC1972" s="33"/>
      <c r="AD1972" s="33"/>
      <c r="AE1972" s="33"/>
      <c r="AR1972" s="164" t="s">
        <v>3231</v>
      </c>
      <c r="AT1972" s="164" t="s">
        <v>154</v>
      </c>
      <c r="AU1972" s="164" t="s">
        <v>84</v>
      </c>
      <c r="AY1972" s="18" t="s">
        <v>151</v>
      </c>
      <c r="BE1972" s="165">
        <f>IF(N1972="základná",J1972,0)</f>
        <v>0</v>
      </c>
      <c r="BF1972" s="165">
        <f>IF(N1972="znížená",J1972,0)</f>
        <v>0</v>
      </c>
      <c r="BG1972" s="165">
        <f>IF(N1972="zákl. prenesená",J1972,0)</f>
        <v>0</v>
      </c>
      <c r="BH1972" s="165">
        <f>IF(N1972="zníž. prenesená",J1972,0)</f>
        <v>0</v>
      </c>
      <c r="BI1972" s="165">
        <f>IF(N1972="nulová",J1972,0)</f>
        <v>0</v>
      </c>
      <c r="BJ1972" s="18" t="s">
        <v>152</v>
      </c>
      <c r="BK1972" s="165">
        <f>ROUND(I1972*H1972,2)</f>
        <v>0</v>
      </c>
      <c r="BL1972" s="18" t="s">
        <v>3231</v>
      </c>
      <c r="BM1972" s="164" t="s">
        <v>3232</v>
      </c>
    </row>
    <row r="1973" spans="1:65" s="2" customFormat="1" ht="6.95" customHeight="1">
      <c r="A1973" s="33"/>
      <c r="B1973" s="51"/>
      <c r="C1973" s="52"/>
      <c r="D1973" s="52"/>
      <c r="E1973" s="52"/>
      <c r="F1973" s="52"/>
      <c r="G1973" s="52"/>
      <c r="H1973" s="52"/>
      <c r="I1973" s="52"/>
      <c r="J1973" s="52"/>
      <c r="K1973" s="52"/>
      <c r="L1973" s="34"/>
      <c r="M1973" s="33"/>
      <c r="O1973" s="33"/>
      <c r="P1973" s="33"/>
      <c r="Q1973" s="33"/>
      <c r="R1973" s="33"/>
      <c r="S1973" s="33"/>
      <c r="T1973" s="33"/>
      <c r="U1973" s="33"/>
      <c r="V1973" s="33"/>
      <c r="W1973" s="33"/>
      <c r="X1973" s="33"/>
      <c r="Y1973" s="33"/>
      <c r="Z1973" s="33"/>
      <c r="AA1973" s="33"/>
      <c r="AB1973" s="33"/>
      <c r="AC1973" s="33"/>
      <c r="AD1973" s="33"/>
      <c r="AE1973" s="33"/>
    </row>
  </sheetData>
  <autoFilter ref="C145:K1972"/>
  <mergeCells count="9">
    <mergeCell ref="E87:H87"/>
    <mergeCell ref="E136:H136"/>
    <mergeCell ref="E138:H13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94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6" t="s">
        <v>3233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ROUND(J131,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ROUND((SUM(BE131:BE297)),  2)</f>
        <v>0</v>
      </c>
      <c r="G33" s="104"/>
      <c r="H33" s="104"/>
      <c r="I33" s="105">
        <v>0.23</v>
      </c>
      <c r="J33" s="103">
        <f>ROUND(((SUM(BE131:BE297))*I33),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ROUND((SUM(BF131:BF297)),  2)</f>
        <v>0</v>
      </c>
      <c r="G34" s="33"/>
      <c r="H34" s="33"/>
      <c r="I34" s="107">
        <v>0.23</v>
      </c>
      <c r="J34" s="106">
        <f>ROUND(((SUM(BF131:BF297))*I34),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ROUND((SUM(BG131:BG297)),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ROUND((SUM(BH131:BH297)),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ROUND((SUM(BI131:BI297)),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6" t="str">
        <f>E9</f>
        <v>04 - SO-01 Zdravotechnika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J131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1:31" s="9" customFormat="1" ht="24.95" customHeight="1">
      <c r="B97" s="119"/>
      <c r="D97" s="120" t="s">
        <v>121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31" s="10" customFormat="1" ht="19.899999999999999" customHeight="1">
      <c r="B98" s="123"/>
      <c r="D98" s="124" t="s">
        <v>1110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31" s="10" customFormat="1" ht="19.899999999999999" customHeight="1">
      <c r="B99" s="123"/>
      <c r="D99" s="124" t="s">
        <v>1111</v>
      </c>
      <c r="E99" s="125"/>
      <c r="F99" s="125"/>
      <c r="G99" s="125"/>
      <c r="H99" s="125"/>
      <c r="I99" s="125"/>
      <c r="J99" s="126">
        <f>J147</f>
        <v>0</v>
      </c>
      <c r="L99" s="123"/>
    </row>
    <row r="100" spans="1:31" s="10" customFormat="1" ht="19.899999999999999" customHeight="1">
      <c r="B100" s="123"/>
      <c r="D100" s="124" t="s">
        <v>3234</v>
      </c>
      <c r="E100" s="125"/>
      <c r="F100" s="125"/>
      <c r="G100" s="125"/>
      <c r="H100" s="125"/>
      <c r="I100" s="125"/>
      <c r="J100" s="126">
        <f>J149</f>
        <v>0</v>
      </c>
      <c r="L100" s="123"/>
    </row>
    <row r="101" spans="1:31" s="10" customFormat="1" ht="19.899999999999999" customHeight="1">
      <c r="B101" s="123"/>
      <c r="D101" s="124" t="s">
        <v>124</v>
      </c>
      <c r="E101" s="125"/>
      <c r="F101" s="125"/>
      <c r="G101" s="125"/>
      <c r="H101" s="125"/>
      <c r="I101" s="125"/>
      <c r="J101" s="126">
        <f>J152</f>
        <v>0</v>
      </c>
      <c r="L101" s="123"/>
    </row>
    <row r="102" spans="1:31" s="10" customFormat="1" ht="19.899999999999999" customHeight="1">
      <c r="B102" s="123"/>
      <c r="D102" s="124" t="s">
        <v>3235</v>
      </c>
      <c r="E102" s="125"/>
      <c r="F102" s="125"/>
      <c r="G102" s="125"/>
      <c r="H102" s="125"/>
      <c r="I102" s="125"/>
      <c r="J102" s="126">
        <f>J156</f>
        <v>0</v>
      </c>
      <c r="L102" s="123"/>
    </row>
    <row r="103" spans="1:31" s="10" customFormat="1" ht="19.899999999999999" customHeight="1">
      <c r="B103" s="123"/>
      <c r="D103" s="124" t="s">
        <v>125</v>
      </c>
      <c r="E103" s="125"/>
      <c r="F103" s="125"/>
      <c r="G103" s="125"/>
      <c r="H103" s="125"/>
      <c r="I103" s="125"/>
      <c r="J103" s="126">
        <f>J160</f>
        <v>0</v>
      </c>
      <c r="L103" s="123"/>
    </row>
    <row r="104" spans="1:31" s="9" customFormat="1" ht="24.95" customHeight="1">
      <c r="B104" s="119"/>
      <c r="D104" s="120" t="s">
        <v>127</v>
      </c>
      <c r="E104" s="121"/>
      <c r="F104" s="121"/>
      <c r="G104" s="121"/>
      <c r="H104" s="121"/>
      <c r="I104" s="121"/>
      <c r="J104" s="122">
        <f>J166</f>
        <v>0</v>
      </c>
      <c r="L104" s="119"/>
    </row>
    <row r="105" spans="1:31" s="10" customFormat="1" ht="19.899999999999999" customHeight="1">
      <c r="B105" s="123"/>
      <c r="D105" s="124" t="s">
        <v>1113</v>
      </c>
      <c r="E105" s="125"/>
      <c r="F105" s="125"/>
      <c r="G105" s="125"/>
      <c r="H105" s="125"/>
      <c r="I105" s="125"/>
      <c r="J105" s="126">
        <f>J167</f>
        <v>0</v>
      </c>
      <c r="L105" s="123"/>
    </row>
    <row r="106" spans="1:31" s="10" customFormat="1" ht="19.899999999999999" customHeight="1">
      <c r="B106" s="123"/>
      <c r="D106" s="124" t="s">
        <v>129</v>
      </c>
      <c r="E106" s="125"/>
      <c r="F106" s="125"/>
      <c r="G106" s="125"/>
      <c r="H106" s="125"/>
      <c r="I106" s="125"/>
      <c r="J106" s="126">
        <f>J193</f>
        <v>0</v>
      </c>
      <c r="L106" s="123"/>
    </row>
    <row r="107" spans="1:31" s="10" customFormat="1" ht="19.899999999999999" customHeight="1">
      <c r="B107" s="123"/>
      <c r="D107" s="124" t="s">
        <v>1114</v>
      </c>
      <c r="E107" s="125"/>
      <c r="F107" s="125"/>
      <c r="G107" s="125"/>
      <c r="H107" s="125"/>
      <c r="I107" s="125"/>
      <c r="J107" s="126">
        <f>J222</f>
        <v>0</v>
      </c>
      <c r="L107" s="123"/>
    </row>
    <row r="108" spans="1:31" s="10" customFormat="1" ht="19.899999999999999" customHeight="1">
      <c r="B108" s="123"/>
      <c r="D108" s="124" t="s">
        <v>3236</v>
      </c>
      <c r="E108" s="125"/>
      <c r="F108" s="125"/>
      <c r="G108" s="125"/>
      <c r="H108" s="125"/>
      <c r="I108" s="125"/>
      <c r="J108" s="126">
        <f>J248</f>
        <v>0</v>
      </c>
      <c r="L108" s="123"/>
    </row>
    <row r="109" spans="1:31" s="10" customFormat="1" ht="19.899999999999999" customHeight="1">
      <c r="B109" s="123"/>
      <c r="D109" s="124" t="s">
        <v>3237</v>
      </c>
      <c r="E109" s="125"/>
      <c r="F109" s="125"/>
      <c r="G109" s="125"/>
      <c r="H109" s="125"/>
      <c r="I109" s="125"/>
      <c r="J109" s="126">
        <f>J252</f>
        <v>0</v>
      </c>
      <c r="L109" s="123"/>
    </row>
    <row r="110" spans="1:31" s="10" customFormat="1" ht="19.899999999999999" customHeight="1">
      <c r="B110" s="123"/>
      <c r="D110" s="124" t="s">
        <v>131</v>
      </c>
      <c r="E110" s="125"/>
      <c r="F110" s="125"/>
      <c r="G110" s="125"/>
      <c r="H110" s="125"/>
      <c r="I110" s="125"/>
      <c r="J110" s="126">
        <f>J290</f>
        <v>0</v>
      </c>
      <c r="L110" s="123"/>
    </row>
    <row r="111" spans="1:31" s="10" customFormat="1" ht="19.899999999999999" customHeight="1">
      <c r="B111" s="123"/>
      <c r="D111" s="124" t="s">
        <v>132</v>
      </c>
      <c r="E111" s="125"/>
      <c r="F111" s="125"/>
      <c r="G111" s="125"/>
      <c r="H111" s="125"/>
      <c r="I111" s="125"/>
      <c r="J111" s="126">
        <f>J293</f>
        <v>0</v>
      </c>
      <c r="L111" s="123"/>
    </row>
    <row r="112" spans="1:31" s="2" customFormat="1" ht="21.7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2" t="s">
        <v>137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15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6.25" customHeight="1">
      <c r="A121" s="33"/>
      <c r="B121" s="34"/>
      <c r="C121" s="33"/>
      <c r="D121" s="33"/>
      <c r="E121" s="264" t="str">
        <f>E7</f>
        <v>Stredná odborná škola informačných technológií centrum celoživotného a odborného vzdelávania a prípravy pre industry 4.0</v>
      </c>
      <c r="F121" s="265"/>
      <c r="G121" s="265"/>
      <c r="H121" s="265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114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26" t="str">
        <f>E9</f>
        <v>04 - SO-01 Zdravotechnika</v>
      </c>
      <c r="F123" s="266"/>
      <c r="G123" s="266"/>
      <c r="H123" s="266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19</v>
      </c>
      <c r="D125" s="33"/>
      <c r="E125" s="33"/>
      <c r="F125" s="26" t="str">
        <f>F12</f>
        <v>parc.č.2532/4 Banská Bystrica</v>
      </c>
      <c r="G125" s="33"/>
      <c r="H125" s="33"/>
      <c r="I125" s="28" t="s">
        <v>21</v>
      </c>
      <c r="J125" s="59" t="str">
        <f>IF(J12="","",J12)</f>
        <v>24. 4. 2025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8" t="s">
        <v>23</v>
      </c>
      <c r="D127" s="33"/>
      <c r="E127" s="33"/>
      <c r="F127" s="26" t="str">
        <f>E15</f>
        <v>Banskobystrický samosprávny kraj</v>
      </c>
      <c r="G127" s="33"/>
      <c r="H127" s="33"/>
      <c r="I127" s="28" t="s">
        <v>29</v>
      </c>
      <c r="J127" s="31" t="str">
        <f>E21</f>
        <v>Ing.Marek Mečír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5.2" customHeight="1">
      <c r="A128" s="33"/>
      <c r="B128" s="34"/>
      <c r="C128" s="28" t="s">
        <v>27</v>
      </c>
      <c r="D128" s="33"/>
      <c r="E128" s="33"/>
      <c r="F128" s="26" t="str">
        <f>IF(E18="","",E18)</f>
        <v>Vyplň údaj</v>
      </c>
      <c r="G128" s="33"/>
      <c r="H128" s="33"/>
      <c r="I128" s="28" t="s">
        <v>32</v>
      </c>
      <c r="J128" s="31" t="str">
        <f>E24</f>
        <v>Stanislav Hlubina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27"/>
      <c r="B130" s="128"/>
      <c r="C130" s="129" t="s">
        <v>138</v>
      </c>
      <c r="D130" s="130" t="s">
        <v>61</v>
      </c>
      <c r="E130" s="130" t="s">
        <v>57</v>
      </c>
      <c r="F130" s="130" t="s">
        <v>58</v>
      </c>
      <c r="G130" s="130" t="s">
        <v>139</v>
      </c>
      <c r="H130" s="130" t="s">
        <v>140</v>
      </c>
      <c r="I130" s="130" t="s">
        <v>141</v>
      </c>
      <c r="J130" s="131" t="s">
        <v>118</v>
      </c>
      <c r="K130" s="132" t="s">
        <v>142</v>
      </c>
      <c r="L130" s="133"/>
      <c r="M130" s="66" t="s">
        <v>1</v>
      </c>
      <c r="N130" s="67" t="s">
        <v>40</v>
      </c>
      <c r="O130" s="67" t="s">
        <v>143</v>
      </c>
      <c r="P130" s="67" t="s">
        <v>144</v>
      </c>
      <c r="Q130" s="67" t="s">
        <v>145</v>
      </c>
      <c r="R130" s="67" t="s">
        <v>146</v>
      </c>
      <c r="S130" s="67" t="s">
        <v>147</v>
      </c>
      <c r="T130" s="68" t="s">
        <v>148</v>
      </c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</row>
    <row r="131" spans="1:65" s="2" customFormat="1" ht="22.9" customHeight="1">
      <c r="A131" s="33"/>
      <c r="B131" s="34"/>
      <c r="C131" s="73" t="s">
        <v>119</v>
      </c>
      <c r="D131" s="33"/>
      <c r="E131" s="33"/>
      <c r="F131" s="33"/>
      <c r="G131" s="33"/>
      <c r="H131" s="33"/>
      <c r="I131" s="33"/>
      <c r="J131" s="134">
        <f>BK131</f>
        <v>0</v>
      </c>
      <c r="K131" s="33"/>
      <c r="L131" s="34"/>
      <c r="M131" s="69"/>
      <c r="N131" s="60"/>
      <c r="O131" s="70"/>
      <c r="P131" s="135">
        <f>P132+P166</f>
        <v>0</v>
      </c>
      <c r="Q131" s="70"/>
      <c r="R131" s="135">
        <f>R132+R166</f>
        <v>0</v>
      </c>
      <c r="S131" s="70"/>
      <c r="T131" s="136">
        <f>T132+T166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75</v>
      </c>
      <c r="AU131" s="18" t="s">
        <v>120</v>
      </c>
      <c r="BK131" s="137">
        <f>BK132+BK166</f>
        <v>0</v>
      </c>
    </row>
    <row r="132" spans="1:65" s="12" customFormat="1" ht="25.9" customHeight="1">
      <c r="B132" s="138"/>
      <c r="D132" s="139" t="s">
        <v>75</v>
      </c>
      <c r="E132" s="140" t="s">
        <v>149</v>
      </c>
      <c r="F132" s="140" t="s">
        <v>150</v>
      </c>
      <c r="I132" s="141"/>
      <c r="J132" s="142">
        <f>BK132</f>
        <v>0</v>
      </c>
      <c r="L132" s="138"/>
      <c r="M132" s="143"/>
      <c r="N132" s="144"/>
      <c r="O132" s="144"/>
      <c r="P132" s="145">
        <f>P133+P147+P149+P152+P156+P160</f>
        <v>0</v>
      </c>
      <c r="Q132" s="144"/>
      <c r="R132" s="145">
        <f>R133+R147+R149+R152+R156+R160</f>
        <v>0</v>
      </c>
      <c r="S132" s="144"/>
      <c r="T132" s="146">
        <f>T133+T147+T149+T152+T156+T160</f>
        <v>0</v>
      </c>
      <c r="AR132" s="139" t="s">
        <v>84</v>
      </c>
      <c r="AT132" s="147" t="s">
        <v>75</v>
      </c>
      <c r="AU132" s="147" t="s">
        <v>76</v>
      </c>
      <c r="AY132" s="139" t="s">
        <v>151</v>
      </c>
      <c r="BK132" s="148">
        <f>BK133+BK147+BK149+BK152+BK156+BK160</f>
        <v>0</v>
      </c>
    </row>
    <row r="133" spans="1:65" s="12" customFormat="1" ht="22.9" customHeight="1">
      <c r="B133" s="138"/>
      <c r="D133" s="139" t="s">
        <v>75</v>
      </c>
      <c r="E133" s="149" t="s">
        <v>84</v>
      </c>
      <c r="F133" s="149" t="s">
        <v>1124</v>
      </c>
      <c r="I133" s="141"/>
      <c r="J133" s="150">
        <f>BK133</f>
        <v>0</v>
      </c>
      <c r="L133" s="138"/>
      <c r="M133" s="143"/>
      <c r="N133" s="144"/>
      <c r="O133" s="144"/>
      <c r="P133" s="145">
        <f>SUM(P134:P146)</f>
        <v>0</v>
      </c>
      <c r="Q133" s="144"/>
      <c r="R133" s="145">
        <f>SUM(R134:R146)</f>
        <v>0</v>
      </c>
      <c r="S133" s="144"/>
      <c r="T133" s="146">
        <f>SUM(T134:T146)</f>
        <v>0</v>
      </c>
      <c r="AR133" s="139" t="s">
        <v>84</v>
      </c>
      <c r="AT133" s="147" t="s">
        <v>75</v>
      </c>
      <c r="AU133" s="147" t="s">
        <v>84</v>
      </c>
      <c r="AY133" s="139" t="s">
        <v>151</v>
      </c>
      <c r="BK133" s="148">
        <f>SUM(BK134:BK146)</f>
        <v>0</v>
      </c>
    </row>
    <row r="134" spans="1:65" s="2" customFormat="1" ht="24.2" customHeight="1">
      <c r="A134" s="33"/>
      <c r="B134" s="151"/>
      <c r="C134" s="152" t="s">
        <v>84</v>
      </c>
      <c r="D134" s="152" t="s">
        <v>154</v>
      </c>
      <c r="E134" s="153" t="s">
        <v>3238</v>
      </c>
      <c r="F134" s="154" t="s">
        <v>3239</v>
      </c>
      <c r="G134" s="155" t="s">
        <v>157</v>
      </c>
      <c r="H134" s="156">
        <v>5.6</v>
      </c>
      <c r="I134" s="157"/>
      <c r="J134" s="158">
        <f t="shared" ref="J134:J139" si="0">ROUND(I134*H134,2)</f>
        <v>0</v>
      </c>
      <c r="K134" s="159"/>
      <c r="L134" s="34"/>
      <c r="M134" s="160" t="s">
        <v>1</v>
      </c>
      <c r="N134" s="161" t="s">
        <v>42</v>
      </c>
      <c r="O134" s="62"/>
      <c r="P134" s="162">
        <f t="shared" ref="P134:P139" si="1">O134*H134</f>
        <v>0</v>
      </c>
      <c r="Q134" s="162">
        <v>0</v>
      </c>
      <c r="R134" s="162">
        <f t="shared" ref="R134:R139" si="2">Q134*H134</f>
        <v>0</v>
      </c>
      <c r="S134" s="162">
        <v>0</v>
      </c>
      <c r="T134" s="163">
        <f t="shared" ref="T134:T139" si="3"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158</v>
      </c>
      <c r="AT134" s="164" t="s">
        <v>154</v>
      </c>
      <c r="AU134" s="164" t="s">
        <v>152</v>
      </c>
      <c r="AY134" s="18" t="s">
        <v>151</v>
      </c>
      <c r="BE134" s="165">
        <f t="shared" ref="BE134:BE139" si="4">IF(N134="základná",J134,0)</f>
        <v>0</v>
      </c>
      <c r="BF134" s="165">
        <f t="shared" ref="BF134:BF139" si="5">IF(N134="znížená",J134,0)</f>
        <v>0</v>
      </c>
      <c r="BG134" s="165">
        <f t="shared" ref="BG134:BG139" si="6">IF(N134="zákl. prenesená",J134,0)</f>
        <v>0</v>
      </c>
      <c r="BH134" s="165">
        <f t="shared" ref="BH134:BH139" si="7">IF(N134="zníž. prenesená",J134,0)</f>
        <v>0</v>
      </c>
      <c r="BI134" s="165">
        <f t="shared" ref="BI134:BI139" si="8">IF(N134="nulová",J134,0)</f>
        <v>0</v>
      </c>
      <c r="BJ134" s="18" t="s">
        <v>152</v>
      </c>
      <c r="BK134" s="165">
        <f t="shared" ref="BK134:BK139" si="9">ROUND(I134*H134,2)</f>
        <v>0</v>
      </c>
      <c r="BL134" s="18" t="s">
        <v>158</v>
      </c>
      <c r="BM134" s="164" t="s">
        <v>152</v>
      </c>
    </row>
    <row r="135" spans="1:65" s="2" customFormat="1" ht="24.2" customHeight="1">
      <c r="A135" s="33"/>
      <c r="B135" s="151"/>
      <c r="C135" s="152" t="s">
        <v>152</v>
      </c>
      <c r="D135" s="152" t="s">
        <v>154</v>
      </c>
      <c r="E135" s="153" t="s">
        <v>3240</v>
      </c>
      <c r="F135" s="154" t="s">
        <v>3241</v>
      </c>
      <c r="G135" s="155" t="s">
        <v>169</v>
      </c>
      <c r="H135" s="156">
        <v>14.36</v>
      </c>
      <c r="I135" s="157"/>
      <c r="J135" s="158">
        <f t="shared" si="0"/>
        <v>0</v>
      </c>
      <c r="K135" s="159"/>
      <c r="L135" s="34"/>
      <c r="M135" s="160" t="s">
        <v>1</v>
      </c>
      <c r="N135" s="161" t="s">
        <v>42</v>
      </c>
      <c r="O135" s="62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158</v>
      </c>
      <c r="AT135" s="164" t="s">
        <v>154</v>
      </c>
      <c r="AU135" s="164" t="s">
        <v>152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152</v>
      </c>
      <c r="BK135" s="165">
        <f t="shared" si="9"/>
        <v>0</v>
      </c>
      <c r="BL135" s="18" t="s">
        <v>158</v>
      </c>
      <c r="BM135" s="164" t="s">
        <v>158</v>
      </c>
    </row>
    <row r="136" spans="1:65" s="2" customFormat="1" ht="24.2" customHeight="1">
      <c r="A136" s="33"/>
      <c r="B136" s="151"/>
      <c r="C136" s="152" t="s">
        <v>165</v>
      </c>
      <c r="D136" s="152" t="s">
        <v>154</v>
      </c>
      <c r="E136" s="153" t="s">
        <v>3242</v>
      </c>
      <c r="F136" s="154" t="s">
        <v>3243</v>
      </c>
      <c r="G136" s="155" t="s">
        <v>169</v>
      </c>
      <c r="H136" s="156">
        <v>14.36</v>
      </c>
      <c r="I136" s="157"/>
      <c r="J136" s="158">
        <f t="shared" si="0"/>
        <v>0</v>
      </c>
      <c r="K136" s="159"/>
      <c r="L136" s="34"/>
      <c r="M136" s="160" t="s">
        <v>1</v>
      </c>
      <c r="N136" s="161" t="s">
        <v>42</v>
      </c>
      <c r="O136" s="62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158</v>
      </c>
      <c r="AT136" s="164" t="s">
        <v>154</v>
      </c>
      <c r="AU136" s="164" t="s">
        <v>152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152</v>
      </c>
      <c r="BK136" s="165">
        <f t="shared" si="9"/>
        <v>0</v>
      </c>
      <c r="BL136" s="18" t="s">
        <v>158</v>
      </c>
      <c r="BM136" s="164" t="s">
        <v>191</v>
      </c>
    </row>
    <row r="137" spans="1:65" s="2" customFormat="1" ht="24.2" customHeight="1">
      <c r="A137" s="33"/>
      <c r="B137" s="151"/>
      <c r="C137" s="152" t="s">
        <v>158</v>
      </c>
      <c r="D137" s="152" t="s">
        <v>154</v>
      </c>
      <c r="E137" s="153" t="s">
        <v>3244</v>
      </c>
      <c r="F137" s="154" t="s">
        <v>3245</v>
      </c>
      <c r="G137" s="155" t="s">
        <v>169</v>
      </c>
      <c r="H137" s="156">
        <v>14.36</v>
      </c>
      <c r="I137" s="157"/>
      <c r="J137" s="158">
        <f t="shared" si="0"/>
        <v>0</v>
      </c>
      <c r="K137" s="159"/>
      <c r="L137" s="34"/>
      <c r="M137" s="160" t="s">
        <v>1</v>
      </c>
      <c r="N137" s="161" t="s">
        <v>42</v>
      </c>
      <c r="O137" s="62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158</v>
      </c>
      <c r="AT137" s="164" t="s">
        <v>154</v>
      </c>
      <c r="AU137" s="164" t="s">
        <v>152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152</v>
      </c>
      <c r="BK137" s="165">
        <f t="shared" si="9"/>
        <v>0</v>
      </c>
      <c r="BL137" s="18" t="s">
        <v>158</v>
      </c>
      <c r="BM137" s="164" t="s">
        <v>189</v>
      </c>
    </row>
    <row r="138" spans="1:65" s="2" customFormat="1" ht="33" customHeight="1">
      <c r="A138" s="33"/>
      <c r="B138" s="151"/>
      <c r="C138" s="152" t="s">
        <v>185</v>
      </c>
      <c r="D138" s="152" t="s">
        <v>154</v>
      </c>
      <c r="E138" s="153" t="s">
        <v>1151</v>
      </c>
      <c r="F138" s="154" t="s">
        <v>1152</v>
      </c>
      <c r="G138" s="155" t="s">
        <v>169</v>
      </c>
      <c r="H138" s="156">
        <v>14.36</v>
      </c>
      <c r="I138" s="157"/>
      <c r="J138" s="158">
        <f t="shared" si="0"/>
        <v>0</v>
      </c>
      <c r="K138" s="159"/>
      <c r="L138" s="34"/>
      <c r="M138" s="160" t="s">
        <v>1</v>
      </c>
      <c r="N138" s="161" t="s">
        <v>42</v>
      </c>
      <c r="O138" s="62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158</v>
      </c>
      <c r="AT138" s="164" t="s">
        <v>154</v>
      </c>
      <c r="AU138" s="164" t="s">
        <v>152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152</v>
      </c>
      <c r="BK138" s="165">
        <f t="shared" si="9"/>
        <v>0</v>
      </c>
      <c r="BL138" s="18" t="s">
        <v>158</v>
      </c>
      <c r="BM138" s="164" t="s">
        <v>110</v>
      </c>
    </row>
    <row r="139" spans="1:65" s="2" customFormat="1" ht="37.9" customHeight="1">
      <c r="A139" s="33"/>
      <c r="B139" s="151"/>
      <c r="C139" s="152" t="s">
        <v>191</v>
      </c>
      <c r="D139" s="152" t="s">
        <v>154</v>
      </c>
      <c r="E139" s="153" t="s">
        <v>1155</v>
      </c>
      <c r="F139" s="154" t="s">
        <v>1156</v>
      </c>
      <c r="G139" s="155" t="s">
        <v>169</v>
      </c>
      <c r="H139" s="156">
        <v>28.72</v>
      </c>
      <c r="I139" s="157"/>
      <c r="J139" s="158">
        <f t="shared" si="0"/>
        <v>0</v>
      </c>
      <c r="K139" s="159"/>
      <c r="L139" s="34"/>
      <c r="M139" s="160" t="s">
        <v>1</v>
      </c>
      <c r="N139" s="161" t="s">
        <v>42</v>
      </c>
      <c r="O139" s="62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158</v>
      </c>
      <c r="AT139" s="164" t="s">
        <v>154</v>
      </c>
      <c r="AU139" s="164" t="s">
        <v>152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152</v>
      </c>
      <c r="BK139" s="165">
        <f t="shared" si="9"/>
        <v>0</v>
      </c>
      <c r="BL139" s="18" t="s">
        <v>158</v>
      </c>
      <c r="BM139" s="164" t="s">
        <v>218</v>
      </c>
    </row>
    <row r="140" spans="1:65" s="14" customFormat="1" ht="11.25">
      <c r="B140" s="174"/>
      <c r="D140" s="167" t="s">
        <v>160</v>
      </c>
      <c r="E140" s="175" t="s">
        <v>1</v>
      </c>
      <c r="F140" s="176" t="s">
        <v>3246</v>
      </c>
      <c r="H140" s="177">
        <v>28.72</v>
      </c>
      <c r="I140" s="178"/>
      <c r="L140" s="174"/>
      <c r="M140" s="179"/>
      <c r="N140" s="180"/>
      <c r="O140" s="180"/>
      <c r="P140" s="180"/>
      <c r="Q140" s="180"/>
      <c r="R140" s="180"/>
      <c r="S140" s="180"/>
      <c r="T140" s="181"/>
      <c r="AT140" s="175" t="s">
        <v>160</v>
      </c>
      <c r="AU140" s="175" t="s">
        <v>152</v>
      </c>
      <c r="AV140" s="14" t="s">
        <v>152</v>
      </c>
      <c r="AW140" s="14" t="s">
        <v>31</v>
      </c>
      <c r="AX140" s="14" t="s">
        <v>76</v>
      </c>
      <c r="AY140" s="175" t="s">
        <v>151</v>
      </c>
    </row>
    <row r="141" spans="1:65" s="15" customFormat="1" ht="11.25">
      <c r="B141" s="182"/>
      <c r="D141" s="167" t="s">
        <v>160</v>
      </c>
      <c r="E141" s="183" t="s">
        <v>1</v>
      </c>
      <c r="F141" s="184" t="s">
        <v>164</v>
      </c>
      <c r="H141" s="185">
        <v>28.72</v>
      </c>
      <c r="I141" s="186"/>
      <c r="L141" s="182"/>
      <c r="M141" s="187"/>
      <c r="N141" s="188"/>
      <c r="O141" s="188"/>
      <c r="P141" s="188"/>
      <c r="Q141" s="188"/>
      <c r="R141" s="188"/>
      <c r="S141" s="188"/>
      <c r="T141" s="189"/>
      <c r="AT141" s="183" t="s">
        <v>160</v>
      </c>
      <c r="AU141" s="183" t="s">
        <v>152</v>
      </c>
      <c r="AV141" s="15" t="s">
        <v>158</v>
      </c>
      <c r="AW141" s="15" t="s">
        <v>31</v>
      </c>
      <c r="AX141" s="15" t="s">
        <v>84</v>
      </c>
      <c r="AY141" s="183" t="s">
        <v>151</v>
      </c>
    </row>
    <row r="142" spans="1:65" s="2" customFormat="1" ht="16.5" customHeight="1">
      <c r="A142" s="33"/>
      <c r="B142" s="151"/>
      <c r="C142" s="152" t="s">
        <v>196</v>
      </c>
      <c r="D142" s="152" t="s">
        <v>154</v>
      </c>
      <c r="E142" s="153" t="s">
        <v>1166</v>
      </c>
      <c r="F142" s="154" t="s">
        <v>1167</v>
      </c>
      <c r="G142" s="155" t="s">
        <v>169</v>
      </c>
      <c r="H142" s="156">
        <v>14.36</v>
      </c>
      <c r="I142" s="157"/>
      <c r="J142" s="158">
        <f>ROUND(I142*H142,2)</f>
        <v>0</v>
      </c>
      <c r="K142" s="159"/>
      <c r="L142" s="34"/>
      <c r="M142" s="160" t="s">
        <v>1</v>
      </c>
      <c r="N142" s="161" t="s">
        <v>42</v>
      </c>
      <c r="O142" s="62"/>
      <c r="P142" s="162">
        <f>O142*H142</f>
        <v>0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158</v>
      </c>
      <c r="AT142" s="164" t="s">
        <v>154</v>
      </c>
      <c r="AU142" s="164" t="s">
        <v>152</v>
      </c>
      <c r="AY142" s="18" t="s">
        <v>151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152</v>
      </c>
      <c r="BK142" s="165">
        <f>ROUND(I142*H142,2)</f>
        <v>0</v>
      </c>
      <c r="BL142" s="18" t="s">
        <v>158</v>
      </c>
      <c r="BM142" s="164" t="s">
        <v>244</v>
      </c>
    </row>
    <row r="143" spans="1:65" s="2" customFormat="1" ht="24.2" customHeight="1">
      <c r="A143" s="33"/>
      <c r="B143" s="151"/>
      <c r="C143" s="152" t="s">
        <v>189</v>
      </c>
      <c r="D143" s="152" t="s">
        <v>154</v>
      </c>
      <c r="E143" s="153" t="s">
        <v>1169</v>
      </c>
      <c r="F143" s="154" t="s">
        <v>1170</v>
      </c>
      <c r="G143" s="155" t="s">
        <v>582</v>
      </c>
      <c r="H143" s="156">
        <v>14.36</v>
      </c>
      <c r="I143" s="157"/>
      <c r="J143" s="158">
        <f>ROUND(I143*H143,2)</f>
        <v>0</v>
      </c>
      <c r="K143" s="159"/>
      <c r="L143" s="34"/>
      <c r="M143" s="160" t="s">
        <v>1</v>
      </c>
      <c r="N143" s="161" t="s">
        <v>42</v>
      </c>
      <c r="O143" s="62"/>
      <c r="P143" s="162">
        <f>O143*H143</f>
        <v>0</v>
      </c>
      <c r="Q143" s="162">
        <v>0</v>
      </c>
      <c r="R143" s="162">
        <f>Q143*H143</f>
        <v>0</v>
      </c>
      <c r="S143" s="162">
        <v>0</v>
      </c>
      <c r="T143" s="16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158</v>
      </c>
      <c r="AT143" s="164" t="s">
        <v>154</v>
      </c>
      <c r="AU143" s="164" t="s">
        <v>152</v>
      </c>
      <c r="AY143" s="18" t="s">
        <v>151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8" t="s">
        <v>152</v>
      </c>
      <c r="BK143" s="165">
        <f>ROUND(I143*H143,2)</f>
        <v>0</v>
      </c>
      <c r="BL143" s="18" t="s">
        <v>158</v>
      </c>
      <c r="BM143" s="164" t="s">
        <v>262</v>
      </c>
    </row>
    <row r="144" spans="1:65" s="2" customFormat="1" ht="24.2" customHeight="1">
      <c r="A144" s="33"/>
      <c r="B144" s="151"/>
      <c r="C144" s="152" t="s">
        <v>204</v>
      </c>
      <c r="D144" s="152" t="s">
        <v>154</v>
      </c>
      <c r="E144" s="153" t="s">
        <v>3247</v>
      </c>
      <c r="F144" s="154" t="s">
        <v>3248</v>
      </c>
      <c r="G144" s="155" t="s">
        <v>169</v>
      </c>
      <c r="H144" s="156">
        <v>10.68</v>
      </c>
      <c r="I144" s="157"/>
      <c r="J144" s="158">
        <f>ROUND(I144*H144,2)</f>
        <v>0</v>
      </c>
      <c r="K144" s="159"/>
      <c r="L144" s="34"/>
      <c r="M144" s="160" t="s">
        <v>1</v>
      </c>
      <c r="N144" s="161" t="s">
        <v>42</v>
      </c>
      <c r="O144" s="62"/>
      <c r="P144" s="162">
        <f>O144*H144</f>
        <v>0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158</v>
      </c>
      <c r="AT144" s="164" t="s">
        <v>154</v>
      </c>
      <c r="AU144" s="164" t="s">
        <v>152</v>
      </c>
      <c r="AY144" s="18" t="s">
        <v>151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152</v>
      </c>
      <c r="BK144" s="165">
        <f>ROUND(I144*H144,2)</f>
        <v>0</v>
      </c>
      <c r="BL144" s="18" t="s">
        <v>158</v>
      </c>
      <c r="BM144" s="164" t="s">
        <v>309</v>
      </c>
    </row>
    <row r="145" spans="1:65" s="2" customFormat="1" ht="24.2" customHeight="1">
      <c r="A145" s="33"/>
      <c r="B145" s="151"/>
      <c r="C145" s="152" t="s">
        <v>110</v>
      </c>
      <c r="D145" s="152" t="s">
        <v>154</v>
      </c>
      <c r="E145" s="153" t="s">
        <v>3249</v>
      </c>
      <c r="F145" s="154" t="s">
        <v>3250</v>
      </c>
      <c r="G145" s="155" t="s">
        <v>169</v>
      </c>
      <c r="H145" s="156">
        <v>6.16</v>
      </c>
      <c r="I145" s="157"/>
      <c r="J145" s="158">
        <f>ROUND(I145*H145,2)</f>
        <v>0</v>
      </c>
      <c r="K145" s="159"/>
      <c r="L145" s="34"/>
      <c r="M145" s="160" t="s">
        <v>1</v>
      </c>
      <c r="N145" s="161" t="s">
        <v>42</v>
      </c>
      <c r="O145" s="62"/>
      <c r="P145" s="162">
        <f>O145*H145</f>
        <v>0</v>
      </c>
      <c r="Q145" s="162">
        <v>0</v>
      </c>
      <c r="R145" s="162">
        <f>Q145*H145</f>
        <v>0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158</v>
      </c>
      <c r="AT145" s="164" t="s">
        <v>154</v>
      </c>
      <c r="AU145" s="164" t="s">
        <v>152</v>
      </c>
      <c r="AY145" s="18" t="s">
        <v>151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152</v>
      </c>
      <c r="BK145" s="165">
        <f>ROUND(I145*H145,2)</f>
        <v>0</v>
      </c>
      <c r="BL145" s="18" t="s">
        <v>158</v>
      </c>
      <c r="BM145" s="164" t="s">
        <v>323</v>
      </c>
    </row>
    <row r="146" spans="1:65" s="2" customFormat="1" ht="16.5" customHeight="1">
      <c r="A146" s="33"/>
      <c r="B146" s="151"/>
      <c r="C146" s="190" t="s">
        <v>214</v>
      </c>
      <c r="D146" s="190" t="s">
        <v>186</v>
      </c>
      <c r="E146" s="191" t="s">
        <v>3251</v>
      </c>
      <c r="F146" s="192" t="s">
        <v>3252</v>
      </c>
      <c r="G146" s="193" t="s">
        <v>582</v>
      </c>
      <c r="H146" s="194">
        <v>10.472</v>
      </c>
      <c r="I146" s="195"/>
      <c r="J146" s="196">
        <f>ROUND(I146*H146,2)</f>
        <v>0</v>
      </c>
      <c r="K146" s="197"/>
      <c r="L146" s="198"/>
      <c r="M146" s="199" t="s">
        <v>1</v>
      </c>
      <c r="N146" s="200" t="s">
        <v>42</v>
      </c>
      <c r="O146" s="62"/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189</v>
      </c>
      <c r="AT146" s="164" t="s">
        <v>186</v>
      </c>
      <c r="AU146" s="164" t="s">
        <v>152</v>
      </c>
      <c r="AY146" s="18" t="s">
        <v>151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152</v>
      </c>
      <c r="BK146" s="165">
        <f>ROUND(I146*H146,2)</f>
        <v>0</v>
      </c>
      <c r="BL146" s="18" t="s">
        <v>158</v>
      </c>
      <c r="BM146" s="164" t="s">
        <v>345</v>
      </c>
    </row>
    <row r="147" spans="1:65" s="12" customFormat="1" ht="22.9" customHeight="1">
      <c r="B147" s="138"/>
      <c r="D147" s="139" t="s">
        <v>75</v>
      </c>
      <c r="E147" s="149" t="s">
        <v>158</v>
      </c>
      <c r="F147" s="149" t="s">
        <v>1404</v>
      </c>
      <c r="I147" s="141"/>
      <c r="J147" s="150">
        <f>BK147</f>
        <v>0</v>
      </c>
      <c r="L147" s="138"/>
      <c r="M147" s="143"/>
      <c r="N147" s="144"/>
      <c r="O147" s="144"/>
      <c r="P147" s="145">
        <f>P148</f>
        <v>0</v>
      </c>
      <c r="Q147" s="144"/>
      <c r="R147" s="145">
        <f>R148</f>
        <v>0</v>
      </c>
      <c r="S147" s="144"/>
      <c r="T147" s="146">
        <f>T148</f>
        <v>0</v>
      </c>
      <c r="AR147" s="139" t="s">
        <v>84</v>
      </c>
      <c r="AT147" s="147" t="s">
        <v>75</v>
      </c>
      <c r="AU147" s="147" t="s">
        <v>84</v>
      </c>
      <c r="AY147" s="139" t="s">
        <v>151</v>
      </c>
      <c r="BK147" s="148">
        <f>BK148</f>
        <v>0</v>
      </c>
    </row>
    <row r="148" spans="1:65" s="2" customFormat="1" ht="33" customHeight="1">
      <c r="A148" s="33"/>
      <c r="B148" s="151"/>
      <c r="C148" s="152" t="s">
        <v>218</v>
      </c>
      <c r="D148" s="152" t="s">
        <v>154</v>
      </c>
      <c r="E148" s="153" t="s">
        <v>3253</v>
      </c>
      <c r="F148" s="154" t="s">
        <v>3254</v>
      </c>
      <c r="G148" s="155" t="s">
        <v>169</v>
      </c>
      <c r="H148" s="156">
        <v>2.08</v>
      </c>
      <c r="I148" s="157"/>
      <c r="J148" s="158">
        <f>ROUND(I148*H148,2)</f>
        <v>0</v>
      </c>
      <c r="K148" s="159"/>
      <c r="L148" s="34"/>
      <c r="M148" s="160" t="s">
        <v>1</v>
      </c>
      <c r="N148" s="161" t="s">
        <v>42</v>
      </c>
      <c r="O148" s="62"/>
      <c r="P148" s="162">
        <f>O148*H148</f>
        <v>0</v>
      </c>
      <c r="Q148" s="162">
        <v>0</v>
      </c>
      <c r="R148" s="162">
        <f>Q148*H148</f>
        <v>0</v>
      </c>
      <c r="S148" s="162">
        <v>0</v>
      </c>
      <c r="T148" s="16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158</v>
      </c>
      <c r="AT148" s="164" t="s">
        <v>154</v>
      </c>
      <c r="AU148" s="164" t="s">
        <v>152</v>
      </c>
      <c r="AY148" s="18" t="s">
        <v>151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152</v>
      </c>
      <c r="BK148" s="165">
        <f>ROUND(I148*H148,2)</f>
        <v>0</v>
      </c>
      <c r="BL148" s="18" t="s">
        <v>158</v>
      </c>
      <c r="BM148" s="164" t="s">
        <v>371</v>
      </c>
    </row>
    <row r="149" spans="1:65" s="12" customFormat="1" ht="22.9" customHeight="1">
      <c r="B149" s="138"/>
      <c r="D149" s="139" t="s">
        <v>75</v>
      </c>
      <c r="E149" s="149" t="s">
        <v>185</v>
      </c>
      <c r="F149" s="149" t="s">
        <v>3255</v>
      </c>
      <c r="I149" s="141"/>
      <c r="J149" s="150">
        <f>BK149</f>
        <v>0</v>
      </c>
      <c r="L149" s="138"/>
      <c r="M149" s="143"/>
      <c r="N149" s="144"/>
      <c r="O149" s="144"/>
      <c r="P149" s="145">
        <f>SUM(P150:P151)</f>
        <v>0</v>
      </c>
      <c r="Q149" s="144"/>
      <c r="R149" s="145">
        <f>SUM(R150:R151)</f>
        <v>0</v>
      </c>
      <c r="S149" s="144"/>
      <c r="T149" s="146">
        <f>SUM(T150:T151)</f>
        <v>0</v>
      </c>
      <c r="AR149" s="139" t="s">
        <v>84</v>
      </c>
      <c r="AT149" s="147" t="s">
        <v>75</v>
      </c>
      <c r="AU149" s="147" t="s">
        <v>84</v>
      </c>
      <c r="AY149" s="139" t="s">
        <v>151</v>
      </c>
      <c r="BK149" s="148">
        <f>SUM(BK150:BK151)</f>
        <v>0</v>
      </c>
    </row>
    <row r="150" spans="1:65" s="2" customFormat="1" ht="24.2" customHeight="1">
      <c r="A150" s="33"/>
      <c r="B150" s="151"/>
      <c r="C150" s="152" t="s">
        <v>233</v>
      </c>
      <c r="D150" s="152" t="s">
        <v>154</v>
      </c>
      <c r="E150" s="153" t="s">
        <v>3256</v>
      </c>
      <c r="F150" s="154" t="s">
        <v>3257</v>
      </c>
      <c r="G150" s="155" t="s">
        <v>157</v>
      </c>
      <c r="H150" s="156">
        <v>5.6</v>
      </c>
      <c r="I150" s="157"/>
      <c r="J150" s="158">
        <f>ROUND(I150*H150,2)</f>
        <v>0</v>
      </c>
      <c r="K150" s="159"/>
      <c r="L150" s="34"/>
      <c r="M150" s="160" t="s">
        <v>1</v>
      </c>
      <c r="N150" s="161" t="s">
        <v>42</v>
      </c>
      <c r="O150" s="62"/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158</v>
      </c>
      <c r="AT150" s="164" t="s">
        <v>154</v>
      </c>
      <c r="AU150" s="164" t="s">
        <v>152</v>
      </c>
      <c r="AY150" s="18" t="s">
        <v>151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152</v>
      </c>
      <c r="BK150" s="165">
        <f>ROUND(I150*H150,2)</f>
        <v>0</v>
      </c>
      <c r="BL150" s="18" t="s">
        <v>158</v>
      </c>
      <c r="BM150" s="164" t="s">
        <v>381</v>
      </c>
    </row>
    <row r="151" spans="1:65" s="2" customFormat="1" ht="37.9" customHeight="1">
      <c r="A151" s="33"/>
      <c r="B151" s="151"/>
      <c r="C151" s="152" t="s">
        <v>244</v>
      </c>
      <c r="D151" s="152" t="s">
        <v>154</v>
      </c>
      <c r="E151" s="153" t="s">
        <v>3258</v>
      </c>
      <c r="F151" s="154" t="s">
        <v>3259</v>
      </c>
      <c r="G151" s="155" t="s">
        <v>157</v>
      </c>
      <c r="H151" s="156">
        <v>5.6</v>
      </c>
      <c r="I151" s="157"/>
      <c r="J151" s="158">
        <f>ROUND(I151*H151,2)</f>
        <v>0</v>
      </c>
      <c r="K151" s="159"/>
      <c r="L151" s="34"/>
      <c r="M151" s="160" t="s">
        <v>1</v>
      </c>
      <c r="N151" s="161" t="s">
        <v>42</v>
      </c>
      <c r="O151" s="62"/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158</v>
      </c>
      <c r="AT151" s="164" t="s">
        <v>154</v>
      </c>
      <c r="AU151" s="164" t="s">
        <v>152</v>
      </c>
      <c r="AY151" s="18" t="s">
        <v>151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8" t="s">
        <v>152</v>
      </c>
      <c r="BK151" s="165">
        <f>ROUND(I151*H151,2)</f>
        <v>0</v>
      </c>
      <c r="BL151" s="18" t="s">
        <v>158</v>
      </c>
      <c r="BM151" s="164" t="s">
        <v>393</v>
      </c>
    </row>
    <row r="152" spans="1:65" s="12" customFormat="1" ht="22.9" customHeight="1">
      <c r="B152" s="138"/>
      <c r="D152" s="139" t="s">
        <v>75</v>
      </c>
      <c r="E152" s="149" t="s">
        <v>191</v>
      </c>
      <c r="F152" s="149" t="s">
        <v>213</v>
      </c>
      <c r="I152" s="141"/>
      <c r="J152" s="150">
        <f>BK152</f>
        <v>0</v>
      </c>
      <c r="L152" s="138"/>
      <c r="M152" s="143"/>
      <c r="N152" s="144"/>
      <c r="O152" s="144"/>
      <c r="P152" s="145">
        <f>SUM(P153:P155)</f>
        <v>0</v>
      </c>
      <c r="Q152" s="144"/>
      <c r="R152" s="145">
        <f>SUM(R153:R155)</f>
        <v>0</v>
      </c>
      <c r="S152" s="144"/>
      <c r="T152" s="146">
        <f>SUM(T153:T155)</f>
        <v>0</v>
      </c>
      <c r="AR152" s="139" t="s">
        <v>84</v>
      </c>
      <c r="AT152" s="147" t="s">
        <v>75</v>
      </c>
      <c r="AU152" s="147" t="s">
        <v>84</v>
      </c>
      <c r="AY152" s="139" t="s">
        <v>151</v>
      </c>
      <c r="BK152" s="148">
        <f>SUM(BK153:BK155)</f>
        <v>0</v>
      </c>
    </row>
    <row r="153" spans="1:65" s="2" customFormat="1" ht="24.2" customHeight="1">
      <c r="A153" s="33"/>
      <c r="B153" s="151"/>
      <c r="C153" s="152" t="s">
        <v>256</v>
      </c>
      <c r="D153" s="152" t="s">
        <v>154</v>
      </c>
      <c r="E153" s="153" t="s">
        <v>3260</v>
      </c>
      <c r="F153" s="154" t="s">
        <v>3261</v>
      </c>
      <c r="G153" s="155" t="s">
        <v>179</v>
      </c>
      <c r="H153" s="156">
        <v>2</v>
      </c>
      <c r="I153" s="157"/>
      <c r="J153" s="158">
        <f>ROUND(I153*H153,2)</f>
        <v>0</v>
      </c>
      <c r="K153" s="159"/>
      <c r="L153" s="34"/>
      <c r="M153" s="160" t="s">
        <v>1</v>
      </c>
      <c r="N153" s="161" t="s">
        <v>42</v>
      </c>
      <c r="O153" s="62"/>
      <c r="P153" s="162">
        <f>O153*H153</f>
        <v>0</v>
      </c>
      <c r="Q153" s="162">
        <v>0</v>
      </c>
      <c r="R153" s="162">
        <f>Q153*H153</f>
        <v>0</v>
      </c>
      <c r="S153" s="162">
        <v>0</v>
      </c>
      <c r="T153" s="163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158</v>
      </c>
      <c r="AT153" s="164" t="s">
        <v>154</v>
      </c>
      <c r="AU153" s="164" t="s">
        <v>152</v>
      </c>
      <c r="AY153" s="18" t="s">
        <v>151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8" t="s">
        <v>152</v>
      </c>
      <c r="BK153" s="165">
        <f>ROUND(I153*H153,2)</f>
        <v>0</v>
      </c>
      <c r="BL153" s="18" t="s">
        <v>158</v>
      </c>
      <c r="BM153" s="164" t="s">
        <v>404</v>
      </c>
    </row>
    <row r="154" spans="1:65" s="2" customFormat="1" ht="24.2" customHeight="1">
      <c r="A154" s="33"/>
      <c r="B154" s="151"/>
      <c r="C154" s="152" t="s">
        <v>262</v>
      </c>
      <c r="D154" s="152" t="s">
        <v>154</v>
      </c>
      <c r="E154" s="153" t="s">
        <v>3262</v>
      </c>
      <c r="F154" s="154" t="s">
        <v>3263</v>
      </c>
      <c r="G154" s="155" t="s">
        <v>169</v>
      </c>
      <c r="H154" s="156">
        <v>3.57</v>
      </c>
      <c r="I154" s="157"/>
      <c r="J154" s="158">
        <f>ROUND(I154*H154,2)</f>
        <v>0</v>
      </c>
      <c r="K154" s="159"/>
      <c r="L154" s="34"/>
      <c r="M154" s="160" t="s">
        <v>1</v>
      </c>
      <c r="N154" s="161" t="s">
        <v>42</v>
      </c>
      <c r="O154" s="62"/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158</v>
      </c>
      <c r="AT154" s="164" t="s">
        <v>154</v>
      </c>
      <c r="AU154" s="164" t="s">
        <v>152</v>
      </c>
      <c r="AY154" s="18" t="s">
        <v>151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8" t="s">
        <v>152</v>
      </c>
      <c r="BK154" s="165">
        <f>ROUND(I154*H154,2)</f>
        <v>0</v>
      </c>
      <c r="BL154" s="18" t="s">
        <v>158</v>
      </c>
      <c r="BM154" s="164" t="s">
        <v>417</v>
      </c>
    </row>
    <row r="155" spans="1:65" s="2" customFormat="1" ht="33" customHeight="1">
      <c r="A155" s="33"/>
      <c r="B155" s="151"/>
      <c r="C155" s="152" t="s">
        <v>268</v>
      </c>
      <c r="D155" s="152" t="s">
        <v>154</v>
      </c>
      <c r="E155" s="153" t="s">
        <v>3264</v>
      </c>
      <c r="F155" s="154" t="s">
        <v>3265</v>
      </c>
      <c r="G155" s="155" t="s">
        <v>582</v>
      </c>
      <c r="H155" s="156">
        <v>0.27600000000000002</v>
      </c>
      <c r="I155" s="157"/>
      <c r="J155" s="158">
        <f>ROUND(I155*H155,2)</f>
        <v>0</v>
      </c>
      <c r="K155" s="159"/>
      <c r="L155" s="34"/>
      <c r="M155" s="160" t="s">
        <v>1</v>
      </c>
      <c r="N155" s="161" t="s">
        <v>42</v>
      </c>
      <c r="O155" s="62"/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158</v>
      </c>
      <c r="AT155" s="164" t="s">
        <v>154</v>
      </c>
      <c r="AU155" s="164" t="s">
        <v>152</v>
      </c>
      <c r="AY155" s="18" t="s">
        <v>151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8" t="s">
        <v>152</v>
      </c>
      <c r="BK155" s="165">
        <f>ROUND(I155*H155,2)</f>
        <v>0</v>
      </c>
      <c r="BL155" s="18" t="s">
        <v>158</v>
      </c>
      <c r="BM155" s="164" t="s">
        <v>429</v>
      </c>
    </row>
    <row r="156" spans="1:65" s="12" customFormat="1" ht="22.9" customHeight="1">
      <c r="B156" s="138"/>
      <c r="D156" s="139" t="s">
        <v>75</v>
      </c>
      <c r="E156" s="149" t="s">
        <v>189</v>
      </c>
      <c r="F156" s="149" t="s">
        <v>3266</v>
      </c>
      <c r="I156" s="141"/>
      <c r="J156" s="150">
        <f>BK156</f>
        <v>0</v>
      </c>
      <c r="L156" s="138"/>
      <c r="M156" s="143"/>
      <c r="N156" s="144"/>
      <c r="O156" s="144"/>
      <c r="P156" s="145">
        <f>SUM(P157:P159)</f>
        <v>0</v>
      </c>
      <c r="Q156" s="144"/>
      <c r="R156" s="145">
        <f>SUM(R157:R159)</f>
        <v>0</v>
      </c>
      <c r="S156" s="144"/>
      <c r="T156" s="146">
        <f>SUM(T157:T159)</f>
        <v>0</v>
      </c>
      <c r="AR156" s="139" t="s">
        <v>84</v>
      </c>
      <c r="AT156" s="147" t="s">
        <v>75</v>
      </c>
      <c r="AU156" s="147" t="s">
        <v>84</v>
      </c>
      <c r="AY156" s="139" t="s">
        <v>151</v>
      </c>
      <c r="BK156" s="148">
        <f>SUM(BK157:BK159)</f>
        <v>0</v>
      </c>
    </row>
    <row r="157" spans="1:65" s="2" customFormat="1" ht="33" customHeight="1">
      <c r="A157" s="33"/>
      <c r="B157" s="151"/>
      <c r="C157" s="152" t="s">
        <v>309</v>
      </c>
      <c r="D157" s="152" t="s">
        <v>154</v>
      </c>
      <c r="E157" s="153" t="s">
        <v>3267</v>
      </c>
      <c r="F157" s="154" t="s">
        <v>3268</v>
      </c>
      <c r="G157" s="155" t="s">
        <v>179</v>
      </c>
      <c r="H157" s="156">
        <v>9</v>
      </c>
      <c r="I157" s="157"/>
      <c r="J157" s="158">
        <f>ROUND(I157*H157,2)</f>
        <v>0</v>
      </c>
      <c r="K157" s="159"/>
      <c r="L157" s="34"/>
      <c r="M157" s="160" t="s">
        <v>1</v>
      </c>
      <c r="N157" s="161" t="s">
        <v>42</v>
      </c>
      <c r="O157" s="62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158</v>
      </c>
      <c r="AT157" s="164" t="s">
        <v>154</v>
      </c>
      <c r="AU157" s="164" t="s">
        <v>152</v>
      </c>
      <c r="AY157" s="18" t="s">
        <v>151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8" t="s">
        <v>152</v>
      </c>
      <c r="BK157" s="165">
        <f>ROUND(I157*H157,2)</f>
        <v>0</v>
      </c>
      <c r="BL157" s="18" t="s">
        <v>158</v>
      </c>
      <c r="BM157" s="164" t="s">
        <v>441</v>
      </c>
    </row>
    <row r="158" spans="1:65" s="2" customFormat="1" ht="16.5" customHeight="1">
      <c r="A158" s="33"/>
      <c r="B158" s="151"/>
      <c r="C158" s="152" t="s">
        <v>317</v>
      </c>
      <c r="D158" s="152" t="s">
        <v>154</v>
      </c>
      <c r="E158" s="153" t="s">
        <v>3269</v>
      </c>
      <c r="F158" s="154" t="s">
        <v>3270</v>
      </c>
      <c r="G158" s="155" t="s">
        <v>462</v>
      </c>
      <c r="H158" s="156">
        <v>178.5</v>
      </c>
      <c r="I158" s="157"/>
      <c r="J158" s="158">
        <f>ROUND(I158*H158,2)</f>
        <v>0</v>
      </c>
      <c r="K158" s="159"/>
      <c r="L158" s="34"/>
      <c r="M158" s="160" t="s">
        <v>1</v>
      </c>
      <c r="N158" s="161" t="s">
        <v>42</v>
      </c>
      <c r="O158" s="62"/>
      <c r="P158" s="162">
        <f>O158*H158</f>
        <v>0</v>
      </c>
      <c r="Q158" s="162">
        <v>0</v>
      </c>
      <c r="R158" s="162">
        <f>Q158*H158</f>
        <v>0</v>
      </c>
      <c r="S158" s="162">
        <v>0</v>
      </c>
      <c r="T158" s="16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158</v>
      </c>
      <c r="AT158" s="164" t="s">
        <v>154</v>
      </c>
      <c r="AU158" s="164" t="s">
        <v>152</v>
      </c>
      <c r="AY158" s="18" t="s">
        <v>151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8" t="s">
        <v>152</v>
      </c>
      <c r="BK158" s="165">
        <f>ROUND(I158*H158,2)</f>
        <v>0</v>
      </c>
      <c r="BL158" s="18" t="s">
        <v>158</v>
      </c>
      <c r="BM158" s="164" t="s">
        <v>454</v>
      </c>
    </row>
    <row r="159" spans="1:65" s="2" customFormat="1" ht="24.2" customHeight="1">
      <c r="A159" s="33"/>
      <c r="B159" s="151"/>
      <c r="C159" s="152" t="s">
        <v>323</v>
      </c>
      <c r="D159" s="152" t="s">
        <v>154</v>
      </c>
      <c r="E159" s="153" t="s">
        <v>3271</v>
      </c>
      <c r="F159" s="154" t="s">
        <v>3272</v>
      </c>
      <c r="G159" s="155" t="s">
        <v>462</v>
      </c>
      <c r="H159" s="156">
        <v>4</v>
      </c>
      <c r="I159" s="157"/>
      <c r="J159" s="158">
        <f>ROUND(I159*H159,2)</f>
        <v>0</v>
      </c>
      <c r="K159" s="159"/>
      <c r="L159" s="34"/>
      <c r="M159" s="160" t="s">
        <v>1</v>
      </c>
      <c r="N159" s="161" t="s">
        <v>42</v>
      </c>
      <c r="O159" s="62"/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158</v>
      </c>
      <c r="AT159" s="164" t="s">
        <v>154</v>
      </c>
      <c r="AU159" s="164" t="s">
        <v>152</v>
      </c>
      <c r="AY159" s="18" t="s">
        <v>151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152</v>
      </c>
      <c r="BK159" s="165">
        <f>ROUND(I159*H159,2)</f>
        <v>0</v>
      </c>
      <c r="BL159" s="18" t="s">
        <v>158</v>
      </c>
      <c r="BM159" s="164" t="s">
        <v>465</v>
      </c>
    </row>
    <row r="160" spans="1:65" s="12" customFormat="1" ht="22.9" customHeight="1">
      <c r="B160" s="138"/>
      <c r="D160" s="139" t="s">
        <v>75</v>
      </c>
      <c r="E160" s="149" t="s">
        <v>204</v>
      </c>
      <c r="F160" s="149" t="s">
        <v>232</v>
      </c>
      <c r="I160" s="141"/>
      <c r="J160" s="150">
        <f>BK160</f>
        <v>0</v>
      </c>
      <c r="L160" s="138"/>
      <c r="M160" s="143"/>
      <c r="N160" s="144"/>
      <c r="O160" s="144"/>
      <c r="P160" s="145">
        <f>SUM(P161:P165)</f>
        <v>0</v>
      </c>
      <c r="Q160" s="144"/>
      <c r="R160" s="145">
        <f>SUM(R161:R165)</f>
        <v>0</v>
      </c>
      <c r="S160" s="144"/>
      <c r="T160" s="146">
        <f>SUM(T161:T165)</f>
        <v>0</v>
      </c>
      <c r="AR160" s="139" t="s">
        <v>84</v>
      </c>
      <c r="AT160" s="147" t="s">
        <v>75</v>
      </c>
      <c r="AU160" s="147" t="s">
        <v>84</v>
      </c>
      <c r="AY160" s="139" t="s">
        <v>151</v>
      </c>
      <c r="BK160" s="148">
        <f>SUM(BK161:BK165)</f>
        <v>0</v>
      </c>
    </row>
    <row r="161" spans="1:65" s="2" customFormat="1" ht="24.2" customHeight="1">
      <c r="A161" s="33"/>
      <c r="B161" s="151"/>
      <c r="C161" s="152" t="s">
        <v>333</v>
      </c>
      <c r="D161" s="152" t="s">
        <v>154</v>
      </c>
      <c r="E161" s="153" t="s">
        <v>3273</v>
      </c>
      <c r="F161" s="154" t="s">
        <v>3274</v>
      </c>
      <c r="G161" s="155" t="s">
        <v>1969</v>
      </c>
      <c r="H161" s="156">
        <v>32</v>
      </c>
      <c r="I161" s="157"/>
      <c r="J161" s="158">
        <f>ROUND(I161*H161,2)</f>
        <v>0</v>
      </c>
      <c r="K161" s="159"/>
      <c r="L161" s="34"/>
      <c r="M161" s="160" t="s">
        <v>1</v>
      </c>
      <c r="N161" s="161" t="s">
        <v>42</v>
      </c>
      <c r="O161" s="62"/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158</v>
      </c>
      <c r="AT161" s="164" t="s">
        <v>154</v>
      </c>
      <c r="AU161" s="164" t="s">
        <v>152</v>
      </c>
      <c r="AY161" s="18" t="s">
        <v>151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8" t="s">
        <v>152</v>
      </c>
      <c r="BK161" s="165">
        <f>ROUND(I161*H161,2)</f>
        <v>0</v>
      </c>
      <c r="BL161" s="18" t="s">
        <v>158</v>
      </c>
      <c r="BM161" s="164" t="s">
        <v>480</v>
      </c>
    </row>
    <row r="162" spans="1:65" s="2" customFormat="1" ht="24.2" customHeight="1">
      <c r="A162" s="33"/>
      <c r="B162" s="151"/>
      <c r="C162" s="152" t="s">
        <v>345</v>
      </c>
      <c r="D162" s="152" t="s">
        <v>154</v>
      </c>
      <c r="E162" s="153" t="s">
        <v>3275</v>
      </c>
      <c r="F162" s="154" t="s">
        <v>3276</v>
      </c>
      <c r="G162" s="155" t="s">
        <v>1969</v>
      </c>
      <c r="H162" s="156">
        <v>6</v>
      </c>
      <c r="I162" s="157"/>
      <c r="J162" s="158">
        <f>ROUND(I162*H162,2)</f>
        <v>0</v>
      </c>
      <c r="K162" s="159"/>
      <c r="L162" s="34"/>
      <c r="M162" s="160" t="s">
        <v>1</v>
      </c>
      <c r="N162" s="161" t="s">
        <v>42</v>
      </c>
      <c r="O162" s="62"/>
      <c r="P162" s="162">
        <f>O162*H162</f>
        <v>0</v>
      </c>
      <c r="Q162" s="162">
        <v>0</v>
      </c>
      <c r="R162" s="162">
        <f>Q162*H162</f>
        <v>0</v>
      </c>
      <c r="S162" s="162">
        <v>0</v>
      </c>
      <c r="T162" s="16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158</v>
      </c>
      <c r="AT162" s="164" t="s">
        <v>154</v>
      </c>
      <c r="AU162" s="164" t="s">
        <v>152</v>
      </c>
      <c r="AY162" s="18" t="s">
        <v>151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8" t="s">
        <v>152</v>
      </c>
      <c r="BK162" s="165">
        <f>ROUND(I162*H162,2)</f>
        <v>0</v>
      </c>
      <c r="BL162" s="18" t="s">
        <v>158</v>
      </c>
      <c r="BM162" s="164" t="s">
        <v>493</v>
      </c>
    </row>
    <row r="163" spans="1:65" s="2" customFormat="1" ht="24.2" customHeight="1">
      <c r="A163" s="33"/>
      <c r="B163" s="151"/>
      <c r="C163" s="152" t="s">
        <v>7</v>
      </c>
      <c r="D163" s="152" t="s">
        <v>154</v>
      </c>
      <c r="E163" s="153" t="s">
        <v>3277</v>
      </c>
      <c r="F163" s="154" t="s">
        <v>3278</v>
      </c>
      <c r="G163" s="155" t="s">
        <v>1969</v>
      </c>
      <c r="H163" s="156">
        <v>48</v>
      </c>
      <c r="I163" s="157"/>
      <c r="J163" s="158">
        <f>ROUND(I163*H163,2)</f>
        <v>0</v>
      </c>
      <c r="K163" s="159"/>
      <c r="L163" s="34"/>
      <c r="M163" s="160" t="s">
        <v>1</v>
      </c>
      <c r="N163" s="161" t="s">
        <v>42</v>
      </c>
      <c r="O163" s="62"/>
      <c r="P163" s="162">
        <f>O163*H163</f>
        <v>0</v>
      </c>
      <c r="Q163" s="162">
        <v>0</v>
      </c>
      <c r="R163" s="162">
        <f>Q163*H163</f>
        <v>0</v>
      </c>
      <c r="S163" s="162">
        <v>0</v>
      </c>
      <c r="T163" s="163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158</v>
      </c>
      <c r="AT163" s="164" t="s">
        <v>154</v>
      </c>
      <c r="AU163" s="164" t="s">
        <v>152</v>
      </c>
      <c r="AY163" s="18" t="s">
        <v>151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8" t="s">
        <v>152</v>
      </c>
      <c r="BK163" s="165">
        <f>ROUND(I163*H163,2)</f>
        <v>0</v>
      </c>
      <c r="BL163" s="18" t="s">
        <v>158</v>
      </c>
      <c r="BM163" s="164" t="s">
        <v>506</v>
      </c>
    </row>
    <row r="164" spans="1:65" s="2" customFormat="1" ht="24.2" customHeight="1">
      <c r="A164" s="33"/>
      <c r="B164" s="151"/>
      <c r="C164" s="152" t="s">
        <v>371</v>
      </c>
      <c r="D164" s="152" t="s">
        <v>154</v>
      </c>
      <c r="E164" s="153" t="s">
        <v>3279</v>
      </c>
      <c r="F164" s="154" t="s">
        <v>3280</v>
      </c>
      <c r="G164" s="155" t="s">
        <v>462</v>
      </c>
      <c r="H164" s="156">
        <v>3.6280000000000001</v>
      </c>
      <c r="I164" s="157"/>
      <c r="J164" s="158">
        <f>ROUND(I164*H164,2)</f>
        <v>0</v>
      </c>
      <c r="K164" s="159"/>
      <c r="L164" s="34"/>
      <c r="M164" s="160" t="s">
        <v>1</v>
      </c>
      <c r="N164" s="161" t="s">
        <v>42</v>
      </c>
      <c r="O164" s="62"/>
      <c r="P164" s="162">
        <f>O164*H164</f>
        <v>0</v>
      </c>
      <c r="Q164" s="162">
        <v>0</v>
      </c>
      <c r="R164" s="162">
        <f>Q164*H164</f>
        <v>0</v>
      </c>
      <c r="S164" s="162">
        <v>0</v>
      </c>
      <c r="T164" s="16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158</v>
      </c>
      <c r="AT164" s="164" t="s">
        <v>154</v>
      </c>
      <c r="AU164" s="164" t="s">
        <v>152</v>
      </c>
      <c r="AY164" s="18" t="s">
        <v>151</v>
      </c>
      <c r="BE164" s="165">
        <f>IF(N164="základná",J164,0)</f>
        <v>0</v>
      </c>
      <c r="BF164" s="165">
        <f>IF(N164="znížená",J164,0)</f>
        <v>0</v>
      </c>
      <c r="BG164" s="165">
        <f>IF(N164="zákl. prenesená",J164,0)</f>
        <v>0</v>
      </c>
      <c r="BH164" s="165">
        <f>IF(N164="zníž. prenesená",J164,0)</f>
        <v>0</v>
      </c>
      <c r="BI164" s="165">
        <f>IF(N164="nulová",J164,0)</f>
        <v>0</v>
      </c>
      <c r="BJ164" s="18" t="s">
        <v>152</v>
      </c>
      <c r="BK164" s="165">
        <f>ROUND(I164*H164,2)</f>
        <v>0</v>
      </c>
      <c r="BL164" s="18" t="s">
        <v>158</v>
      </c>
      <c r="BM164" s="164" t="s">
        <v>520</v>
      </c>
    </row>
    <row r="165" spans="1:65" s="2" customFormat="1" ht="24.2" customHeight="1">
      <c r="A165" s="33"/>
      <c r="B165" s="151"/>
      <c r="C165" s="152" t="s">
        <v>375</v>
      </c>
      <c r="D165" s="152" t="s">
        <v>154</v>
      </c>
      <c r="E165" s="153" t="s">
        <v>3281</v>
      </c>
      <c r="F165" s="154" t="s">
        <v>3282</v>
      </c>
      <c r="G165" s="155" t="s">
        <v>462</v>
      </c>
      <c r="H165" s="156">
        <v>2.2440000000000002</v>
      </c>
      <c r="I165" s="157"/>
      <c r="J165" s="158">
        <f>ROUND(I165*H165,2)</f>
        <v>0</v>
      </c>
      <c r="K165" s="159"/>
      <c r="L165" s="34"/>
      <c r="M165" s="160" t="s">
        <v>1</v>
      </c>
      <c r="N165" s="161" t="s">
        <v>42</v>
      </c>
      <c r="O165" s="62"/>
      <c r="P165" s="162">
        <f>O165*H165</f>
        <v>0</v>
      </c>
      <c r="Q165" s="162">
        <v>0</v>
      </c>
      <c r="R165" s="162">
        <f>Q165*H165</f>
        <v>0</v>
      </c>
      <c r="S165" s="162">
        <v>0</v>
      </c>
      <c r="T165" s="16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158</v>
      </c>
      <c r="AT165" s="164" t="s">
        <v>154</v>
      </c>
      <c r="AU165" s="164" t="s">
        <v>152</v>
      </c>
      <c r="AY165" s="18" t="s">
        <v>151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8" t="s">
        <v>152</v>
      </c>
      <c r="BK165" s="165">
        <f>ROUND(I165*H165,2)</f>
        <v>0</v>
      </c>
      <c r="BL165" s="18" t="s">
        <v>158</v>
      </c>
      <c r="BM165" s="164" t="s">
        <v>534</v>
      </c>
    </row>
    <row r="166" spans="1:65" s="12" customFormat="1" ht="25.9" customHeight="1">
      <c r="B166" s="138"/>
      <c r="D166" s="139" t="s">
        <v>75</v>
      </c>
      <c r="E166" s="140" t="s">
        <v>612</v>
      </c>
      <c r="F166" s="140" t="s">
        <v>613</v>
      </c>
      <c r="I166" s="141"/>
      <c r="J166" s="142">
        <f>BK166</f>
        <v>0</v>
      </c>
      <c r="L166" s="138"/>
      <c r="M166" s="143"/>
      <c r="N166" s="144"/>
      <c r="O166" s="144"/>
      <c r="P166" s="145">
        <f>P167+P193+P222+P248+P252+P290+P293</f>
        <v>0</v>
      </c>
      <c r="Q166" s="144"/>
      <c r="R166" s="145">
        <f>R167+R193+R222+R248+R252+R290+R293</f>
        <v>0</v>
      </c>
      <c r="S166" s="144"/>
      <c r="T166" s="146">
        <f>T167+T193+T222+T248+T252+T290+T293</f>
        <v>0</v>
      </c>
      <c r="AR166" s="139" t="s">
        <v>152</v>
      </c>
      <c r="AT166" s="147" t="s">
        <v>75</v>
      </c>
      <c r="AU166" s="147" t="s">
        <v>76</v>
      </c>
      <c r="AY166" s="139" t="s">
        <v>151</v>
      </c>
      <c r="BK166" s="148">
        <f>BK167+BK193+BK222+BK248+BK252+BK290+BK293</f>
        <v>0</v>
      </c>
    </row>
    <row r="167" spans="1:65" s="12" customFormat="1" ht="22.9" customHeight="1">
      <c r="B167" s="138"/>
      <c r="D167" s="139" t="s">
        <v>75</v>
      </c>
      <c r="E167" s="149" t="s">
        <v>2254</v>
      </c>
      <c r="F167" s="149" t="s">
        <v>2255</v>
      </c>
      <c r="I167" s="141"/>
      <c r="J167" s="150">
        <f>BK167</f>
        <v>0</v>
      </c>
      <c r="L167" s="138"/>
      <c r="M167" s="143"/>
      <c r="N167" s="144"/>
      <c r="O167" s="144"/>
      <c r="P167" s="145">
        <f>SUM(P168:P192)</f>
        <v>0</v>
      </c>
      <c r="Q167" s="144"/>
      <c r="R167" s="145">
        <f>SUM(R168:R192)</f>
        <v>0</v>
      </c>
      <c r="S167" s="144"/>
      <c r="T167" s="146">
        <f>SUM(T168:T192)</f>
        <v>0</v>
      </c>
      <c r="AR167" s="139" t="s">
        <v>152</v>
      </c>
      <c r="AT167" s="147" t="s">
        <v>75</v>
      </c>
      <c r="AU167" s="147" t="s">
        <v>84</v>
      </c>
      <c r="AY167" s="139" t="s">
        <v>151</v>
      </c>
      <c r="BK167" s="148">
        <f>SUM(BK168:BK192)</f>
        <v>0</v>
      </c>
    </row>
    <row r="168" spans="1:65" s="2" customFormat="1" ht="24.2" customHeight="1">
      <c r="A168" s="33"/>
      <c r="B168" s="151"/>
      <c r="C168" s="152" t="s">
        <v>381</v>
      </c>
      <c r="D168" s="152" t="s">
        <v>154</v>
      </c>
      <c r="E168" s="153" t="s">
        <v>3283</v>
      </c>
      <c r="F168" s="154" t="s">
        <v>3284</v>
      </c>
      <c r="G168" s="155" t="s">
        <v>462</v>
      </c>
      <c r="H168" s="156">
        <v>184.5</v>
      </c>
      <c r="I168" s="157"/>
      <c r="J168" s="158">
        <f>ROUND(I168*H168,2)</f>
        <v>0</v>
      </c>
      <c r="K168" s="159"/>
      <c r="L168" s="34"/>
      <c r="M168" s="160" t="s">
        <v>1</v>
      </c>
      <c r="N168" s="161" t="s">
        <v>42</v>
      </c>
      <c r="O168" s="62"/>
      <c r="P168" s="162">
        <f>O168*H168</f>
        <v>0</v>
      </c>
      <c r="Q168" s="162">
        <v>0</v>
      </c>
      <c r="R168" s="162">
        <f>Q168*H168</f>
        <v>0</v>
      </c>
      <c r="S168" s="162">
        <v>0</v>
      </c>
      <c r="T168" s="16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262</v>
      </c>
      <c r="AT168" s="164" t="s">
        <v>154</v>
      </c>
      <c r="AU168" s="164" t="s">
        <v>152</v>
      </c>
      <c r="AY168" s="18" t="s">
        <v>151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8" t="s">
        <v>152</v>
      </c>
      <c r="BK168" s="165">
        <f>ROUND(I168*H168,2)</f>
        <v>0</v>
      </c>
      <c r="BL168" s="18" t="s">
        <v>262</v>
      </c>
      <c r="BM168" s="164" t="s">
        <v>567</v>
      </c>
    </row>
    <row r="169" spans="1:65" s="14" customFormat="1" ht="11.25">
      <c r="B169" s="174"/>
      <c r="D169" s="167" t="s">
        <v>160</v>
      </c>
      <c r="E169" s="175" t="s">
        <v>1</v>
      </c>
      <c r="F169" s="176" t="s">
        <v>3285</v>
      </c>
      <c r="H169" s="177">
        <v>29.5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160</v>
      </c>
      <c r="AU169" s="175" t="s">
        <v>152</v>
      </c>
      <c r="AV169" s="14" t="s">
        <v>152</v>
      </c>
      <c r="AW169" s="14" t="s">
        <v>31</v>
      </c>
      <c r="AX169" s="14" t="s">
        <v>76</v>
      </c>
      <c r="AY169" s="175" t="s">
        <v>151</v>
      </c>
    </row>
    <row r="170" spans="1:65" s="14" customFormat="1" ht="11.25">
      <c r="B170" s="174"/>
      <c r="D170" s="167" t="s">
        <v>160</v>
      </c>
      <c r="E170" s="175" t="s">
        <v>1</v>
      </c>
      <c r="F170" s="176" t="s">
        <v>3286</v>
      </c>
      <c r="H170" s="177">
        <v>26.5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160</v>
      </c>
      <c r="AU170" s="175" t="s">
        <v>152</v>
      </c>
      <c r="AV170" s="14" t="s">
        <v>152</v>
      </c>
      <c r="AW170" s="14" t="s">
        <v>31</v>
      </c>
      <c r="AX170" s="14" t="s">
        <v>76</v>
      </c>
      <c r="AY170" s="175" t="s">
        <v>151</v>
      </c>
    </row>
    <row r="171" spans="1:65" s="14" customFormat="1" ht="11.25">
      <c r="B171" s="174"/>
      <c r="D171" s="167" t="s">
        <v>160</v>
      </c>
      <c r="E171" s="175" t="s">
        <v>1</v>
      </c>
      <c r="F171" s="176" t="s">
        <v>191</v>
      </c>
      <c r="H171" s="177">
        <v>6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160</v>
      </c>
      <c r="AU171" s="175" t="s">
        <v>152</v>
      </c>
      <c r="AV171" s="14" t="s">
        <v>152</v>
      </c>
      <c r="AW171" s="14" t="s">
        <v>31</v>
      </c>
      <c r="AX171" s="14" t="s">
        <v>76</v>
      </c>
      <c r="AY171" s="175" t="s">
        <v>151</v>
      </c>
    </row>
    <row r="172" spans="1:65" s="14" customFormat="1" ht="11.25">
      <c r="B172" s="174"/>
      <c r="D172" s="167" t="s">
        <v>160</v>
      </c>
      <c r="E172" s="175" t="s">
        <v>1</v>
      </c>
      <c r="F172" s="176" t="s">
        <v>652</v>
      </c>
      <c r="H172" s="177">
        <v>66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160</v>
      </c>
      <c r="AU172" s="175" t="s">
        <v>152</v>
      </c>
      <c r="AV172" s="14" t="s">
        <v>152</v>
      </c>
      <c r="AW172" s="14" t="s">
        <v>31</v>
      </c>
      <c r="AX172" s="14" t="s">
        <v>76</v>
      </c>
      <c r="AY172" s="175" t="s">
        <v>151</v>
      </c>
    </row>
    <row r="173" spans="1:65" s="14" customFormat="1" ht="11.25">
      <c r="B173" s="174"/>
      <c r="D173" s="167" t="s">
        <v>160</v>
      </c>
      <c r="E173" s="175" t="s">
        <v>1</v>
      </c>
      <c r="F173" s="176" t="s">
        <v>3287</v>
      </c>
      <c r="H173" s="177">
        <v>22.5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160</v>
      </c>
      <c r="AU173" s="175" t="s">
        <v>152</v>
      </c>
      <c r="AV173" s="14" t="s">
        <v>152</v>
      </c>
      <c r="AW173" s="14" t="s">
        <v>31</v>
      </c>
      <c r="AX173" s="14" t="s">
        <v>76</v>
      </c>
      <c r="AY173" s="175" t="s">
        <v>151</v>
      </c>
    </row>
    <row r="174" spans="1:65" s="14" customFormat="1" ht="11.25">
      <c r="B174" s="174"/>
      <c r="D174" s="167" t="s">
        <v>160</v>
      </c>
      <c r="E174" s="175" t="s">
        <v>1</v>
      </c>
      <c r="F174" s="176" t="s">
        <v>429</v>
      </c>
      <c r="H174" s="177">
        <v>34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160</v>
      </c>
      <c r="AU174" s="175" t="s">
        <v>152</v>
      </c>
      <c r="AV174" s="14" t="s">
        <v>152</v>
      </c>
      <c r="AW174" s="14" t="s">
        <v>31</v>
      </c>
      <c r="AX174" s="14" t="s">
        <v>76</v>
      </c>
      <c r="AY174" s="175" t="s">
        <v>151</v>
      </c>
    </row>
    <row r="175" spans="1:65" s="15" customFormat="1" ht="11.25">
      <c r="B175" s="182"/>
      <c r="D175" s="167" t="s">
        <v>160</v>
      </c>
      <c r="E175" s="183" t="s">
        <v>1</v>
      </c>
      <c r="F175" s="184" t="s">
        <v>164</v>
      </c>
      <c r="H175" s="185">
        <v>184.5</v>
      </c>
      <c r="I175" s="186"/>
      <c r="L175" s="182"/>
      <c r="M175" s="187"/>
      <c r="N175" s="188"/>
      <c r="O175" s="188"/>
      <c r="P175" s="188"/>
      <c r="Q175" s="188"/>
      <c r="R175" s="188"/>
      <c r="S175" s="188"/>
      <c r="T175" s="189"/>
      <c r="AT175" s="183" t="s">
        <v>160</v>
      </c>
      <c r="AU175" s="183" t="s">
        <v>152</v>
      </c>
      <c r="AV175" s="15" t="s">
        <v>158</v>
      </c>
      <c r="AW175" s="15" t="s">
        <v>31</v>
      </c>
      <c r="AX175" s="15" t="s">
        <v>84</v>
      </c>
      <c r="AY175" s="183" t="s">
        <v>151</v>
      </c>
    </row>
    <row r="176" spans="1:65" s="2" customFormat="1" ht="33" customHeight="1">
      <c r="A176" s="33"/>
      <c r="B176" s="151"/>
      <c r="C176" s="190" t="s">
        <v>385</v>
      </c>
      <c r="D176" s="190" t="s">
        <v>186</v>
      </c>
      <c r="E176" s="191" t="s">
        <v>3288</v>
      </c>
      <c r="F176" s="192" t="s">
        <v>3289</v>
      </c>
      <c r="G176" s="193" t="s">
        <v>462</v>
      </c>
      <c r="H176" s="194">
        <v>29.5</v>
      </c>
      <c r="I176" s="195"/>
      <c r="J176" s="196">
        <f t="shared" ref="J176:J182" si="10">ROUND(I176*H176,2)</f>
        <v>0</v>
      </c>
      <c r="K176" s="197"/>
      <c r="L176" s="198"/>
      <c r="M176" s="199" t="s">
        <v>1</v>
      </c>
      <c r="N176" s="200" t="s">
        <v>42</v>
      </c>
      <c r="O176" s="62"/>
      <c r="P176" s="162">
        <f t="shared" ref="P176:P182" si="11">O176*H176</f>
        <v>0</v>
      </c>
      <c r="Q176" s="162">
        <v>0</v>
      </c>
      <c r="R176" s="162">
        <f t="shared" ref="R176:R182" si="12">Q176*H176</f>
        <v>0</v>
      </c>
      <c r="S176" s="162">
        <v>0</v>
      </c>
      <c r="T176" s="163">
        <f t="shared" ref="T176:T182" si="13"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417</v>
      </c>
      <c r="AT176" s="164" t="s">
        <v>186</v>
      </c>
      <c r="AU176" s="164" t="s">
        <v>152</v>
      </c>
      <c r="AY176" s="18" t="s">
        <v>151</v>
      </c>
      <c r="BE176" s="165">
        <f t="shared" ref="BE176:BE182" si="14">IF(N176="základná",J176,0)</f>
        <v>0</v>
      </c>
      <c r="BF176" s="165">
        <f t="shared" ref="BF176:BF182" si="15">IF(N176="znížená",J176,0)</f>
        <v>0</v>
      </c>
      <c r="BG176" s="165">
        <f t="shared" ref="BG176:BG182" si="16">IF(N176="zákl. prenesená",J176,0)</f>
        <v>0</v>
      </c>
      <c r="BH176" s="165">
        <f t="shared" ref="BH176:BH182" si="17">IF(N176="zníž. prenesená",J176,0)</f>
        <v>0</v>
      </c>
      <c r="BI176" s="165">
        <f t="shared" ref="BI176:BI182" si="18">IF(N176="nulová",J176,0)</f>
        <v>0</v>
      </c>
      <c r="BJ176" s="18" t="s">
        <v>152</v>
      </c>
      <c r="BK176" s="165">
        <f t="shared" ref="BK176:BK182" si="19">ROUND(I176*H176,2)</f>
        <v>0</v>
      </c>
      <c r="BL176" s="18" t="s">
        <v>262</v>
      </c>
      <c r="BM176" s="164" t="s">
        <v>584</v>
      </c>
    </row>
    <row r="177" spans="1:65" s="2" customFormat="1" ht="33" customHeight="1">
      <c r="A177" s="33"/>
      <c r="B177" s="151"/>
      <c r="C177" s="190" t="s">
        <v>393</v>
      </c>
      <c r="D177" s="190" t="s">
        <v>186</v>
      </c>
      <c r="E177" s="191" t="s">
        <v>3290</v>
      </c>
      <c r="F177" s="192" t="s">
        <v>3291</v>
      </c>
      <c r="G177" s="193" t="s">
        <v>462</v>
      </c>
      <c r="H177" s="194">
        <v>26.5</v>
      </c>
      <c r="I177" s="195"/>
      <c r="J177" s="196">
        <f t="shared" si="10"/>
        <v>0</v>
      </c>
      <c r="K177" s="197"/>
      <c r="L177" s="198"/>
      <c r="M177" s="199" t="s">
        <v>1</v>
      </c>
      <c r="N177" s="200" t="s">
        <v>42</v>
      </c>
      <c r="O177" s="62"/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417</v>
      </c>
      <c r="AT177" s="164" t="s">
        <v>186</v>
      </c>
      <c r="AU177" s="164" t="s">
        <v>152</v>
      </c>
      <c r="AY177" s="18" t="s">
        <v>151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152</v>
      </c>
      <c r="BK177" s="165">
        <f t="shared" si="19"/>
        <v>0</v>
      </c>
      <c r="BL177" s="18" t="s">
        <v>262</v>
      </c>
      <c r="BM177" s="164" t="s">
        <v>593</v>
      </c>
    </row>
    <row r="178" spans="1:65" s="2" customFormat="1" ht="33" customHeight="1">
      <c r="A178" s="33"/>
      <c r="B178" s="151"/>
      <c r="C178" s="190" t="s">
        <v>398</v>
      </c>
      <c r="D178" s="190" t="s">
        <v>186</v>
      </c>
      <c r="E178" s="191" t="s">
        <v>3292</v>
      </c>
      <c r="F178" s="192" t="s">
        <v>3293</v>
      </c>
      <c r="G178" s="193" t="s">
        <v>462</v>
      </c>
      <c r="H178" s="194">
        <v>6</v>
      </c>
      <c r="I178" s="195"/>
      <c r="J178" s="196">
        <f t="shared" si="10"/>
        <v>0</v>
      </c>
      <c r="K178" s="197"/>
      <c r="L178" s="198"/>
      <c r="M178" s="199" t="s">
        <v>1</v>
      </c>
      <c r="N178" s="200" t="s">
        <v>42</v>
      </c>
      <c r="O178" s="62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417</v>
      </c>
      <c r="AT178" s="164" t="s">
        <v>186</v>
      </c>
      <c r="AU178" s="164" t="s">
        <v>152</v>
      </c>
      <c r="AY178" s="18" t="s">
        <v>151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152</v>
      </c>
      <c r="BK178" s="165">
        <f t="shared" si="19"/>
        <v>0</v>
      </c>
      <c r="BL178" s="18" t="s">
        <v>262</v>
      </c>
      <c r="BM178" s="164" t="s">
        <v>602</v>
      </c>
    </row>
    <row r="179" spans="1:65" s="2" customFormat="1" ht="33" customHeight="1">
      <c r="A179" s="33"/>
      <c r="B179" s="151"/>
      <c r="C179" s="190" t="s">
        <v>404</v>
      </c>
      <c r="D179" s="190" t="s">
        <v>186</v>
      </c>
      <c r="E179" s="191" t="s">
        <v>3294</v>
      </c>
      <c r="F179" s="192" t="s">
        <v>3295</v>
      </c>
      <c r="G179" s="193" t="s">
        <v>462</v>
      </c>
      <c r="H179" s="194">
        <v>66</v>
      </c>
      <c r="I179" s="195"/>
      <c r="J179" s="196">
        <f t="shared" si="10"/>
        <v>0</v>
      </c>
      <c r="K179" s="197"/>
      <c r="L179" s="198"/>
      <c r="M179" s="199" t="s">
        <v>1</v>
      </c>
      <c r="N179" s="200" t="s">
        <v>42</v>
      </c>
      <c r="O179" s="62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417</v>
      </c>
      <c r="AT179" s="164" t="s">
        <v>186</v>
      </c>
      <c r="AU179" s="164" t="s">
        <v>152</v>
      </c>
      <c r="AY179" s="18" t="s">
        <v>151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152</v>
      </c>
      <c r="BK179" s="165">
        <f t="shared" si="19"/>
        <v>0</v>
      </c>
      <c r="BL179" s="18" t="s">
        <v>262</v>
      </c>
      <c r="BM179" s="164" t="s">
        <v>616</v>
      </c>
    </row>
    <row r="180" spans="1:65" s="2" customFormat="1" ht="33" customHeight="1">
      <c r="A180" s="33"/>
      <c r="B180" s="151"/>
      <c r="C180" s="190" t="s">
        <v>410</v>
      </c>
      <c r="D180" s="190" t="s">
        <v>186</v>
      </c>
      <c r="E180" s="191" t="s">
        <v>3296</v>
      </c>
      <c r="F180" s="192" t="s">
        <v>3297</v>
      </c>
      <c r="G180" s="193" t="s">
        <v>462</v>
      </c>
      <c r="H180" s="194">
        <v>22.5</v>
      </c>
      <c r="I180" s="195"/>
      <c r="J180" s="196">
        <f t="shared" si="10"/>
        <v>0</v>
      </c>
      <c r="K180" s="197"/>
      <c r="L180" s="198"/>
      <c r="M180" s="199" t="s">
        <v>1</v>
      </c>
      <c r="N180" s="200" t="s">
        <v>42</v>
      </c>
      <c r="O180" s="62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417</v>
      </c>
      <c r="AT180" s="164" t="s">
        <v>186</v>
      </c>
      <c r="AU180" s="164" t="s">
        <v>152</v>
      </c>
      <c r="AY180" s="18" t="s">
        <v>151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152</v>
      </c>
      <c r="BK180" s="165">
        <f t="shared" si="19"/>
        <v>0</v>
      </c>
      <c r="BL180" s="18" t="s">
        <v>262</v>
      </c>
      <c r="BM180" s="164" t="s">
        <v>629</v>
      </c>
    </row>
    <row r="181" spans="1:65" s="2" customFormat="1" ht="33" customHeight="1">
      <c r="A181" s="33"/>
      <c r="B181" s="151"/>
      <c r="C181" s="190" t="s">
        <v>417</v>
      </c>
      <c r="D181" s="190" t="s">
        <v>186</v>
      </c>
      <c r="E181" s="191" t="s">
        <v>3298</v>
      </c>
      <c r="F181" s="192" t="s">
        <v>3299</v>
      </c>
      <c r="G181" s="193" t="s">
        <v>462</v>
      </c>
      <c r="H181" s="194">
        <v>34</v>
      </c>
      <c r="I181" s="195"/>
      <c r="J181" s="196">
        <f t="shared" si="10"/>
        <v>0</v>
      </c>
      <c r="K181" s="197"/>
      <c r="L181" s="198"/>
      <c r="M181" s="199" t="s">
        <v>1</v>
      </c>
      <c r="N181" s="200" t="s">
        <v>42</v>
      </c>
      <c r="O181" s="62"/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417</v>
      </c>
      <c r="AT181" s="164" t="s">
        <v>186</v>
      </c>
      <c r="AU181" s="164" t="s">
        <v>152</v>
      </c>
      <c r="AY181" s="18" t="s">
        <v>151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152</v>
      </c>
      <c r="BK181" s="165">
        <f t="shared" si="19"/>
        <v>0</v>
      </c>
      <c r="BL181" s="18" t="s">
        <v>262</v>
      </c>
      <c r="BM181" s="164" t="s">
        <v>641</v>
      </c>
    </row>
    <row r="182" spans="1:65" s="2" customFormat="1" ht="24.2" customHeight="1">
      <c r="A182" s="33"/>
      <c r="B182" s="151"/>
      <c r="C182" s="152" t="s">
        <v>423</v>
      </c>
      <c r="D182" s="152" t="s">
        <v>154</v>
      </c>
      <c r="E182" s="153" t="s">
        <v>3300</v>
      </c>
      <c r="F182" s="154" t="s">
        <v>3301</v>
      </c>
      <c r="G182" s="155" t="s">
        <v>462</v>
      </c>
      <c r="H182" s="156">
        <v>33</v>
      </c>
      <c r="I182" s="157"/>
      <c r="J182" s="158">
        <f t="shared" si="10"/>
        <v>0</v>
      </c>
      <c r="K182" s="159"/>
      <c r="L182" s="34"/>
      <c r="M182" s="160" t="s">
        <v>1</v>
      </c>
      <c r="N182" s="161" t="s">
        <v>42</v>
      </c>
      <c r="O182" s="62"/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262</v>
      </c>
      <c r="AT182" s="164" t="s">
        <v>154</v>
      </c>
      <c r="AU182" s="164" t="s">
        <v>152</v>
      </c>
      <c r="AY182" s="18" t="s">
        <v>151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8" t="s">
        <v>152</v>
      </c>
      <c r="BK182" s="165">
        <f t="shared" si="19"/>
        <v>0</v>
      </c>
      <c r="BL182" s="18" t="s">
        <v>262</v>
      </c>
      <c r="BM182" s="164" t="s">
        <v>652</v>
      </c>
    </row>
    <row r="183" spans="1:65" s="14" customFormat="1" ht="11.25">
      <c r="B183" s="174"/>
      <c r="D183" s="167" t="s">
        <v>160</v>
      </c>
      <c r="E183" s="175" t="s">
        <v>1</v>
      </c>
      <c r="F183" s="176" t="s">
        <v>3302</v>
      </c>
      <c r="H183" s="177">
        <v>19.5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160</v>
      </c>
      <c r="AU183" s="175" t="s">
        <v>152</v>
      </c>
      <c r="AV183" s="14" t="s">
        <v>152</v>
      </c>
      <c r="AW183" s="14" t="s">
        <v>31</v>
      </c>
      <c r="AX183" s="14" t="s">
        <v>76</v>
      </c>
      <c r="AY183" s="175" t="s">
        <v>151</v>
      </c>
    </row>
    <row r="184" spans="1:65" s="14" customFormat="1" ht="11.25">
      <c r="B184" s="174"/>
      <c r="D184" s="167" t="s">
        <v>160</v>
      </c>
      <c r="E184" s="175" t="s">
        <v>1</v>
      </c>
      <c r="F184" s="176" t="s">
        <v>3303</v>
      </c>
      <c r="H184" s="177">
        <v>13.5</v>
      </c>
      <c r="I184" s="178"/>
      <c r="L184" s="174"/>
      <c r="M184" s="179"/>
      <c r="N184" s="180"/>
      <c r="O184" s="180"/>
      <c r="P184" s="180"/>
      <c r="Q184" s="180"/>
      <c r="R184" s="180"/>
      <c r="S184" s="180"/>
      <c r="T184" s="181"/>
      <c r="AT184" s="175" t="s">
        <v>160</v>
      </c>
      <c r="AU184" s="175" t="s">
        <v>152</v>
      </c>
      <c r="AV184" s="14" t="s">
        <v>152</v>
      </c>
      <c r="AW184" s="14" t="s">
        <v>31</v>
      </c>
      <c r="AX184" s="14" t="s">
        <v>76</v>
      </c>
      <c r="AY184" s="175" t="s">
        <v>151</v>
      </c>
    </row>
    <row r="185" spans="1:65" s="15" customFormat="1" ht="11.25">
      <c r="B185" s="182"/>
      <c r="D185" s="167" t="s">
        <v>160</v>
      </c>
      <c r="E185" s="183" t="s">
        <v>1</v>
      </c>
      <c r="F185" s="184" t="s">
        <v>164</v>
      </c>
      <c r="H185" s="185">
        <v>33</v>
      </c>
      <c r="I185" s="186"/>
      <c r="L185" s="182"/>
      <c r="M185" s="187"/>
      <c r="N185" s="188"/>
      <c r="O185" s="188"/>
      <c r="P185" s="188"/>
      <c r="Q185" s="188"/>
      <c r="R185" s="188"/>
      <c r="S185" s="188"/>
      <c r="T185" s="189"/>
      <c r="AT185" s="183" t="s">
        <v>160</v>
      </c>
      <c r="AU185" s="183" t="s">
        <v>152</v>
      </c>
      <c r="AV185" s="15" t="s">
        <v>158</v>
      </c>
      <c r="AW185" s="15" t="s">
        <v>31</v>
      </c>
      <c r="AX185" s="15" t="s">
        <v>84</v>
      </c>
      <c r="AY185" s="183" t="s">
        <v>151</v>
      </c>
    </row>
    <row r="186" spans="1:65" s="2" customFormat="1" ht="33" customHeight="1">
      <c r="A186" s="33"/>
      <c r="B186" s="151"/>
      <c r="C186" s="190" t="s">
        <v>429</v>
      </c>
      <c r="D186" s="190" t="s">
        <v>186</v>
      </c>
      <c r="E186" s="191" t="s">
        <v>3304</v>
      </c>
      <c r="F186" s="192" t="s">
        <v>3305</v>
      </c>
      <c r="G186" s="193" t="s">
        <v>462</v>
      </c>
      <c r="H186" s="194">
        <v>19.5</v>
      </c>
      <c r="I186" s="195"/>
      <c r="J186" s="196">
        <f>ROUND(I186*H186,2)</f>
        <v>0</v>
      </c>
      <c r="K186" s="197"/>
      <c r="L186" s="198"/>
      <c r="M186" s="199" t="s">
        <v>1</v>
      </c>
      <c r="N186" s="200" t="s">
        <v>42</v>
      </c>
      <c r="O186" s="62"/>
      <c r="P186" s="162">
        <f>O186*H186</f>
        <v>0</v>
      </c>
      <c r="Q186" s="162">
        <v>0</v>
      </c>
      <c r="R186" s="162">
        <f>Q186*H186</f>
        <v>0</v>
      </c>
      <c r="S186" s="162">
        <v>0</v>
      </c>
      <c r="T186" s="16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417</v>
      </c>
      <c r="AT186" s="164" t="s">
        <v>186</v>
      </c>
      <c r="AU186" s="164" t="s">
        <v>152</v>
      </c>
      <c r="AY186" s="18" t="s">
        <v>151</v>
      </c>
      <c r="BE186" s="165">
        <f>IF(N186="základná",J186,0)</f>
        <v>0</v>
      </c>
      <c r="BF186" s="165">
        <f>IF(N186="znížená",J186,0)</f>
        <v>0</v>
      </c>
      <c r="BG186" s="165">
        <f>IF(N186="zákl. prenesená",J186,0)</f>
        <v>0</v>
      </c>
      <c r="BH186" s="165">
        <f>IF(N186="zníž. prenesená",J186,0)</f>
        <v>0</v>
      </c>
      <c r="BI186" s="165">
        <f>IF(N186="nulová",J186,0)</f>
        <v>0</v>
      </c>
      <c r="BJ186" s="18" t="s">
        <v>152</v>
      </c>
      <c r="BK186" s="165">
        <f>ROUND(I186*H186,2)</f>
        <v>0</v>
      </c>
      <c r="BL186" s="18" t="s">
        <v>262</v>
      </c>
      <c r="BM186" s="164" t="s">
        <v>664</v>
      </c>
    </row>
    <row r="187" spans="1:65" s="2" customFormat="1" ht="33" customHeight="1">
      <c r="A187" s="33"/>
      <c r="B187" s="151"/>
      <c r="C187" s="190" t="s">
        <v>435</v>
      </c>
      <c r="D187" s="190" t="s">
        <v>186</v>
      </c>
      <c r="E187" s="191" t="s">
        <v>3306</v>
      </c>
      <c r="F187" s="192" t="s">
        <v>3307</v>
      </c>
      <c r="G187" s="193" t="s">
        <v>462</v>
      </c>
      <c r="H187" s="194">
        <v>13.5</v>
      </c>
      <c r="I187" s="195"/>
      <c r="J187" s="196">
        <f>ROUND(I187*H187,2)</f>
        <v>0</v>
      </c>
      <c r="K187" s="197"/>
      <c r="L187" s="198"/>
      <c r="M187" s="199" t="s">
        <v>1</v>
      </c>
      <c r="N187" s="200" t="s">
        <v>42</v>
      </c>
      <c r="O187" s="62"/>
      <c r="P187" s="162">
        <f>O187*H187</f>
        <v>0</v>
      </c>
      <c r="Q187" s="162">
        <v>0</v>
      </c>
      <c r="R187" s="162">
        <f>Q187*H187</f>
        <v>0</v>
      </c>
      <c r="S187" s="162">
        <v>0</v>
      </c>
      <c r="T187" s="163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417</v>
      </c>
      <c r="AT187" s="164" t="s">
        <v>186</v>
      </c>
      <c r="AU187" s="164" t="s">
        <v>152</v>
      </c>
      <c r="AY187" s="18" t="s">
        <v>151</v>
      </c>
      <c r="BE187" s="165">
        <f>IF(N187="základná",J187,0)</f>
        <v>0</v>
      </c>
      <c r="BF187" s="165">
        <f>IF(N187="znížená",J187,0)</f>
        <v>0</v>
      </c>
      <c r="BG187" s="165">
        <f>IF(N187="zákl. prenesená",J187,0)</f>
        <v>0</v>
      </c>
      <c r="BH187" s="165">
        <f>IF(N187="zníž. prenesená",J187,0)</f>
        <v>0</v>
      </c>
      <c r="BI187" s="165">
        <f>IF(N187="nulová",J187,0)</f>
        <v>0</v>
      </c>
      <c r="BJ187" s="18" t="s">
        <v>152</v>
      </c>
      <c r="BK187" s="165">
        <f>ROUND(I187*H187,2)</f>
        <v>0</v>
      </c>
      <c r="BL187" s="18" t="s">
        <v>262</v>
      </c>
      <c r="BM187" s="164" t="s">
        <v>678</v>
      </c>
    </row>
    <row r="188" spans="1:65" s="2" customFormat="1" ht="24.2" customHeight="1">
      <c r="A188" s="33"/>
      <c r="B188" s="151"/>
      <c r="C188" s="152" t="s">
        <v>441</v>
      </c>
      <c r="D188" s="152" t="s">
        <v>154</v>
      </c>
      <c r="E188" s="153" t="s">
        <v>3308</v>
      </c>
      <c r="F188" s="154" t="s">
        <v>3309</v>
      </c>
      <c r="G188" s="155" t="s">
        <v>179</v>
      </c>
      <c r="H188" s="156">
        <v>74</v>
      </c>
      <c r="I188" s="157"/>
      <c r="J188" s="158">
        <f>ROUND(I188*H188,2)</f>
        <v>0</v>
      </c>
      <c r="K188" s="159"/>
      <c r="L188" s="34"/>
      <c r="M188" s="160" t="s">
        <v>1</v>
      </c>
      <c r="N188" s="161" t="s">
        <v>42</v>
      </c>
      <c r="O188" s="62"/>
      <c r="P188" s="162">
        <f>O188*H188</f>
        <v>0</v>
      </c>
      <c r="Q188" s="162">
        <v>0</v>
      </c>
      <c r="R188" s="162">
        <f>Q188*H188</f>
        <v>0</v>
      </c>
      <c r="S188" s="162">
        <v>0</v>
      </c>
      <c r="T188" s="16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262</v>
      </c>
      <c r="AT188" s="164" t="s">
        <v>154</v>
      </c>
      <c r="AU188" s="164" t="s">
        <v>152</v>
      </c>
      <c r="AY188" s="18" t="s">
        <v>151</v>
      </c>
      <c r="BE188" s="165">
        <f>IF(N188="základná",J188,0)</f>
        <v>0</v>
      </c>
      <c r="BF188" s="165">
        <f>IF(N188="znížená",J188,0)</f>
        <v>0</v>
      </c>
      <c r="BG188" s="165">
        <f>IF(N188="zákl. prenesená",J188,0)</f>
        <v>0</v>
      </c>
      <c r="BH188" s="165">
        <f>IF(N188="zníž. prenesená",J188,0)</f>
        <v>0</v>
      </c>
      <c r="BI188" s="165">
        <f>IF(N188="nulová",J188,0)</f>
        <v>0</v>
      </c>
      <c r="BJ188" s="18" t="s">
        <v>152</v>
      </c>
      <c r="BK188" s="165">
        <f>ROUND(I188*H188,2)</f>
        <v>0</v>
      </c>
      <c r="BL188" s="18" t="s">
        <v>262</v>
      </c>
      <c r="BM188" s="164" t="s">
        <v>697</v>
      </c>
    </row>
    <row r="189" spans="1:65" s="2" customFormat="1" ht="24.2" customHeight="1">
      <c r="A189" s="33"/>
      <c r="B189" s="151"/>
      <c r="C189" s="190" t="s">
        <v>448</v>
      </c>
      <c r="D189" s="190" t="s">
        <v>186</v>
      </c>
      <c r="E189" s="191" t="s">
        <v>3310</v>
      </c>
      <c r="F189" s="192" t="s">
        <v>3311</v>
      </c>
      <c r="G189" s="193" t="s">
        <v>157</v>
      </c>
      <c r="H189" s="194">
        <v>18.5</v>
      </c>
      <c r="I189" s="195"/>
      <c r="J189" s="196">
        <f>ROUND(I189*H189,2)</f>
        <v>0</v>
      </c>
      <c r="K189" s="197"/>
      <c r="L189" s="198"/>
      <c r="M189" s="199" t="s">
        <v>1</v>
      </c>
      <c r="N189" s="200" t="s">
        <v>42</v>
      </c>
      <c r="O189" s="62"/>
      <c r="P189" s="162">
        <f>O189*H189</f>
        <v>0</v>
      </c>
      <c r="Q189" s="162">
        <v>0</v>
      </c>
      <c r="R189" s="162">
        <f>Q189*H189</f>
        <v>0</v>
      </c>
      <c r="S189" s="162">
        <v>0</v>
      </c>
      <c r="T189" s="16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417</v>
      </c>
      <c r="AT189" s="164" t="s">
        <v>186</v>
      </c>
      <c r="AU189" s="164" t="s">
        <v>152</v>
      </c>
      <c r="AY189" s="18" t="s">
        <v>151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152</v>
      </c>
      <c r="BK189" s="165">
        <f>ROUND(I189*H189,2)</f>
        <v>0</v>
      </c>
      <c r="BL189" s="18" t="s">
        <v>262</v>
      </c>
      <c r="BM189" s="164" t="s">
        <v>707</v>
      </c>
    </row>
    <row r="190" spans="1:65" s="14" customFormat="1" ht="11.25">
      <c r="B190" s="174"/>
      <c r="D190" s="167" t="s">
        <v>160</v>
      </c>
      <c r="E190" s="175" t="s">
        <v>1</v>
      </c>
      <c r="F190" s="176" t="s">
        <v>3312</v>
      </c>
      <c r="H190" s="177">
        <v>18.5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160</v>
      </c>
      <c r="AU190" s="175" t="s">
        <v>152</v>
      </c>
      <c r="AV190" s="14" t="s">
        <v>152</v>
      </c>
      <c r="AW190" s="14" t="s">
        <v>31</v>
      </c>
      <c r="AX190" s="14" t="s">
        <v>76</v>
      </c>
      <c r="AY190" s="175" t="s">
        <v>151</v>
      </c>
    </row>
    <row r="191" spans="1:65" s="15" customFormat="1" ht="11.25">
      <c r="B191" s="182"/>
      <c r="D191" s="167" t="s">
        <v>160</v>
      </c>
      <c r="E191" s="183" t="s">
        <v>1</v>
      </c>
      <c r="F191" s="184" t="s">
        <v>164</v>
      </c>
      <c r="H191" s="185">
        <v>18.5</v>
      </c>
      <c r="I191" s="186"/>
      <c r="L191" s="182"/>
      <c r="M191" s="187"/>
      <c r="N191" s="188"/>
      <c r="O191" s="188"/>
      <c r="P191" s="188"/>
      <c r="Q191" s="188"/>
      <c r="R191" s="188"/>
      <c r="S191" s="188"/>
      <c r="T191" s="189"/>
      <c r="AT191" s="183" t="s">
        <v>160</v>
      </c>
      <c r="AU191" s="183" t="s">
        <v>152</v>
      </c>
      <c r="AV191" s="15" t="s">
        <v>158</v>
      </c>
      <c r="AW191" s="15" t="s">
        <v>31</v>
      </c>
      <c r="AX191" s="15" t="s">
        <v>84</v>
      </c>
      <c r="AY191" s="183" t="s">
        <v>151</v>
      </c>
    </row>
    <row r="192" spans="1:65" s="2" customFormat="1" ht="24.2" customHeight="1">
      <c r="A192" s="33"/>
      <c r="B192" s="151"/>
      <c r="C192" s="152" t="s">
        <v>454</v>
      </c>
      <c r="D192" s="152" t="s">
        <v>154</v>
      </c>
      <c r="E192" s="153" t="s">
        <v>2411</v>
      </c>
      <c r="F192" s="154" t="s">
        <v>2412</v>
      </c>
      <c r="G192" s="155" t="s">
        <v>625</v>
      </c>
      <c r="H192" s="209"/>
      <c r="I192" s="157"/>
      <c r="J192" s="158">
        <f>ROUND(I192*H192,2)</f>
        <v>0</v>
      </c>
      <c r="K192" s="159"/>
      <c r="L192" s="34"/>
      <c r="M192" s="160" t="s">
        <v>1</v>
      </c>
      <c r="N192" s="161" t="s">
        <v>42</v>
      </c>
      <c r="O192" s="62"/>
      <c r="P192" s="162">
        <f>O192*H192</f>
        <v>0</v>
      </c>
      <c r="Q192" s="162">
        <v>0</v>
      </c>
      <c r="R192" s="162">
        <f>Q192*H192</f>
        <v>0</v>
      </c>
      <c r="S192" s="162">
        <v>0</v>
      </c>
      <c r="T192" s="163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262</v>
      </c>
      <c r="AT192" s="164" t="s">
        <v>154</v>
      </c>
      <c r="AU192" s="164" t="s">
        <v>152</v>
      </c>
      <c r="AY192" s="18" t="s">
        <v>151</v>
      </c>
      <c r="BE192" s="165">
        <f>IF(N192="základná",J192,0)</f>
        <v>0</v>
      </c>
      <c r="BF192" s="165">
        <f>IF(N192="znížená",J192,0)</f>
        <v>0</v>
      </c>
      <c r="BG192" s="165">
        <f>IF(N192="zákl. prenesená",J192,0)</f>
        <v>0</v>
      </c>
      <c r="BH192" s="165">
        <f>IF(N192="zníž. prenesená",J192,0)</f>
        <v>0</v>
      </c>
      <c r="BI192" s="165">
        <f>IF(N192="nulová",J192,0)</f>
        <v>0</v>
      </c>
      <c r="BJ192" s="18" t="s">
        <v>152</v>
      </c>
      <c r="BK192" s="165">
        <f>ROUND(I192*H192,2)</f>
        <v>0</v>
      </c>
      <c r="BL192" s="18" t="s">
        <v>262</v>
      </c>
      <c r="BM192" s="164" t="s">
        <v>3313</v>
      </c>
    </row>
    <row r="193" spans="1:65" s="12" customFormat="1" ht="22.9" customHeight="1">
      <c r="B193" s="138"/>
      <c r="D193" s="139" t="s">
        <v>75</v>
      </c>
      <c r="E193" s="149" t="s">
        <v>627</v>
      </c>
      <c r="F193" s="149" t="s">
        <v>628</v>
      </c>
      <c r="I193" s="141"/>
      <c r="J193" s="150">
        <f>BK193</f>
        <v>0</v>
      </c>
      <c r="L193" s="138"/>
      <c r="M193" s="143"/>
      <c r="N193" s="144"/>
      <c r="O193" s="144"/>
      <c r="P193" s="145">
        <f>SUM(P194:P221)</f>
        <v>0</v>
      </c>
      <c r="Q193" s="144"/>
      <c r="R193" s="145">
        <f>SUM(R194:R221)</f>
        <v>0</v>
      </c>
      <c r="S193" s="144"/>
      <c r="T193" s="146">
        <f>SUM(T194:T221)</f>
        <v>0</v>
      </c>
      <c r="AR193" s="139" t="s">
        <v>152</v>
      </c>
      <c r="AT193" s="147" t="s">
        <v>75</v>
      </c>
      <c r="AU193" s="147" t="s">
        <v>84</v>
      </c>
      <c r="AY193" s="139" t="s">
        <v>151</v>
      </c>
      <c r="BK193" s="148">
        <f>SUM(BK194:BK221)</f>
        <v>0</v>
      </c>
    </row>
    <row r="194" spans="1:65" s="2" customFormat="1" ht="16.5" customHeight="1">
      <c r="A194" s="33"/>
      <c r="B194" s="151"/>
      <c r="C194" s="152" t="s">
        <v>459</v>
      </c>
      <c r="D194" s="152" t="s">
        <v>154</v>
      </c>
      <c r="E194" s="153" t="s">
        <v>3314</v>
      </c>
      <c r="F194" s="154" t="s">
        <v>3315</v>
      </c>
      <c r="G194" s="155" t="s">
        <v>179</v>
      </c>
      <c r="H194" s="156">
        <v>1</v>
      </c>
      <c r="I194" s="157"/>
      <c r="J194" s="158">
        <f t="shared" ref="J194:J221" si="20">ROUND(I194*H194,2)</f>
        <v>0</v>
      </c>
      <c r="K194" s="159"/>
      <c r="L194" s="34"/>
      <c r="M194" s="160" t="s">
        <v>1</v>
      </c>
      <c r="N194" s="161" t="s">
        <v>42</v>
      </c>
      <c r="O194" s="62"/>
      <c r="P194" s="162">
        <f t="shared" ref="P194:P221" si="21">O194*H194</f>
        <v>0</v>
      </c>
      <c r="Q194" s="162">
        <v>0</v>
      </c>
      <c r="R194" s="162">
        <f t="shared" ref="R194:R221" si="22">Q194*H194</f>
        <v>0</v>
      </c>
      <c r="S194" s="162">
        <v>0</v>
      </c>
      <c r="T194" s="163">
        <f t="shared" ref="T194:T221" si="2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262</v>
      </c>
      <c r="AT194" s="164" t="s">
        <v>154</v>
      </c>
      <c r="AU194" s="164" t="s">
        <v>152</v>
      </c>
      <c r="AY194" s="18" t="s">
        <v>151</v>
      </c>
      <c r="BE194" s="165">
        <f t="shared" ref="BE194:BE221" si="24">IF(N194="základná",J194,0)</f>
        <v>0</v>
      </c>
      <c r="BF194" s="165">
        <f t="shared" ref="BF194:BF221" si="25">IF(N194="znížená",J194,0)</f>
        <v>0</v>
      </c>
      <c r="BG194" s="165">
        <f t="shared" ref="BG194:BG221" si="26">IF(N194="zákl. prenesená",J194,0)</f>
        <v>0</v>
      </c>
      <c r="BH194" s="165">
        <f t="shared" ref="BH194:BH221" si="27">IF(N194="zníž. prenesená",J194,0)</f>
        <v>0</v>
      </c>
      <c r="BI194" s="165">
        <f t="shared" ref="BI194:BI221" si="28">IF(N194="nulová",J194,0)</f>
        <v>0</v>
      </c>
      <c r="BJ194" s="18" t="s">
        <v>152</v>
      </c>
      <c r="BK194" s="165">
        <f t="shared" ref="BK194:BK221" si="29">ROUND(I194*H194,2)</f>
        <v>0</v>
      </c>
      <c r="BL194" s="18" t="s">
        <v>262</v>
      </c>
      <c r="BM194" s="164" t="s">
        <v>718</v>
      </c>
    </row>
    <row r="195" spans="1:65" s="2" customFormat="1" ht="24.2" customHeight="1">
      <c r="A195" s="33"/>
      <c r="B195" s="151"/>
      <c r="C195" s="190" t="s">
        <v>465</v>
      </c>
      <c r="D195" s="190" t="s">
        <v>186</v>
      </c>
      <c r="E195" s="191" t="s">
        <v>3316</v>
      </c>
      <c r="F195" s="192" t="s">
        <v>3317</v>
      </c>
      <c r="G195" s="193" t="s">
        <v>179</v>
      </c>
      <c r="H195" s="194">
        <v>1</v>
      </c>
      <c r="I195" s="195"/>
      <c r="J195" s="196">
        <f t="shared" si="20"/>
        <v>0</v>
      </c>
      <c r="K195" s="197"/>
      <c r="L195" s="198"/>
      <c r="M195" s="199" t="s">
        <v>1</v>
      </c>
      <c r="N195" s="200" t="s">
        <v>42</v>
      </c>
      <c r="O195" s="62"/>
      <c r="P195" s="162">
        <f t="shared" si="21"/>
        <v>0</v>
      </c>
      <c r="Q195" s="162">
        <v>0</v>
      </c>
      <c r="R195" s="162">
        <f t="shared" si="22"/>
        <v>0</v>
      </c>
      <c r="S195" s="162">
        <v>0</v>
      </c>
      <c r="T195" s="163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417</v>
      </c>
      <c r="AT195" s="164" t="s">
        <v>186</v>
      </c>
      <c r="AU195" s="164" t="s">
        <v>152</v>
      </c>
      <c r="AY195" s="18" t="s">
        <v>151</v>
      </c>
      <c r="BE195" s="165">
        <f t="shared" si="24"/>
        <v>0</v>
      </c>
      <c r="BF195" s="165">
        <f t="shared" si="25"/>
        <v>0</v>
      </c>
      <c r="BG195" s="165">
        <f t="shared" si="26"/>
        <v>0</v>
      </c>
      <c r="BH195" s="165">
        <f t="shared" si="27"/>
        <v>0</v>
      </c>
      <c r="BI195" s="165">
        <f t="shared" si="28"/>
        <v>0</v>
      </c>
      <c r="BJ195" s="18" t="s">
        <v>152</v>
      </c>
      <c r="BK195" s="165">
        <f t="shared" si="29"/>
        <v>0</v>
      </c>
      <c r="BL195" s="18" t="s">
        <v>262</v>
      </c>
      <c r="BM195" s="164" t="s">
        <v>732</v>
      </c>
    </row>
    <row r="196" spans="1:65" s="2" customFormat="1" ht="24.2" customHeight="1">
      <c r="A196" s="33"/>
      <c r="B196" s="151"/>
      <c r="C196" s="152" t="s">
        <v>472</v>
      </c>
      <c r="D196" s="152" t="s">
        <v>154</v>
      </c>
      <c r="E196" s="153" t="s">
        <v>3318</v>
      </c>
      <c r="F196" s="154" t="s">
        <v>3319</v>
      </c>
      <c r="G196" s="155" t="s">
        <v>462</v>
      </c>
      <c r="H196" s="156">
        <v>4</v>
      </c>
      <c r="I196" s="157"/>
      <c r="J196" s="158">
        <f t="shared" si="20"/>
        <v>0</v>
      </c>
      <c r="K196" s="159"/>
      <c r="L196" s="34"/>
      <c r="M196" s="160" t="s">
        <v>1</v>
      </c>
      <c r="N196" s="161" t="s">
        <v>42</v>
      </c>
      <c r="O196" s="62"/>
      <c r="P196" s="162">
        <f t="shared" si="21"/>
        <v>0</v>
      </c>
      <c r="Q196" s="162">
        <v>0</v>
      </c>
      <c r="R196" s="162">
        <f t="shared" si="22"/>
        <v>0</v>
      </c>
      <c r="S196" s="162">
        <v>0</v>
      </c>
      <c r="T196" s="163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262</v>
      </c>
      <c r="AT196" s="164" t="s">
        <v>154</v>
      </c>
      <c r="AU196" s="164" t="s">
        <v>152</v>
      </c>
      <c r="AY196" s="18" t="s">
        <v>151</v>
      </c>
      <c r="BE196" s="165">
        <f t="shared" si="24"/>
        <v>0</v>
      </c>
      <c r="BF196" s="165">
        <f t="shared" si="25"/>
        <v>0</v>
      </c>
      <c r="BG196" s="165">
        <f t="shared" si="26"/>
        <v>0</v>
      </c>
      <c r="BH196" s="165">
        <f t="shared" si="27"/>
        <v>0</v>
      </c>
      <c r="BI196" s="165">
        <f t="shared" si="28"/>
        <v>0</v>
      </c>
      <c r="BJ196" s="18" t="s">
        <v>152</v>
      </c>
      <c r="BK196" s="165">
        <f t="shared" si="29"/>
        <v>0</v>
      </c>
      <c r="BL196" s="18" t="s">
        <v>262</v>
      </c>
      <c r="BM196" s="164" t="s">
        <v>1738</v>
      </c>
    </row>
    <row r="197" spans="1:65" s="2" customFormat="1" ht="24.2" customHeight="1">
      <c r="A197" s="33"/>
      <c r="B197" s="151"/>
      <c r="C197" s="152" t="s">
        <v>480</v>
      </c>
      <c r="D197" s="152" t="s">
        <v>154</v>
      </c>
      <c r="E197" s="153" t="s">
        <v>3320</v>
      </c>
      <c r="F197" s="154" t="s">
        <v>3321</v>
      </c>
      <c r="G197" s="155" t="s">
        <v>462</v>
      </c>
      <c r="H197" s="156">
        <v>15.5</v>
      </c>
      <c r="I197" s="157"/>
      <c r="J197" s="158">
        <f t="shared" si="20"/>
        <v>0</v>
      </c>
      <c r="K197" s="159"/>
      <c r="L197" s="34"/>
      <c r="M197" s="160" t="s">
        <v>1</v>
      </c>
      <c r="N197" s="161" t="s">
        <v>42</v>
      </c>
      <c r="O197" s="62"/>
      <c r="P197" s="162">
        <f t="shared" si="21"/>
        <v>0</v>
      </c>
      <c r="Q197" s="162">
        <v>0</v>
      </c>
      <c r="R197" s="162">
        <f t="shared" si="22"/>
        <v>0</v>
      </c>
      <c r="S197" s="162">
        <v>0</v>
      </c>
      <c r="T197" s="163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262</v>
      </c>
      <c r="AT197" s="164" t="s">
        <v>154</v>
      </c>
      <c r="AU197" s="164" t="s">
        <v>152</v>
      </c>
      <c r="AY197" s="18" t="s">
        <v>151</v>
      </c>
      <c r="BE197" s="165">
        <f t="shared" si="24"/>
        <v>0</v>
      </c>
      <c r="BF197" s="165">
        <f t="shared" si="25"/>
        <v>0</v>
      </c>
      <c r="BG197" s="165">
        <f t="shared" si="26"/>
        <v>0</v>
      </c>
      <c r="BH197" s="165">
        <f t="shared" si="27"/>
        <v>0</v>
      </c>
      <c r="BI197" s="165">
        <f t="shared" si="28"/>
        <v>0</v>
      </c>
      <c r="BJ197" s="18" t="s">
        <v>152</v>
      </c>
      <c r="BK197" s="165">
        <f t="shared" si="29"/>
        <v>0</v>
      </c>
      <c r="BL197" s="18" t="s">
        <v>262</v>
      </c>
      <c r="BM197" s="164" t="s">
        <v>1749</v>
      </c>
    </row>
    <row r="198" spans="1:65" s="2" customFormat="1" ht="24.2" customHeight="1">
      <c r="A198" s="33"/>
      <c r="B198" s="151"/>
      <c r="C198" s="152" t="s">
        <v>486</v>
      </c>
      <c r="D198" s="152" t="s">
        <v>154</v>
      </c>
      <c r="E198" s="153" t="s">
        <v>3322</v>
      </c>
      <c r="F198" s="154" t="s">
        <v>3323</v>
      </c>
      <c r="G198" s="155" t="s">
        <v>462</v>
      </c>
      <c r="H198" s="156">
        <v>23.5</v>
      </c>
      <c r="I198" s="157"/>
      <c r="J198" s="158">
        <f t="shared" si="20"/>
        <v>0</v>
      </c>
      <c r="K198" s="159"/>
      <c r="L198" s="34"/>
      <c r="M198" s="160" t="s">
        <v>1</v>
      </c>
      <c r="N198" s="161" t="s">
        <v>42</v>
      </c>
      <c r="O198" s="62"/>
      <c r="P198" s="162">
        <f t="shared" si="21"/>
        <v>0</v>
      </c>
      <c r="Q198" s="162">
        <v>0</v>
      </c>
      <c r="R198" s="162">
        <f t="shared" si="22"/>
        <v>0</v>
      </c>
      <c r="S198" s="162">
        <v>0</v>
      </c>
      <c r="T198" s="163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262</v>
      </c>
      <c r="AT198" s="164" t="s">
        <v>154</v>
      </c>
      <c r="AU198" s="164" t="s">
        <v>152</v>
      </c>
      <c r="AY198" s="18" t="s">
        <v>151</v>
      </c>
      <c r="BE198" s="165">
        <f t="shared" si="24"/>
        <v>0</v>
      </c>
      <c r="BF198" s="165">
        <f t="shared" si="25"/>
        <v>0</v>
      </c>
      <c r="BG198" s="165">
        <f t="shared" si="26"/>
        <v>0</v>
      </c>
      <c r="BH198" s="165">
        <f t="shared" si="27"/>
        <v>0</v>
      </c>
      <c r="BI198" s="165">
        <f t="shared" si="28"/>
        <v>0</v>
      </c>
      <c r="BJ198" s="18" t="s">
        <v>152</v>
      </c>
      <c r="BK198" s="165">
        <f t="shared" si="29"/>
        <v>0</v>
      </c>
      <c r="BL198" s="18" t="s">
        <v>262</v>
      </c>
      <c r="BM198" s="164" t="s">
        <v>1759</v>
      </c>
    </row>
    <row r="199" spans="1:65" s="2" customFormat="1" ht="21.75" customHeight="1">
      <c r="A199" s="33"/>
      <c r="B199" s="151"/>
      <c r="C199" s="152" t="s">
        <v>493</v>
      </c>
      <c r="D199" s="152" t="s">
        <v>154</v>
      </c>
      <c r="E199" s="153" t="s">
        <v>3324</v>
      </c>
      <c r="F199" s="154" t="s">
        <v>3325</v>
      </c>
      <c r="G199" s="155" t="s">
        <v>462</v>
      </c>
      <c r="H199" s="156">
        <v>3</v>
      </c>
      <c r="I199" s="157"/>
      <c r="J199" s="158">
        <f t="shared" si="20"/>
        <v>0</v>
      </c>
      <c r="K199" s="159"/>
      <c r="L199" s="34"/>
      <c r="M199" s="160" t="s">
        <v>1</v>
      </c>
      <c r="N199" s="161" t="s">
        <v>42</v>
      </c>
      <c r="O199" s="62"/>
      <c r="P199" s="162">
        <f t="shared" si="21"/>
        <v>0</v>
      </c>
      <c r="Q199" s="162">
        <v>0</v>
      </c>
      <c r="R199" s="162">
        <f t="shared" si="22"/>
        <v>0</v>
      </c>
      <c r="S199" s="162">
        <v>0</v>
      </c>
      <c r="T199" s="163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262</v>
      </c>
      <c r="AT199" s="164" t="s">
        <v>154</v>
      </c>
      <c r="AU199" s="164" t="s">
        <v>152</v>
      </c>
      <c r="AY199" s="18" t="s">
        <v>151</v>
      </c>
      <c r="BE199" s="165">
        <f t="shared" si="24"/>
        <v>0</v>
      </c>
      <c r="BF199" s="165">
        <f t="shared" si="25"/>
        <v>0</v>
      </c>
      <c r="BG199" s="165">
        <f t="shared" si="26"/>
        <v>0</v>
      </c>
      <c r="BH199" s="165">
        <f t="shared" si="27"/>
        <v>0</v>
      </c>
      <c r="BI199" s="165">
        <f t="shared" si="28"/>
        <v>0</v>
      </c>
      <c r="BJ199" s="18" t="s">
        <v>152</v>
      </c>
      <c r="BK199" s="165">
        <f t="shared" si="29"/>
        <v>0</v>
      </c>
      <c r="BL199" s="18" t="s">
        <v>262</v>
      </c>
      <c r="BM199" s="164" t="s">
        <v>1790</v>
      </c>
    </row>
    <row r="200" spans="1:65" s="2" customFormat="1" ht="24.2" customHeight="1">
      <c r="A200" s="33"/>
      <c r="B200" s="151"/>
      <c r="C200" s="152" t="s">
        <v>499</v>
      </c>
      <c r="D200" s="152" t="s">
        <v>154</v>
      </c>
      <c r="E200" s="153" t="s">
        <v>3326</v>
      </c>
      <c r="F200" s="154" t="s">
        <v>3327</v>
      </c>
      <c r="G200" s="155" t="s">
        <v>462</v>
      </c>
      <c r="H200" s="156">
        <v>18.5</v>
      </c>
      <c r="I200" s="157"/>
      <c r="J200" s="158">
        <f t="shared" si="20"/>
        <v>0</v>
      </c>
      <c r="K200" s="159"/>
      <c r="L200" s="34"/>
      <c r="M200" s="160" t="s">
        <v>1</v>
      </c>
      <c r="N200" s="161" t="s">
        <v>42</v>
      </c>
      <c r="O200" s="62"/>
      <c r="P200" s="162">
        <f t="shared" si="21"/>
        <v>0</v>
      </c>
      <c r="Q200" s="162">
        <v>0</v>
      </c>
      <c r="R200" s="162">
        <f t="shared" si="22"/>
        <v>0</v>
      </c>
      <c r="S200" s="162">
        <v>0</v>
      </c>
      <c r="T200" s="163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262</v>
      </c>
      <c r="AT200" s="164" t="s">
        <v>154</v>
      </c>
      <c r="AU200" s="164" t="s">
        <v>152</v>
      </c>
      <c r="AY200" s="18" t="s">
        <v>151</v>
      </c>
      <c r="BE200" s="165">
        <f t="shared" si="24"/>
        <v>0</v>
      </c>
      <c r="BF200" s="165">
        <f t="shared" si="25"/>
        <v>0</v>
      </c>
      <c r="BG200" s="165">
        <f t="shared" si="26"/>
        <v>0</v>
      </c>
      <c r="BH200" s="165">
        <f t="shared" si="27"/>
        <v>0</v>
      </c>
      <c r="BI200" s="165">
        <f t="shared" si="28"/>
        <v>0</v>
      </c>
      <c r="BJ200" s="18" t="s">
        <v>152</v>
      </c>
      <c r="BK200" s="165">
        <f t="shared" si="29"/>
        <v>0</v>
      </c>
      <c r="BL200" s="18" t="s">
        <v>262</v>
      </c>
      <c r="BM200" s="164" t="s">
        <v>1803</v>
      </c>
    </row>
    <row r="201" spans="1:65" s="2" customFormat="1" ht="24.2" customHeight="1">
      <c r="A201" s="33"/>
      <c r="B201" s="151"/>
      <c r="C201" s="190" t="s">
        <v>506</v>
      </c>
      <c r="D201" s="190" t="s">
        <v>186</v>
      </c>
      <c r="E201" s="191" t="s">
        <v>3328</v>
      </c>
      <c r="F201" s="192" t="s">
        <v>3329</v>
      </c>
      <c r="G201" s="193" t="s">
        <v>179</v>
      </c>
      <c r="H201" s="194">
        <v>18.5</v>
      </c>
      <c r="I201" s="195"/>
      <c r="J201" s="196">
        <f t="shared" si="20"/>
        <v>0</v>
      </c>
      <c r="K201" s="197"/>
      <c r="L201" s="198"/>
      <c r="M201" s="199" t="s">
        <v>1</v>
      </c>
      <c r="N201" s="200" t="s">
        <v>42</v>
      </c>
      <c r="O201" s="62"/>
      <c r="P201" s="162">
        <f t="shared" si="21"/>
        <v>0</v>
      </c>
      <c r="Q201" s="162">
        <v>0</v>
      </c>
      <c r="R201" s="162">
        <f t="shared" si="22"/>
        <v>0</v>
      </c>
      <c r="S201" s="162">
        <v>0</v>
      </c>
      <c r="T201" s="163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417</v>
      </c>
      <c r="AT201" s="164" t="s">
        <v>186</v>
      </c>
      <c r="AU201" s="164" t="s">
        <v>152</v>
      </c>
      <c r="AY201" s="18" t="s">
        <v>151</v>
      </c>
      <c r="BE201" s="165">
        <f t="shared" si="24"/>
        <v>0</v>
      </c>
      <c r="BF201" s="165">
        <f t="shared" si="25"/>
        <v>0</v>
      </c>
      <c r="BG201" s="165">
        <f t="shared" si="26"/>
        <v>0</v>
      </c>
      <c r="BH201" s="165">
        <f t="shared" si="27"/>
        <v>0</v>
      </c>
      <c r="BI201" s="165">
        <f t="shared" si="28"/>
        <v>0</v>
      </c>
      <c r="BJ201" s="18" t="s">
        <v>152</v>
      </c>
      <c r="BK201" s="165">
        <f t="shared" si="29"/>
        <v>0</v>
      </c>
      <c r="BL201" s="18" t="s">
        <v>262</v>
      </c>
      <c r="BM201" s="164" t="s">
        <v>1815</v>
      </c>
    </row>
    <row r="202" spans="1:65" s="2" customFormat="1" ht="24.2" customHeight="1">
      <c r="A202" s="33"/>
      <c r="B202" s="151"/>
      <c r="C202" s="152" t="s">
        <v>515</v>
      </c>
      <c r="D202" s="152" t="s">
        <v>154</v>
      </c>
      <c r="E202" s="153" t="s">
        <v>3330</v>
      </c>
      <c r="F202" s="154" t="s">
        <v>3331</v>
      </c>
      <c r="G202" s="155" t="s">
        <v>462</v>
      </c>
      <c r="H202" s="156">
        <v>23.5</v>
      </c>
      <c r="I202" s="157"/>
      <c r="J202" s="158">
        <f t="shared" si="20"/>
        <v>0</v>
      </c>
      <c r="K202" s="159"/>
      <c r="L202" s="34"/>
      <c r="M202" s="160" t="s">
        <v>1</v>
      </c>
      <c r="N202" s="161" t="s">
        <v>42</v>
      </c>
      <c r="O202" s="62"/>
      <c r="P202" s="162">
        <f t="shared" si="21"/>
        <v>0</v>
      </c>
      <c r="Q202" s="162">
        <v>0</v>
      </c>
      <c r="R202" s="162">
        <f t="shared" si="22"/>
        <v>0</v>
      </c>
      <c r="S202" s="162">
        <v>0</v>
      </c>
      <c r="T202" s="163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262</v>
      </c>
      <c r="AT202" s="164" t="s">
        <v>154</v>
      </c>
      <c r="AU202" s="164" t="s">
        <v>152</v>
      </c>
      <c r="AY202" s="18" t="s">
        <v>151</v>
      </c>
      <c r="BE202" s="165">
        <f t="shared" si="24"/>
        <v>0</v>
      </c>
      <c r="BF202" s="165">
        <f t="shared" si="25"/>
        <v>0</v>
      </c>
      <c r="BG202" s="165">
        <f t="shared" si="26"/>
        <v>0</v>
      </c>
      <c r="BH202" s="165">
        <f t="shared" si="27"/>
        <v>0</v>
      </c>
      <c r="BI202" s="165">
        <f t="shared" si="28"/>
        <v>0</v>
      </c>
      <c r="BJ202" s="18" t="s">
        <v>152</v>
      </c>
      <c r="BK202" s="165">
        <f t="shared" si="29"/>
        <v>0</v>
      </c>
      <c r="BL202" s="18" t="s">
        <v>262</v>
      </c>
      <c r="BM202" s="164" t="s">
        <v>1831</v>
      </c>
    </row>
    <row r="203" spans="1:65" s="2" customFormat="1" ht="24.2" customHeight="1">
      <c r="A203" s="33"/>
      <c r="B203" s="151"/>
      <c r="C203" s="190" t="s">
        <v>520</v>
      </c>
      <c r="D203" s="190" t="s">
        <v>186</v>
      </c>
      <c r="E203" s="191" t="s">
        <v>3332</v>
      </c>
      <c r="F203" s="192" t="s">
        <v>3333</v>
      </c>
      <c r="G203" s="193" t="s">
        <v>179</v>
      </c>
      <c r="H203" s="194">
        <v>23.5</v>
      </c>
      <c r="I203" s="195"/>
      <c r="J203" s="196">
        <f t="shared" si="20"/>
        <v>0</v>
      </c>
      <c r="K203" s="197"/>
      <c r="L203" s="198"/>
      <c r="M203" s="199" t="s">
        <v>1</v>
      </c>
      <c r="N203" s="200" t="s">
        <v>42</v>
      </c>
      <c r="O203" s="62"/>
      <c r="P203" s="162">
        <f t="shared" si="21"/>
        <v>0</v>
      </c>
      <c r="Q203" s="162">
        <v>0</v>
      </c>
      <c r="R203" s="162">
        <f t="shared" si="22"/>
        <v>0</v>
      </c>
      <c r="S203" s="162">
        <v>0</v>
      </c>
      <c r="T203" s="163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417</v>
      </c>
      <c r="AT203" s="164" t="s">
        <v>186</v>
      </c>
      <c r="AU203" s="164" t="s">
        <v>152</v>
      </c>
      <c r="AY203" s="18" t="s">
        <v>151</v>
      </c>
      <c r="BE203" s="165">
        <f t="shared" si="24"/>
        <v>0</v>
      </c>
      <c r="BF203" s="165">
        <f t="shared" si="25"/>
        <v>0</v>
      </c>
      <c r="BG203" s="165">
        <f t="shared" si="26"/>
        <v>0</v>
      </c>
      <c r="BH203" s="165">
        <f t="shared" si="27"/>
        <v>0</v>
      </c>
      <c r="BI203" s="165">
        <f t="shared" si="28"/>
        <v>0</v>
      </c>
      <c r="BJ203" s="18" t="s">
        <v>152</v>
      </c>
      <c r="BK203" s="165">
        <f t="shared" si="29"/>
        <v>0</v>
      </c>
      <c r="BL203" s="18" t="s">
        <v>262</v>
      </c>
      <c r="BM203" s="164" t="s">
        <v>1841</v>
      </c>
    </row>
    <row r="204" spans="1:65" s="2" customFormat="1" ht="24.2" customHeight="1">
      <c r="A204" s="33"/>
      <c r="B204" s="151"/>
      <c r="C204" s="152" t="s">
        <v>526</v>
      </c>
      <c r="D204" s="152" t="s">
        <v>154</v>
      </c>
      <c r="E204" s="153" t="s">
        <v>3334</v>
      </c>
      <c r="F204" s="154" t="s">
        <v>3335</v>
      </c>
      <c r="G204" s="155" t="s">
        <v>462</v>
      </c>
      <c r="H204" s="156">
        <v>88</v>
      </c>
      <c r="I204" s="157"/>
      <c r="J204" s="158">
        <f t="shared" si="20"/>
        <v>0</v>
      </c>
      <c r="K204" s="159"/>
      <c r="L204" s="34"/>
      <c r="M204" s="160" t="s">
        <v>1</v>
      </c>
      <c r="N204" s="161" t="s">
        <v>42</v>
      </c>
      <c r="O204" s="62"/>
      <c r="P204" s="162">
        <f t="shared" si="21"/>
        <v>0</v>
      </c>
      <c r="Q204" s="162">
        <v>0</v>
      </c>
      <c r="R204" s="162">
        <f t="shared" si="22"/>
        <v>0</v>
      </c>
      <c r="S204" s="162">
        <v>0</v>
      </c>
      <c r="T204" s="163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262</v>
      </c>
      <c r="AT204" s="164" t="s">
        <v>154</v>
      </c>
      <c r="AU204" s="164" t="s">
        <v>152</v>
      </c>
      <c r="AY204" s="18" t="s">
        <v>151</v>
      </c>
      <c r="BE204" s="165">
        <f t="shared" si="24"/>
        <v>0</v>
      </c>
      <c r="BF204" s="165">
        <f t="shared" si="25"/>
        <v>0</v>
      </c>
      <c r="BG204" s="165">
        <f t="shared" si="26"/>
        <v>0</v>
      </c>
      <c r="BH204" s="165">
        <f t="shared" si="27"/>
        <v>0</v>
      </c>
      <c r="BI204" s="165">
        <f t="shared" si="28"/>
        <v>0</v>
      </c>
      <c r="BJ204" s="18" t="s">
        <v>152</v>
      </c>
      <c r="BK204" s="165">
        <f t="shared" si="29"/>
        <v>0</v>
      </c>
      <c r="BL204" s="18" t="s">
        <v>262</v>
      </c>
      <c r="BM204" s="164" t="s">
        <v>1849</v>
      </c>
    </row>
    <row r="205" spans="1:65" s="2" customFormat="1" ht="24.2" customHeight="1">
      <c r="A205" s="33"/>
      <c r="B205" s="151"/>
      <c r="C205" s="190" t="s">
        <v>534</v>
      </c>
      <c r="D205" s="190" t="s">
        <v>186</v>
      </c>
      <c r="E205" s="191" t="s">
        <v>3336</v>
      </c>
      <c r="F205" s="192" t="s">
        <v>3337</v>
      </c>
      <c r="G205" s="193" t="s">
        <v>179</v>
      </c>
      <c r="H205" s="194">
        <v>88</v>
      </c>
      <c r="I205" s="195"/>
      <c r="J205" s="196">
        <f t="shared" si="20"/>
        <v>0</v>
      </c>
      <c r="K205" s="197"/>
      <c r="L205" s="198"/>
      <c r="M205" s="199" t="s">
        <v>1</v>
      </c>
      <c r="N205" s="200" t="s">
        <v>42</v>
      </c>
      <c r="O205" s="62"/>
      <c r="P205" s="162">
        <f t="shared" si="21"/>
        <v>0</v>
      </c>
      <c r="Q205" s="162">
        <v>0</v>
      </c>
      <c r="R205" s="162">
        <f t="shared" si="22"/>
        <v>0</v>
      </c>
      <c r="S205" s="162">
        <v>0</v>
      </c>
      <c r="T205" s="163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4" t="s">
        <v>417</v>
      </c>
      <c r="AT205" s="164" t="s">
        <v>186</v>
      </c>
      <c r="AU205" s="164" t="s">
        <v>152</v>
      </c>
      <c r="AY205" s="18" t="s">
        <v>151</v>
      </c>
      <c r="BE205" s="165">
        <f t="shared" si="24"/>
        <v>0</v>
      </c>
      <c r="BF205" s="165">
        <f t="shared" si="25"/>
        <v>0</v>
      </c>
      <c r="BG205" s="165">
        <f t="shared" si="26"/>
        <v>0</v>
      </c>
      <c r="BH205" s="165">
        <f t="shared" si="27"/>
        <v>0</v>
      </c>
      <c r="BI205" s="165">
        <f t="shared" si="28"/>
        <v>0</v>
      </c>
      <c r="BJ205" s="18" t="s">
        <v>152</v>
      </c>
      <c r="BK205" s="165">
        <f t="shared" si="29"/>
        <v>0</v>
      </c>
      <c r="BL205" s="18" t="s">
        <v>262</v>
      </c>
      <c r="BM205" s="164" t="s">
        <v>1878</v>
      </c>
    </row>
    <row r="206" spans="1:65" s="2" customFormat="1" ht="24.2" customHeight="1">
      <c r="A206" s="33"/>
      <c r="B206" s="151"/>
      <c r="C206" s="152" t="s">
        <v>542</v>
      </c>
      <c r="D206" s="152" t="s">
        <v>154</v>
      </c>
      <c r="E206" s="153" t="s">
        <v>3338</v>
      </c>
      <c r="F206" s="154" t="s">
        <v>3339</v>
      </c>
      <c r="G206" s="155" t="s">
        <v>462</v>
      </c>
      <c r="H206" s="156">
        <v>5.5</v>
      </c>
      <c r="I206" s="157"/>
      <c r="J206" s="158">
        <f t="shared" si="20"/>
        <v>0</v>
      </c>
      <c r="K206" s="159"/>
      <c r="L206" s="34"/>
      <c r="M206" s="160" t="s">
        <v>1</v>
      </c>
      <c r="N206" s="161" t="s">
        <v>42</v>
      </c>
      <c r="O206" s="62"/>
      <c r="P206" s="162">
        <f t="shared" si="21"/>
        <v>0</v>
      </c>
      <c r="Q206" s="162">
        <v>0</v>
      </c>
      <c r="R206" s="162">
        <f t="shared" si="22"/>
        <v>0</v>
      </c>
      <c r="S206" s="162">
        <v>0</v>
      </c>
      <c r="T206" s="163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262</v>
      </c>
      <c r="AT206" s="164" t="s">
        <v>154</v>
      </c>
      <c r="AU206" s="164" t="s">
        <v>152</v>
      </c>
      <c r="AY206" s="18" t="s">
        <v>151</v>
      </c>
      <c r="BE206" s="165">
        <f t="shared" si="24"/>
        <v>0</v>
      </c>
      <c r="BF206" s="165">
        <f t="shared" si="25"/>
        <v>0</v>
      </c>
      <c r="BG206" s="165">
        <f t="shared" si="26"/>
        <v>0</v>
      </c>
      <c r="BH206" s="165">
        <f t="shared" si="27"/>
        <v>0</v>
      </c>
      <c r="BI206" s="165">
        <f t="shared" si="28"/>
        <v>0</v>
      </c>
      <c r="BJ206" s="18" t="s">
        <v>152</v>
      </c>
      <c r="BK206" s="165">
        <f t="shared" si="29"/>
        <v>0</v>
      </c>
      <c r="BL206" s="18" t="s">
        <v>262</v>
      </c>
      <c r="BM206" s="164" t="s">
        <v>731</v>
      </c>
    </row>
    <row r="207" spans="1:65" s="2" customFormat="1" ht="24.2" customHeight="1">
      <c r="A207" s="33"/>
      <c r="B207" s="151"/>
      <c r="C207" s="190" t="s">
        <v>567</v>
      </c>
      <c r="D207" s="190" t="s">
        <v>186</v>
      </c>
      <c r="E207" s="191" t="s">
        <v>3340</v>
      </c>
      <c r="F207" s="192" t="s">
        <v>3341</v>
      </c>
      <c r="G207" s="193" t="s">
        <v>179</v>
      </c>
      <c r="H207" s="194">
        <v>5.5</v>
      </c>
      <c r="I207" s="195"/>
      <c r="J207" s="196">
        <f t="shared" si="20"/>
        <v>0</v>
      </c>
      <c r="K207" s="197"/>
      <c r="L207" s="198"/>
      <c r="M207" s="199" t="s">
        <v>1</v>
      </c>
      <c r="N207" s="200" t="s">
        <v>42</v>
      </c>
      <c r="O207" s="62"/>
      <c r="P207" s="162">
        <f t="shared" si="21"/>
        <v>0</v>
      </c>
      <c r="Q207" s="162">
        <v>0</v>
      </c>
      <c r="R207" s="162">
        <f t="shared" si="22"/>
        <v>0</v>
      </c>
      <c r="S207" s="162">
        <v>0</v>
      </c>
      <c r="T207" s="163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417</v>
      </c>
      <c r="AT207" s="164" t="s">
        <v>186</v>
      </c>
      <c r="AU207" s="164" t="s">
        <v>152</v>
      </c>
      <c r="AY207" s="18" t="s">
        <v>151</v>
      </c>
      <c r="BE207" s="165">
        <f t="shared" si="24"/>
        <v>0</v>
      </c>
      <c r="BF207" s="165">
        <f t="shared" si="25"/>
        <v>0</v>
      </c>
      <c r="BG207" s="165">
        <f t="shared" si="26"/>
        <v>0</v>
      </c>
      <c r="BH207" s="165">
        <f t="shared" si="27"/>
        <v>0</v>
      </c>
      <c r="BI207" s="165">
        <f t="shared" si="28"/>
        <v>0</v>
      </c>
      <c r="BJ207" s="18" t="s">
        <v>152</v>
      </c>
      <c r="BK207" s="165">
        <f t="shared" si="29"/>
        <v>0</v>
      </c>
      <c r="BL207" s="18" t="s">
        <v>262</v>
      </c>
      <c r="BM207" s="164" t="s">
        <v>1904</v>
      </c>
    </row>
    <row r="208" spans="1:65" s="2" customFormat="1" ht="24.2" customHeight="1">
      <c r="A208" s="33"/>
      <c r="B208" s="151"/>
      <c r="C208" s="152" t="s">
        <v>579</v>
      </c>
      <c r="D208" s="152" t="s">
        <v>154</v>
      </c>
      <c r="E208" s="153" t="s">
        <v>3342</v>
      </c>
      <c r="F208" s="154" t="s">
        <v>3343</v>
      </c>
      <c r="G208" s="155" t="s">
        <v>179</v>
      </c>
      <c r="H208" s="156">
        <v>15</v>
      </c>
      <c r="I208" s="157"/>
      <c r="J208" s="158">
        <f t="shared" si="20"/>
        <v>0</v>
      </c>
      <c r="K208" s="159"/>
      <c r="L208" s="34"/>
      <c r="M208" s="160" t="s">
        <v>1</v>
      </c>
      <c r="N208" s="161" t="s">
        <v>42</v>
      </c>
      <c r="O208" s="62"/>
      <c r="P208" s="162">
        <f t="shared" si="21"/>
        <v>0</v>
      </c>
      <c r="Q208" s="162">
        <v>0</v>
      </c>
      <c r="R208" s="162">
        <f t="shared" si="22"/>
        <v>0</v>
      </c>
      <c r="S208" s="162">
        <v>0</v>
      </c>
      <c r="T208" s="163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262</v>
      </c>
      <c r="AT208" s="164" t="s">
        <v>154</v>
      </c>
      <c r="AU208" s="164" t="s">
        <v>152</v>
      </c>
      <c r="AY208" s="18" t="s">
        <v>151</v>
      </c>
      <c r="BE208" s="165">
        <f t="shared" si="24"/>
        <v>0</v>
      </c>
      <c r="BF208" s="165">
        <f t="shared" si="25"/>
        <v>0</v>
      </c>
      <c r="BG208" s="165">
        <f t="shared" si="26"/>
        <v>0</v>
      </c>
      <c r="BH208" s="165">
        <f t="shared" si="27"/>
        <v>0</v>
      </c>
      <c r="BI208" s="165">
        <f t="shared" si="28"/>
        <v>0</v>
      </c>
      <c r="BJ208" s="18" t="s">
        <v>152</v>
      </c>
      <c r="BK208" s="165">
        <f t="shared" si="29"/>
        <v>0</v>
      </c>
      <c r="BL208" s="18" t="s">
        <v>262</v>
      </c>
      <c r="BM208" s="164" t="s">
        <v>1912</v>
      </c>
    </row>
    <row r="209" spans="1:65" s="2" customFormat="1" ht="24.2" customHeight="1">
      <c r="A209" s="33"/>
      <c r="B209" s="151"/>
      <c r="C209" s="152" t="s">
        <v>584</v>
      </c>
      <c r="D209" s="152" t="s">
        <v>154</v>
      </c>
      <c r="E209" s="153" t="s">
        <v>3344</v>
      </c>
      <c r="F209" s="154" t="s">
        <v>3345</v>
      </c>
      <c r="G209" s="155" t="s">
        <v>179</v>
      </c>
      <c r="H209" s="156">
        <v>6</v>
      </c>
      <c r="I209" s="157"/>
      <c r="J209" s="158">
        <f t="shared" si="20"/>
        <v>0</v>
      </c>
      <c r="K209" s="159"/>
      <c r="L209" s="34"/>
      <c r="M209" s="160" t="s">
        <v>1</v>
      </c>
      <c r="N209" s="161" t="s">
        <v>42</v>
      </c>
      <c r="O209" s="62"/>
      <c r="P209" s="162">
        <f t="shared" si="21"/>
        <v>0</v>
      </c>
      <c r="Q209" s="162">
        <v>0</v>
      </c>
      <c r="R209" s="162">
        <f t="shared" si="22"/>
        <v>0</v>
      </c>
      <c r="S209" s="162">
        <v>0</v>
      </c>
      <c r="T209" s="163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262</v>
      </c>
      <c r="AT209" s="164" t="s">
        <v>154</v>
      </c>
      <c r="AU209" s="164" t="s">
        <v>152</v>
      </c>
      <c r="AY209" s="18" t="s">
        <v>151</v>
      </c>
      <c r="BE209" s="165">
        <f t="shared" si="24"/>
        <v>0</v>
      </c>
      <c r="BF209" s="165">
        <f t="shared" si="25"/>
        <v>0</v>
      </c>
      <c r="BG209" s="165">
        <f t="shared" si="26"/>
        <v>0</v>
      </c>
      <c r="BH209" s="165">
        <f t="shared" si="27"/>
        <v>0</v>
      </c>
      <c r="BI209" s="165">
        <f t="shared" si="28"/>
        <v>0</v>
      </c>
      <c r="BJ209" s="18" t="s">
        <v>152</v>
      </c>
      <c r="BK209" s="165">
        <f t="shared" si="29"/>
        <v>0</v>
      </c>
      <c r="BL209" s="18" t="s">
        <v>262</v>
      </c>
      <c r="BM209" s="164" t="s">
        <v>1929</v>
      </c>
    </row>
    <row r="210" spans="1:65" s="2" customFormat="1" ht="24.2" customHeight="1">
      <c r="A210" s="33"/>
      <c r="B210" s="151"/>
      <c r="C210" s="152" t="s">
        <v>589</v>
      </c>
      <c r="D210" s="152" t="s">
        <v>154</v>
      </c>
      <c r="E210" s="153" t="s">
        <v>3346</v>
      </c>
      <c r="F210" s="154" t="s">
        <v>3347</v>
      </c>
      <c r="G210" s="155" t="s">
        <v>179</v>
      </c>
      <c r="H210" s="156">
        <v>14</v>
      </c>
      <c r="I210" s="157"/>
      <c r="J210" s="158">
        <f t="shared" si="20"/>
        <v>0</v>
      </c>
      <c r="K210" s="159"/>
      <c r="L210" s="34"/>
      <c r="M210" s="160" t="s">
        <v>1</v>
      </c>
      <c r="N210" s="161" t="s">
        <v>42</v>
      </c>
      <c r="O210" s="62"/>
      <c r="P210" s="162">
        <f t="shared" si="21"/>
        <v>0</v>
      </c>
      <c r="Q210" s="162">
        <v>0</v>
      </c>
      <c r="R210" s="162">
        <f t="shared" si="22"/>
        <v>0</v>
      </c>
      <c r="S210" s="162">
        <v>0</v>
      </c>
      <c r="T210" s="163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262</v>
      </c>
      <c r="AT210" s="164" t="s">
        <v>154</v>
      </c>
      <c r="AU210" s="164" t="s">
        <v>152</v>
      </c>
      <c r="AY210" s="18" t="s">
        <v>151</v>
      </c>
      <c r="BE210" s="165">
        <f t="shared" si="24"/>
        <v>0</v>
      </c>
      <c r="BF210" s="165">
        <f t="shared" si="25"/>
        <v>0</v>
      </c>
      <c r="BG210" s="165">
        <f t="shared" si="26"/>
        <v>0</v>
      </c>
      <c r="BH210" s="165">
        <f t="shared" si="27"/>
        <v>0</v>
      </c>
      <c r="BI210" s="165">
        <f t="shared" si="28"/>
        <v>0</v>
      </c>
      <c r="BJ210" s="18" t="s">
        <v>152</v>
      </c>
      <c r="BK210" s="165">
        <f t="shared" si="29"/>
        <v>0</v>
      </c>
      <c r="BL210" s="18" t="s">
        <v>262</v>
      </c>
      <c r="BM210" s="164" t="s">
        <v>1938</v>
      </c>
    </row>
    <row r="211" spans="1:65" s="2" customFormat="1" ht="24.2" customHeight="1">
      <c r="A211" s="33"/>
      <c r="B211" s="151"/>
      <c r="C211" s="152" t="s">
        <v>593</v>
      </c>
      <c r="D211" s="152" t="s">
        <v>154</v>
      </c>
      <c r="E211" s="153" t="s">
        <v>3348</v>
      </c>
      <c r="F211" s="154" t="s">
        <v>3349</v>
      </c>
      <c r="G211" s="155" t="s">
        <v>3350</v>
      </c>
      <c r="H211" s="156">
        <v>2</v>
      </c>
      <c r="I211" s="157"/>
      <c r="J211" s="158">
        <f t="shared" si="20"/>
        <v>0</v>
      </c>
      <c r="K211" s="159"/>
      <c r="L211" s="34"/>
      <c r="M211" s="160" t="s">
        <v>1</v>
      </c>
      <c r="N211" s="161" t="s">
        <v>42</v>
      </c>
      <c r="O211" s="62"/>
      <c r="P211" s="162">
        <f t="shared" si="21"/>
        <v>0</v>
      </c>
      <c r="Q211" s="162">
        <v>0</v>
      </c>
      <c r="R211" s="162">
        <f t="shared" si="22"/>
        <v>0</v>
      </c>
      <c r="S211" s="162">
        <v>0</v>
      </c>
      <c r="T211" s="163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262</v>
      </c>
      <c r="AT211" s="164" t="s">
        <v>154</v>
      </c>
      <c r="AU211" s="164" t="s">
        <v>152</v>
      </c>
      <c r="AY211" s="18" t="s">
        <v>151</v>
      </c>
      <c r="BE211" s="165">
        <f t="shared" si="24"/>
        <v>0</v>
      </c>
      <c r="BF211" s="165">
        <f t="shared" si="25"/>
        <v>0</v>
      </c>
      <c r="BG211" s="165">
        <f t="shared" si="26"/>
        <v>0</v>
      </c>
      <c r="BH211" s="165">
        <f t="shared" si="27"/>
        <v>0</v>
      </c>
      <c r="BI211" s="165">
        <f t="shared" si="28"/>
        <v>0</v>
      </c>
      <c r="BJ211" s="18" t="s">
        <v>152</v>
      </c>
      <c r="BK211" s="165">
        <f t="shared" si="29"/>
        <v>0</v>
      </c>
      <c r="BL211" s="18" t="s">
        <v>262</v>
      </c>
      <c r="BM211" s="164" t="s">
        <v>1949</v>
      </c>
    </row>
    <row r="212" spans="1:65" s="2" customFormat="1" ht="21.75" customHeight="1">
      <c r="A212" s="33"/>
      <c r="B212" s="151"/>
      <c r="C212" s="152" t="s">
        <v>598</v>
      </c>
      <c r="D212" s="152" t="s">
        <v>154</v>
      </c>
      <c r="E212" s="153" t="s">
        <v>3351</v>
      </c>
      <c r="F212" s="154" t="s">
        <v>3352</v>
      </c>
      <c r="G212" s="155" t="s">
        <v>3350</v>
      </c>
      <c r="H212" s="156">
        <v>1</v>
      </c>
      <c r="I212" s="157"/>
      <c r="J212" s="158">
        <f t="shared" si="20"/>
        <v>0</v>
      </c>
      <c r="K212" s="159"/>
      <c r="L212" s="34"/>
      <c r="M212" s="160" t="s">
        <v>1</v>
      </c>
      <c r="N212" s="161" t="s">
        <v>42</v>
      </c>
      <c r="O212" s="62"/>
      <c r="P212" s="162">
        <f t="shared" si="21"/>
        <v>0</v>
      </c>
      <c r="Q212" s="162">
        <v>0</v>
      </c>
      <c r="R212" s="162">
        <f t="shared" si="22"/>
        <v>0</v>
      </c>
      <c r="S212" s="162">
        <v>0</v>
      </c>
      <c r="T212" s="163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262</v>
      </c>
      <c r="AT212" s="164" t="s">
        <v>154</v>
      </c>
      <c r="AU212" s="164" t="s">
        <v>152</v>
      </c>
      <c r="AY212" s="18" t="s">
        <v>151</v>
      </c>
      <c r="BE212" s="165">
        <f t="shared" si="24"/>
        <v>0</v>
      </c>
      <c r="BF212" s="165">
        <f t="shared" si="25"/>
        <v>0</v>
      </c>
      <c r="BG212" s="165">
        <f t="shared" si="26"/>
        <v>0</v>
      </c>
      <c r="BH212" s="165">
        <f t="shared" si="27"/>
        <v>0</v>
      </c>
      <c r="BI212" s="165">
        <f t="shared" si="28"/>
        <v>0</v>
      </c>
      <c r="BJ212" s="18" t="s">
        <v>152</v>
      </c>
      <c r="BK212" s="165">
        <f t="shared" si="29"/>
        <v>0</v>
      </c>
      <c r="BL212" s="18" t="s">
        <v>262</v>
      </c>
      <c r="BM212" s="164" t="s">
        <v>1960</v>
      </c>
    </row>
    <row r="213" spans="1:65" s="2" customFormat="1" ht="16.5" customHeight="1">
      <c r="A213" s="33"/>
      <c r="B213" s="151"/>
      <c r="C213" s="152" t="s">
        <v>602</v>
      </c>
      <c r="D213" s="152" t="s">
        <v>154</v>
      </c>
      <c r="E213" s="153" t="s">
        <v>3353</v>
      </c>
      <c r="F213" s="154" t="s">
        <v>3354</v>
      </c>
      <c r="G213" s="155" t="s">
        <v>179</v>
      </c>
      <c r="H213" s="156">
        <v>9</v>
      </c>
      <c r="I213" s="157"/>
      <c r="J213" s="158">
        <f t="shared" si="20"/>
        <v>0</v>
      </c>
      <c r="K213" s="159"/>
      <c r="L213" s="34"/>
      <c r="M213" s="160" t="s">
        <v>1</v>
      </c>
      <c r="N213" s="161" t="s">
        <v>42</v>
      </c>
      <c r="O213" s="62"/>
      <c r="P213" s="162">
        <f t="shared" si="21"/>
        <v>0</v>
      </c>
      <c r="Q213" s="162">
        <v>0</v>
      </c>
      <c r="R213" s="162">
        <f t="shared" si="22"/>
        <v>0</v>
      </c>
      <c r="S213" s="162">
        <v>0</v>
      </c>
      <c r="T213" s="163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262</v>
      </c>
      <c r="AT213" s="164" t="s">
        <v>154</v>
      </c>
      <c r="AU213" s="164" t="s">
        <v>152</v>
      </c>
      <c r="AY213" s="18" t="s">
        <v>151</v>
      </c>
      <c r="BE213" s="165">
        <f t="shared" si="24"/>
        <v>0</v>
      </c>
      <c r="BF213" s="165">
        <f t="shared" si="25"/>
        <v>0</v>
      </c>
      <c r="BG213" s="165">
        <f t="shared" si="26"/>
        <v>0</v>
      </c>
      <c r="BH213" s="165">
        <f t="shared" si="27"/>
        <v>0</v>
      </c>
      <c r="BI213" s="165">
        <f t="shared" si="28"/>
        <v>0</v>
      </c>
      <c r="BJ213" s="18" t="s">
        <v>152</v>
      </c>
      <c r="BK213" s="165">
        <f t="shared" si="29"/>
        <v>0</v>
      </c>
      <c r="BL213" s="18" t="s">
        <v>262</v>
      </c>
      <c r="BM213" s="164" t="s">
        <v>1973</v>
      </c>
    </row>
    <row r="214" spans="1:65" s="2" customFormat="1" ht="16.5" customHeight="1">
      <c r="A214" s="33"/>
      <c r="B214" s="151"/>
      <c r="C214" s="190" t="s">
        <v>608</v>
      </c>
      <c r="D214" s="190" t="s">
        <v>186</v>
      </c>
      <c r="E214" s="191" t="s">
        <v>3355</v>
      </c>
      <c r="F214" s="192" t="s">
        <v>3356</v>
      </c>
      <c r="G214" s="193" t="s">
        <v>179</v>
      </c>
      <c r="H214" s="194">
        <v>1</v>
      </c>
      <c r="I214" s="195"/>
      <c r="J214" s="196">
        <f t="shared" si="20"/>
        <v>0</v>
      </c>
      <c r="K214" s="197"/>
      <c r="L214" s="198"/>
      <c r="M214" s="199" t="s">
        <v>1</v>
      </c>
      <c r="N214" s="200" t="s">
        <v>42</v>
      </c>
      <c r="O214" s="62"/>
      <c r="P214" s="162">
        <f t="shared" si="21"/>
        <v>0</v>
      </c>
      <c r="Q214" s="162">
        <v>0</v>
      </c>
      <c r="R214" s="162">
        <f t="shared" si="22"/>
        <v>0</v>
      </c>
      <c r="S214" s="162">
        <v>0</v>
      </c>
      <c r="T214" s="163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4" t="s">
        <v>417</v>
      </c>
      <c r="AT214" s="164" t="s">
        <v>186</v>
      </c>
      <c r="AU214" s="164" t="s">
        <v>152</v>
      </c>
      <c r="AY214" s="18" t="s">
        <v>151</v>
      </c>
      <c r="BE214" s="165">
        <f t="shared" si="24"/>
        <v>0</v>
      </c>
      <c r="BF214" s="165">
        <f t="shared" si="25"/>
        <v>0</v>
      </c>
      <c r="BG214" s="165">
        <f t="shared" si="26"/>
        <v>0</v>
      </c>
      <c r="BH214" s="165">
        <f t="shared" si="27"/>
        <v>0</v>
      </c>
      <c r="BI214" s="165">
        <f t="shared" si="28"/>
        <v>0</v>
      </c>
      <c r="BJ214" s="18" t="s">
        <v>152</v>
      </c>
      <c r="BK214" s="165">
        <f t="shared" si="29"/>
        <v>0</v>
      </c>
      <c r="BL214" s="18" t="s">
        <v>262</v>
      </c>
      <c r="BM214" s="164" t="s">
        <v>1984</v>
      </c>
    </row>
    <row r="215" spans="1:65" s="2" customFormat="1" ht="16.5" customHeight="1">
      <c r="A215" s="33"/>
      <c r="B215" s="151"/>
      <c r="C215" s="190" t="s">
        <v>616</v>
      </c>
      <c r="D215" s="190" t="s">
        <v>186</v>
      </c>
      <c r="E215" s="191" t="s">
        <v>3357</v>
      </c>
      <c r="F215" s="192" t="s">
        <v>3358</v>
      </c>
      <c r="G215" s="193" t="s">
        <v>179</v>
      </c>
      <c r="H215" s="194">
        <v>7</v>
      </c>
      <c r="I215" s="195"/>
      <c r="J215" s="196">
        <f t="shared" si="20"/>
        <v>0</v>
      </c>
      <c r="K215" s="197"/>
      <c r="L215" s="198"/>
      <c r="M215" s="199" t="s">
        <v>1</v>
      </c>
      <c r="N215" s="200" t="s">
        <v>42</v>
      </c>
      <c r="O215" s="62"/>
      <c r="P215" s="162">
        <f t="shared" si="21"/>
        <v>0</v>
      </c>
      <c r="Q215" s="162">
        <v>0</v>
      </c>
      <c r="R215" s="162">
        <f t="shared" si="22"/>
        <v>0</v>
      </c>
      <c r="S215" s="162">
        <v>0</v>
      </c>
      <c r="T215" s="163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417</v>
      </c>
      <c r="AT215" s="164" t="s">
        <v>186</v>
      </c>
      <c r="AU215" s="164" t="s">
        <v>152</v>
      </c>
      <c r="AY215" s="18" t="s">
        <v>151</v>
      </c>
      <c r="BE215" s="165">
        <f t="shared" si="24"/>
        <v>0</v>
      </c>
      <c r="BF215" s="165">
        <f t="shared" si="25"/>
        <v>0</v>
      </c>
      <c r="BG215" s="165">
        <f t="shared" si="26"/>
        <v>0</v>
      </c>
      <c r="BH215" s="165">
        <f t="shared" si="27"/>
        <v>0</v>
      </c>
      <c r="BI215" s="165">
        <f t="shared" si="28"/>
        <v>0</v>
      </c>
      <c r="BJ215" s="18" t="s">
        <v>152</v>
      </c>
      <c r="BK215" s="165">
        <f t="shared" si="29"/>
        <v>0</v>
      </c>
      <c r="BL215" s="18" t="s">
        <v>262</v>
      </c>
      <c r="BM215" s="164" t="s">
        <v>1990</v>
      </c>
    </row>
    <row r="216" spans="1:65" s="2" customFormat="1" ht="16.5" customHeight="1">
      <c r="A216" s="33"/>
      <c r="B216" s="151"/>
      <c r="C216" s="190" t="s">
        <v>622</v>
      </c>
      <c r="D216" s="190" t="s">
        <v>186</v>
      </c>
      <c r="E216" s="191" t="s">
        <v>3359</v>
      </c>
      <c r="F216" s="192" t="s">
        <v>3360</v>
      </c>
      <c r="G216" s="193" t="s">
        <v>179</v>
      </c>
      <c r="H216" s="194">
        <v>1</v>
      </c>
      <c r="I216" s="195"/>
      <c r="J216" s="196">
        <f t="shared" si="20"/>
        <v>0</v>
      </c>
      <c r="K216" s="197"/>
      <c r="L216" s="198"/>
      <c r="M216" s="199" t="s">
        <v>1</v>
      </c>
      <c r="N216" s="200" t="s">
        <v>42</v>
      </c>
      <c r="O216" s="62"/>
      <c r="P216" s="162">
        <f t="shared" si="21"/>
        <v>0</v>
      </c>
      <c r="Q216" s="162">
        <v>0</v>
      </c>
      <c r="R216" s="162">
        <f t="shared" si="22"/>
        <v>0</v>
      </c>
      <c r="S216" s="162">
        <v>0</v>
      </c>
      <c r="T216" s="163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4" t="s">
        <v>417</v>
      </c>
      <c r="AT216" s="164" t="s">
        <v>186</v>
      </c>
      <c r="AU216" s="164" t="s">
        <v>152</v>
      </c>
      <c r="AY216" s="18" t="s">
        <v>151</v>
      </c>
      <c r="BE216" s="165">
        <f t="shared" si="24"/>
        <v>0</v>
      </c>
      <c r="BF216" s="165">
        <f t="shared" si="25"/>
        <v>0</v>
      </c>
      <c r="BG216" s="165">
        <f t="shared" si="26"/>
        <v>0</v>
      </c>
      <c r="BH216" s="165">
        <f t="shared" si="27"/>
        <v>0</v>
      </c>
      <c r="BI216" s="165">
        <f t="shared" si="28"/>
        <v>0</v>
      </c>
      <c r="BJ216" s="18" t="s">
        <v>152</v>
      </c>
      <c r="BK216" s="165">
        <f t="shared" si="29"/>
        <v>0</v>
      </c>
      <c r="BL216" s="18" t="s">
        <v>262</v>
      </c>
      <c r="BM216" s="164" t="s">
        <v>1995</v>
      </c>
    </row>
    <row r="217" spans="1:65" s="2" customFormat="1" ht="16.5" customHeight="1">
      <c r="A217" s="33"/>
      <c r="B217" s="151"/>
      <c r="C217" s="152" t="s">
        <v>629</v>
      </c>
      <c r="D217" s="152" t="s">
        <v>154</v>
      </c>
      <c r="E217" s="153" t="s">
        <v>3361</v>
      </c>
      <c r="F217" s="154" t="s">
        <v>3362</v>
      </c>
      <c r="G217" s="155" t="s">
        <v>179</v>
      </c>
      <c r="H217" s="156">
        <v>1</v>
      </c>
      <c r="I217" s="157"/>
      <c r="J217" s="158">
        <f t="shared" si="20"/>
        <v>0</v>
      </c>
      <c r="K217" s="159"/>
      <c r="L217" s="34"/>
      <c r="M217" s="160" t="s">
        <v>1</v>
      </c>
      <c r="N217" s="161" t="s">
        <v>42</v>
      </c>
      <c r="O217" s="62"/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4" t="s">
        <v>262</v>
      </c>
      <c r="AT217" s="164" t="s">
        <v>154</v>
      </c>
      <c r="AU217" s="164" t="s">
        <v>152</v>
      </c>
      <c r="AY217" s="18" t="s">
        <v>151</v>
      </c>
      <c r="BE217" s="165">
        <f t="shared" si="24"/>
        <v>0</v>
      </c>
      <c r="BF217" s="165">
        <f t="shared" si="25"/>
        <v>0</v>
      </c>
      <c r="BG217" s="165">
        <f t="shared" si="26"/>
        <v>0</v>
      </c>
      <c r="BH217" s="165">
        <f t="shared" si="27"/>
        <v>0</v>
      </c>
      <c r="BI217" s="165">
        <f t="shared" si="28"/>
        <v>0</v>
      </c>
      <c r="BJ217" s="18" t="s">
        <v>152</v>
      </c>
      <c r="BK217" s="165">
        <f t="shared" si="29"/>
        <v>0</v>
      </c>
      <c r="BL217" s="18" t="s">
        <v>262</v>
      </c>
      <c r="BM217" s="164" t="s">
        <v>2001</v>
      </c>
    </row>
    <row r="218" spans="1:65" s="2" customFormat="1" ht="16.5" customHeight="1">
      <c r="A218" s="33"/>
      <c r="B218" s="151"/>
      <c r="C218" s="152" t="s">
        <v>635</v>
      </c>
      <c r="D218" s="152" t="s">
        <v>154</v>
      </c>
      <c r="E218" s="153" t="s">
        <v>3363</v>
      </c>
      <c r="F218" s="154" t="s">
        <v>3364</v>
      </c>
      <c r="G218" s="155" t="s">
        <v>179</v>
      </c>
      <c r="H218" s="156">
        <v>2</v>
      </c>
      <c r="I218" s="157"/>
      <c r="J218" s="158">
        <f t="shared" si="20"/>
        <v>0</v>
      </c>
      <c r="K218" s="159"/>
      <c r="L218" s="34"/>
      <c r="M218" s="160" t="s">
        <v>1</v>
      </c>
      <c r="N218" s="161" t="s">
        <v>42</v>
      </c>
      <c r="O218" s="62"/>
      <c r="P218" s="162">
        <f t="shared" si="21"/>
        <v>0</v>
      </c>
      <c r="Q218" s="162">
        <v>0</v>
      </c>
      <c r="R218" s="162">
        <f t="shared" si="22"/>
        <v>0</v>
      </c>
      <c r="S218" s="162">
        <v>0</v>
      </c>
      <c r="T218" s="163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262</v>
      </c>
      <c r="AT218" s="164" t="s">
        <v>154</v>
      </c>
      <c r="AU218" s="164" t="s">
        <v>152</v>
      </c>
      <c r="AY218" s="18" t="s">
        <v>151</v>
      </c>
      <c r="BE218" s="165">
        <f t="shared" si="24"/>
        <v>0</v>
      </c>
      <c r="BF218" s="165">
        <f t="shared" si="25"/>
        <v>0</v>
      </c>
      <c r="BG218" s="165">
        <f t="shared" si="26"/>
        <v>0</v>
      </c>
      <c r="BH218" s="165">
        <f t="shared" si="27"/>
        <v>0</v>
      </c>
      <c r="BI218" s="165">
        <f t="shared" si="28"/>
        <v>0</v>
      </c>
      <c r="BJ218" s="18" t="s">
        <v>152</v>
      </c>
      <c r="BK218" s="165">
        <f t="shared" si="29"/>
        <v>0</v>
      </c>
      <c r="BL218" s="18" t="s">
        <v>262</v>
      </c>
      <c r="BM218" s="164" t="s">
        <v>2012</v>
      </c>
    </row>
    <row r="219" spans="1:65" s="2" customFormat="1" ht="24.2" customHeight="1">
      <c r="A219" s="33"/>
      <c r="B219" s="151"/>
      <c r="C219" s="152" t="s">
        <v>641</v>
      </c>
      <c r="D219" s="152" t="s">
        <v>154</v>
      </c>
      <c r="E219" s="153" t="s">
        <v>3365</v>
      </c>
      <c r="F219" s="154" t="s">
        <v>3366</v>
      </c>
      <c r="G219" s="155" t="s">
        <v>179</v>
      </c>
      <c r="H219" s="156">
        <v>2</v>
      </c>
      <c r="I219" s="157"/>
      <c r="J219" s="158">
        <f t="shared" si="20"/>
        <v>0</v>
      </c>
      <c r="K219" s="159"/>
      <c r="L219" s="34"/>
      <c r="M219" s="160" t="s">
        <v>1</v>
      </c>
      <c r="N219" s="161" t="s">
        <v>42</v>
      </c>
      <c r="O219" s="62"/>
      <c r="P219" s="162">
        <f t="shared" si="21"/>
        <v>0</v>
      </c>
      <c r="Q219" s="162">
        <v>0</v>
      </c>
      <c r="R219" s="162">
        <f t="shared" si="22"/>
        <v>0</v>
      </c>
      <c r="S219" s="162">
        <v>0</v>
      </c>
      <c r="T219" s="163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262</v>
      </c>
      <c r="AT219" s="164" t="s">
        <v>154</v>
      </c>
      <c r="AU219" s="164" t="s">
        <v>152</v>
      </c>
      <c r="AY219" s="18" t="s">
        <v>151</v>
      </c>
      <c r="BE219" s="165">
        <f t="shared" si="24"/>
        <v>0</v>
      </c>
      <c r="BF219" s="165">
        <f t="shared" si="25"/>
        <v>0</v>
      </c>
      <c r="BG219" s="165">
        <f t="shared" si="26"/>
        <v>0</v>
      </c>
      <c r="BH219" s="165">
        <f t="shared" si="27"/>
        <v>0</v>
      </c>
      <c r="BI219" s="165">
        <f t="shared" si="28"/>
        <v>0</v>
      </c>
      <c r="BJ219" s="18" t="s">
        <v>152</v>
      </c>
      <c r="BK219" s="165">
        <f t="shared" si="29"/>
        <v>0</v>
      </c>
      <c r="BL219" s="18" t="s">
        <v>262</v>
      </c>
      <c r="BM219" s="164" t="s">
        <v>2025</v>
      </c>
    </row>
    <row r="220" spans="1:65" s="2" customFormat="1" ht="24.2" customHeight="1">
      <c r="A220" s="33"/>
      <c r="B220" s="151"/>
      <c r="C220" s="190" t="s">
        <v>647</v>
      </c>
      <c r="D220" s="190" t="s">
        <v>186</v>
      </c>
      <c r="E220" s="191" t="s">
        <v>3367</v>
      </c>
      <c r="F220" s="192" t="s">
        <v>3368</v>
      </c>
      <c r="G220" s="193" t="s">
        <v>179</v>
      </c>
      <c r="H220" s="194">
        <v>2</v>
      </c>
      <c r="I220" s="195"/>
      <c r="J220" s="196">
        <f t="shared" si="20"/>
        <v>0</v>
      </c>
      <c r="K220" s="197"/>
      <c r="L220" s="198"/>
      <c r="M220" s="199" t="s">
        <v>1</v>
      </c>
      <c r="N220" s="200" t="s">
        <v>42</v>
      </c>
      <c r="O220" s="62"/>
      <c r="P220" s="162">
        <f t="shared" si="21"/>
        <v>0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417</v>
      </c>
      <c r="AT220" s="164" t="s">
        <v>186</v>
      </c>
      <c r="AU220" s="164" t="s">
        <v>152</v>
      </c>
      <c r="AY220" s="18" t="s">
        <v>151</v>
      </c>
      <c r="BE220" s="165">
        <f t="shared" si="24"/>
        <v>0</v>
      </c>
      <c r="BF220" s="165">
        <f t="shared" si="25"/>
        <v>0</v>
      </c>
      <c r="BG220" s="165">
        <f t="shared" si="26"/>
        <v>0</v>
      </c>
      <c r="BH220" s="165">
        <f t="shared" si="27"/>
        <v>0</v>
      </c>
      <c r="BI220" s="165">
        <f t="shared" si="28"/>
        <v>0</v>
      </c>
      <c r="BJ220" s="18" t="s">
        <v>152</v>
      </c>
      <c r="BK220" s="165">
        <f t="shared" si="29"/>
        <v>0</v>
      </c>
      <c r="BL220" s="18" t="s">
        <v>262</v>
      </c>
      <c r="BM220" s="164" t="s">
        <v>2033</v>
      </c>
    </row>
    <row r="221" spans="1:65" s="2" customFormat="1" ht="24.2" customHeight="1">
      <c r="A221" s="33"/>
      <c r="B221" s="151"/>
      <c r="C221" s="152" t="s">
        <v>652</v>
      </c>
      <c r="D221" s="152" t="s">
        <v>154</v>
      </c>
      <c r="E221" s="153" t="s">
        <v>3369</v>
      </c>
      <c r="F221" s="154" t="s">
        <v>643</v>
      </c>
      <c r="G221" s="155" t="s">
        <v>582</v>
      </c>
      <c r="H221" s="156">
        <v>0.30099999999999999</v>
      </c>
      <c r="I221" s="157"/>
      <c r="J221" s="158">
        <f t="shared" si="20"/>
        <v>0</v>
      </c>
      <c r="K221" s="159"/>
      <c r="L221" s="34"/>
      <c r="M221" s="160" t="s">
        <v>1</v>
      </c>
      <c r="N221" s="161" t="s">
        <v>42</v>
      </c>
      <c r="O221" s="62"/>
      <c r="P221" s="162">
        <f t="shared" si="21"/>
        <v>0</v>
      </c>
      <c r="Q221" s="162">
        <v>0</v>
      </c>
      <c r="R221" s="162">
        <f t="shared" si="22"/>
        <v>0</v>
      </c>
      <c r="S221" s="162">
        <v>0</v>
      </c>
      <c r="T221" s="163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4" t="s">
        <v>262</v>
      </c>
      <c r="AT221" s="164" t="s">
        <v>154</v>
      </c>
      <c r="AU221" s="164" t="s">
        <v>152</v>
      </c>
      <c r="AY221" s="18" t="s">
        <v>151</v>
      </c>
      <c r="BE221" s="165">
        <f t="shared" si="24"/>
        <v>0</v>
      </c>
      <c r="BF221" s="165">
        <f t="shared" si="25"/>
        <v>0</v>
      </c>
      <c r="BG221" s="165">
        <f t="shared" si="26"/>
        <v>0</v>
      </c>
      <c r="BH221" s="165">
        <f t="shared" si="27"/>
        <v>0</v>
      </c>
      <c r="BI221" s="165">
        <f t="shared" si="28"/>
        <v>0</v>
      </c>
      <c r="BJ221" s="18" t="s">
        <v>152</v>
      </c>
      <c r="BK221" s="165">
        <f t="shared" si="29"/>
        <v>0</v>
      </c>
      <c r="BL221" s="18" t="s">
        <v>262</v>
      </c>
      <c r="BM221" s="164" t="s">
        <v>2049</v>
      </c>
    </row>
    <row r="222" spans="1:65" s="12" customFormat="1" ht="22.9" customHeight="1">
      <c r="B222" s="138"/>
      <c r="D222" s="139" t="s">
        <v>75</v>
      </c>
      <c r="E222" s="149" t="s">
        <v>2426</v>
      </c>
      <c r="F222" s="149" t="s">
        <v>2427</v>
      </c>
      <c r="I222" s="141"/>
      <c r="J222" s="150">
        <f>BK222</f>
        <v>0</v>
      </c>
      <c r="L222" s="138"/>
      <c r="M222" s="143"/>
      <c r="N222" s="144"/>
      <c r="O222" s="144"/>
      <c r="P222" s="145">
        <f>SUM(P223:P247)</f>
        <v>0</v>
      </c>
      <c r="Q222" s="144"/>
      <c r="R222" s="145">
        <f>SUM(R223:R247)</f>
        <v>0</v>
      </c>
      <c r="S222" s="144"/>
      <c r="T222" s="146">
        <f>SUM(T223:T247)</f>
        <v>0</v>
      </c>
      <c r="AR222" s="139" t="s">
        <v>152</v>
      </c>
      <c r="AT222" s="147" t="s">
        <v>75</v>
      </c>
      <c r="AU222" s="147" t="s">
        <v>84</v>
      </c>
      <c r="AY222" s="139" t="s">
        <v>151</v>
      </c>
      <c r="BK222" s="148">
        <f>SUM(BK223:BK247)</f>
        <v>0</v>
      </c>
    </row>
    <row r="223" spans="1:65" s="2" customFormat="1" ht="33" customHeight="1">
      <c r="A223" s="33"/>
      <c r="B223" s="151"/>
      <c r="C223" s="152" t="s">
        <v>658</v>
      </c>
      <c r="D223" s="152" t="s">
        <v>154</v>
      </c>
      <c r="E223" s="153" t="s">
        <v>3370</v>
      </c>
      <c r="F223" s="154" t="s">
        <v>3371</v>
      </c>
      <c r="G223" s="155" t="s">
        <v>462</v>
      </c>
      <c r="H223" s="156">
        <v>15.5</v>
      </c>
      <c r="I223" s="157"/>
      <c r="J223" s="158">
        <f t="shared" ref="J223:J247" si="30">ROUND(I223*H223,2)</f>
        <v>0</v>
      </c>
      <c r="K223" s="159"/>
      <c r="L223" s="34"/>
      <c r="M223" s="160" t="s">
        <v>1</v>
      </c>
      <c r="N223" s="161" t="s">
        <v>42</v>
      </c>
      <c r="O223" s="62"/>
      <c r="P223" s="162">
        <f t="shared" ref="P223:P247" si="31">O223*H223</f>
        <v>0</v>
      </c>
      <c r="Q223" s="162">
        <v>0</v>
      </c>
      <c r="R223" s="162">
        <f t="shared" ref="R223:R247" si="32">Q223*H223</f>
        <v>0</v>
      </c>
      <c r="S223" s="162">
        <v>0</v>
      </c>
      <c r="T223" s="163">
        <f t="shared" ref="T223:T247" si="33"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262</v>
      </c>
      <c r="AT223" s="164" t="s">
        <v>154</v>
      </c>
      <c r="AU223" s="164" t="s">
        <v>152</v>
      </c>
      <c r="AY223" s="18" t="s">
        <v>151</v>
      </c>
      <c r="BE223" s="165">
        <f t="shared" ref="BE223:BE247" si="34">IF(N223="základná",J223,0)</f>
        <v>0</v>
      </c>
      <c r="BF223" s="165">
        <f t="shared" ref="BF223:BF247" si="35">IF(N223="znížená",J223,0)</f>
        <v>0</v>
      </c>
      <c r="BG223" s="165">
        <f t="shared" ref="BG223:BG247" si="36">IF(N223="zákl. prenesená",J223,0)</f>
        <v>0</v>
      </c>
      <c r="BH223" s="165">
        <f t="shared" ref="BH223:BH247" si="37">IF(N223="zníž. prenesená",J223,0)</f>
        <v>0</v>
      </c>
      <c r="BI223" s="165">
        <f t="shared" ref="BI223:BI247" si="38">IF(N223="nulová",J223,0)</f>
        <v>0</v>
      </c>
      <c r="BJ223" s="18" t="s">
        <v>152</v>
      </c>
      <c r="BK223" s="165">
        <f t="shared" ref="BK223:BK247" si="39">ROUND(I223*H223,2)</f>
        <v>0</v>
      </c>
      <c r="BL223" s="18" t="s">
        <v>262</v>
      </c>
      <c r="BM223" s="164" t="s">
        <v>2059</v>
      </c>
    </row>
    <row r="224" spans="1:65" s="2" customFormat="1" ht="33" customHeight="1">
      <c r="A224" s="33"/>
      <c r="B224" s="151"/>
      <c r="C224" s="152" t="s">
        <v>664</v>
      </c>
      <c r="D224" s="152" t="s">
        <v>154</v>
      </c>
      <c r="E224" s="153" t="s">
        <v>3372</v>
      </c>
      <c r="F224" s="154" t="s">
        <v>3373</v>
      </c>
      <c r="G224" s="155" t="s">
        <v>462</v>
      </c>
      <c r="H224" s="156">
        <v>14</v>
      </c>
      <c r="I224" s="157"/>
      <c r="J224" s="158">
        <f t="shared" si="30"/>
        <v>0</v>
      </c>
      <c r="K224" s="159"/>
      <c r="L224" s="34"/>
      <c r="M224" s="160" t="s">
        <v>1</v>
      </c>
      <c r="N224" s="161" t="s">
        <v>42</v>
      </c>
      <c r="O224" s="62"/>
      <c r="P224" s="162">
        <f t="shared" si="31"/>
        <v>0</v>
      </c>
      <c r="Q224" s="162">
        <v>0</v>
      </c>
      <c r="R224" s="162">
        <f t="shared" si="32"/>
        <v>0</v>
      </c>
      <c r="S224" s="162">
        <v>0</v>
      </c>
      <c r="T224" s="163">
        <f t="shared" si="3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262</v>
      </c>
      <c r="AT224" s="164" t="s">
        <v>154</v>
      </c>
      <c r="AU224" s="164" t="s">
        <v>152</v>
      </c>
      <c r="AY224" s="18" t="s">
        <v>151</v>
      </c>
      <c r="BE224" s="165">
        <f t="shared" si="34"/>
        <v>0</v>
      </c>
      <c r="BF224" s="165">
        <f t="shared" si="35"/>
        <v>0</v>
      </c>
      <c r="BG224" s="165">
        <f t="shared" si="36"/>
        <v>0</v>
      </c>
      <c r="BH224" s="165">
        <f t="shared" si="37"/>
        <v>0</v>
      </c>
      <c r="BI224" s="165">
        <f t="shared" si="38"/>
        <v>0</v>
      </c>
      <c r="BJ224" s="18" t="s">
        <v>152</v>
      </c>
      <c r="BK224" s="165">
        <f t="shared" si="39"/>
        <v>0</v>
      </c>
      <c r="BL224" s="18" t="s">
        <v>262</v>
      </c>
      <c r="BM224" s="164" t="s">
        <v>2071</v>
      </c>
    </row>
    <row r="225" spans="1:65" s="2" customFormat="1" ht="33" customHeight="1">
      <c r="A225" s="33"/>
      <c r="B225" s="151"/>
      <c r="C225" s="152" t="s">
        <v>670</v>
      </c>
      <c r="D225" s="152" t="s">
        <v>154</v>
      </c>
      <c r="E225" s="153" t="s">
        <v>3374</v>
      </c>
      <c r="F225" s="154" t="s">
        <v>3375</v>
      </c>
      <c r="G225" s="155" t="s">
        <v>462</v>
      </c>
      <c r="H225" s="156">
        <v>1.5</v>
      </c>
      <c r="I225" s="157"/>
      <c r="J225" s="158">
        <f t="shared" si="30"/>
        <v>0</v>
      </c>
      <c r="K225" s="159"/>
      <c r="L225" s="34"/>
      <c r="M225" s="160" t="s">
        <v>1</v>
      </c>
      <c r="N225" s="161" t="s">
        <v>42</v>
      </c>
      <c r="O225" s="62"/>
      <c r="P225" s="162">
        <f t="shared" si="31"/>
        <v>0</v>
      </c>
      <c r="Q225" s="162">
        <v>0</v>
      </c>
      <c r="R225" s="162">
        <f t="shared" si="32"/>
        <v>0</v>
      </c>
      <c r="S225" s="162">
        <v>0</v>
      </c>
      <c r="T225" s="163">
        <f t="shared" si="3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262</v>
      </c>
      <c r="AT225" s="164" t="s">
        <v>154</v>
      </c>
      <c r="AU225" s="164" t="s">
        <v>152</v>
      </c>
      <c r="AY225" s="18" t="s">
        <v>151</v>
      </c>
      <c r="BE225" s="165">
        <f t="shared" si="34"/>
        <v>0</v>
      </c>
      <c r="BF225" s="165">
        <f t="shared" si="35"/>
        <v>0</v>
      </c>
      <c r="BG225" s="165">
        <f t="shared" si="36"/>
        <v>0</v>
      </c>
      <c r="BH225" s="165">
        <f t="shared" si="37"/>
        <v>0</v>
      </c>
      <c r="BI225" s="165">
        <f t="shared" si="38"/>
        <v>0</v>
      </c>
      <c r="BJ225" s="18" t="s">
        <v>152</v>
      </c>
      <c r="BK225" s="165">
        <f t="shared" si="39"/>
        <v>0</v>
      </c>
      <c r="BL225" s="18" t="s">
        <v>262</v>
      </c>
      <c r="BM225" s="164" t="s">
        <v>2080</v>
      </c>
    </row>
    <row r="226" spans="1:65" s="2" customFormat="1" ht="24.2" customHeight="1">
      <c r="A226" s="33"/>
      <c r="B226" s="151"/>
      <c r="C226" s="152" t="s">
        <v>678</v>
      </c>
      <c r="D226" s="152" t="s">
        <v>154</v>
      </c>
      <c r="E226" s="153" t="s">
        <v>3376</v>
      </c>
      <c r="F226" s="154" t="s">
        <v>3377</v>
      </c>
      <c r="G226" s="155" t="s">
        <v>462</v>
      </c>
      <c r="H226" s="156">
        <v>95.5</v>
      </c>
      <c r="I226" s="157"/>
      <c r="J226" s="158">
        <f t="shared" si="30"/>
        <v>0</v>
      </c>
      <c r="K226" s="159"/>
      <c r="L226" s="34"/>
      <c r="M226" s="160" t="s">
        <v>1</v>
      </c>
      <c r="N226" s="161" t="s">
        <v>42</v>
      </c>
      <c r="O226" s="62"/>
      <c r="P226" s="162">
        <f t="shared" si="31"/>
        <v>0</v>
      </c>
      <c r="Q226" s="162">
        <v>0</v>
      </c>
      <c r="R226" s="162">
        <f t="shared" si="32"/>
        <v>0</v>
      </c>
      <c r="S226" s="162">
        <v>0</v>
      </c>
      <c r="T226" s="163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262</v>
      </c>
      <c r="AT226" s="164" t="s">
        <v>154</v>
      </c>
      <c r="AU226" s="164" t="s">
        <v>152</v>
      </c>
      <c r="AY226" s="18" t="s">
        <v>151</v>
      </c>
      <c r="BE226" s="165">
        <f t="shared" si="34"/>
        <v>0</v>
      </c>
      <c r="BF226" s="165">
        <f t="shared" si="35"/>
        <v>0</v>
      </c>
      <c r="BG226" s="165">
        <f t="shared" si="36"/>
        <v>0</v>
      </c>
      <c r="BH226" s="165">
        <f t="shared" si="37"/>
        <v>0</v>
      </c>
      <c r="BI226" s="165">
        <f t="shared" si="38"/>
        <v>0</v>
      </c>
      <c r="BJ226" s="18" t="s">
        <v>152</v>
      </c>
      <c r="BK226" s="165">
        <f t="shared" si="39"/>
        <v>0</v>
      </c>
      <c r="BL226" s="18" t="s">
        <v>262</v>
      </c>
      <c r="BM226" s="164" t="s">
        <v>2092</v>
      </c>
    </row>
    <row r="227" spans="1:65" s="2" customFormat="1" ht="24.2" customHeight="1">
      <c r="A227" s="33"/>
      <c r="B227" s="151"/>
      <c r="C227" s="152" t="s">
        <v>688</v>
      </c>
      <c r="D227" s="152" t="s">
        <v>154</v>
      </c>
      <c r="E227" s="153" t="s">
        <v>3378</v>
      </c>
      <c r="F227" s="154" t="s">
        <v>3379</v>
      </c>
      <c r="G227" s="155" t="s">
        <v>462</v>
      </c>
      <c r="H227" s="156">
        <v>49</v>
      </c>
      <c r="I227" s="157"/>
      <c r="J227" s="158">
        <f t="shared" si="30"/>
        <v>0</v>
      </c>
      <c r="K227" s="159"/>
      <c r="L227" s="34"/>
      <c r="M227" s="160" t="s">
        <v>1</v>
      </c>
      <c r="N227" s="161" t="s">
        <v>42</v>
      </c>
      <c r="O227" s="62"/>
      <c r="P227" s="162">
        <f t="shared" si="31"/>
        <v>0</v>
      </c>
      <c r="Q227" s="162">
        <v>0</v>
      </c>
      <c r="R227" s="162">
        <f t="shared" si="32"/>
        <v>0</v>
      </c>
      <c r="S227" s="162">
        <v>0</v>
      </c>
      <c r="T227" s="163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262</v>
      </c>
      <c r="AT227" s="164" t="s">
        <v>154</v>
      </c>
      <c r="AU227" s="164" t="s">
        <v>152</v>
      </c>
      <c r="AY227" s="18" t="s">
        <v>151</v>
      </c>
      <c r="BE227" s="165">
        <f t="shared" si="34"/>
        <v>0</v>
      </c>
      <c r="BF227" s="165">
        <f t="shared" si="35"/>
        <v>0</v>
      </c>
      <c r="BG227" s="165">
        <f t="shared" si="36"/>
        <v>0</v>
      </c>
      <c r="BH227" s="165">
        <f t="shared" si="37"/>
        <v>0</v>
      </c>
      <c r="BI227" s="165">
        <f t="shared" si="38"/>
        <v>0</v>
      </c>
      <c r="BJ227" s="18" t="s">
        <v>152</v>
      </c>
      <c r="BK227" s="165">
        <f t="shared" si="39"/>
        <v>0</v>
      </c>
      <c r="BL227" s="18" t="s">
        <v>262</v>
      </c>
      <c r="BM227" s="164" t="s">
        <v>2100</v>
      </c>
    </row>
    <row r="228" spans="1:65" s="2" customFormat="1" ht="24.2" customHeight="1">
      <c r="A228" s="33"/>
      <c r="B228" s="151"/>
      <c r="C228" s="152" t="s">
        <v>697</v>
      </c>
      <c r="D228" s="152" t="s">
        <v>154</v>
      </c>
      <c r="E228" s="153" t="s">
        <v>3380</v>
      </c>
      <c r="F228" s="154" t="s">
        <v>3381</v>
      </c>
      <c r="G228" s="155" t="s">
        <v>462</v>
      </c>
      <c r="H228" s="156">
        <v>40</v>
      </c>
      <c r="I228" s="157"/>
      <c r="J228" s="158">
        <f t="shared" si="30"/>
        <v>0</v>
      </c>
      <c r="K228" s="159"/>
      <c r="L228" s="34"/>
      <c r="M228" s="160" t="s">
        <v>1</v>
      </c>
      <c r="N228" s="161" t="s">
        <v>42</v>
      </c>
      <c r="O228" s="62"/>
      <c r="P228" s="162">
        <f t="shared" si="31"/>
        <v>0</v>
      </c>
      <c r="Q228" s="162">
        <v>0</v>
      </c>
      <c r="R228" s="162">
        <f t="shared" si="32"/>
        <v>0</v>
      </c>
      <c r="S228" s="162">
        <v>0</v>
      </c>
      <c r="T228" s="163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262</v>
      </c>
      <c r="AT228" s="164" t="s">
        <v>154</v>
      </c>
      <c r="AU228" s="164" t="s">
        <v>152</v>
      </c>
      <c r="AY228" s="18" t="s">
        <v>151</v>
      </c>
      <c r="BE228" s="165">
        <f t="shared" si="34"/>
        <v>0</v>
      </c>
      <c r="BF228" s="165">
        <f t="shared" si="35"/>
        <v>0</v>
      </c>
      <c r="BG228" s="165">
        <f t="shared" si="36"/>
        <v>0</v>
      </c>
      <c r="BH228" s="165">
        <f t="shared" si="37"/>
        <v>0</v>
      </c>
      <c r="BI228" s="165">
        <f t="shared" si="38"/>
        <v>0</v>
      </c>
      <c r="BJ228" s="18" t="s">
        <v>152</v>
      </c>
      <c r="BK228" s="165">
        <f t="shared" si="39"/>
        <v>0</v>
      </c>
      <c r="BL228" s="18" t="s">
        <v>262</v>
      </c>
      <c r="BM228" s="164" t="s">
        <v>2109</v>
      </c>
    </row>
    <row r="229" spans="1:65" s="2" customFormat="1" ht="24.2" customHeight="1">
      <c r="A229" s="33"/>
      <c r="B229" s="151"/>
      <c r="C229" s="152" t="s">
        <v>703</v>
      </c>
      <c r="D229" s="152" t="s">
        <v>154</v>
      </c>
      <c r="E229" s="153" t="s">
        <v>3382</v>
      </c>
      <c r="F229" s="154" t="s">
        <v>3383</v>
      </c>
      <c r="G229" s="155" t="s">
        <v>462</v>
      </c>
      <c r="H229" s="156">
        <v>12</v>
      </c>
      <c r="I229" s="157"/>
      <c r="J229" s="158">
        <f t="shared" si="30"/>
        <v>0</v>
      </c>
      <c r="K229" s="159"/>
      <c r="L229" s="34"/>
      <c r="M229" s="160" t="s">
        <v>1</v>
      </c>
      <c r="N229" s="161" t="s">
        <v>42</v>
      </c>
      <c r="O229" s="62"/>
      <c r="P229" s="162">
        <f t="shared" si="31"/>
        <v>0</v>
      </c>
      <c r="Q229" s="162">
        <v>0</v>
      </c>
      <c r="R229" s="162">
        <f t="shared" si="32"/>
        <v>0</v>
      </c>
      <c r="S229" s="162">
        <v>0</v>
      </c>
      <c r="T229" s="163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262</v>
      </c>
      <c r="AT229" s="164" t="s">
        <v>154</v>
      </c>
      <c r="AU229" s="164" t="s">
        <v>152</v>
      </c>
      <c r="AY229" s="18" t="s">
        <v>151</v>
      </c>
      <c r="BE229" s="165">
        <f t="shared" si="34"/>
        <v>0</v>
      </c>
      <c r="BF229" s="165">
        <f t="shared" si="35"/>
        <v>0</v>
      </c>
      <c r="BG229" s="165">
        <f t="shared" si="36"/>
        <v>0</v>
      </c>
      <c r="BH229" s="165">
        <f t="shared" si="37"/>
        <v>0</v>
      </c>
      <c r="BI229" s="165">
        <f t="shared" si="38"/>
        <v>0</v>
      </c>
      <c r="BJ229" s="18" t="s">
        <v>152</v>
      </c>
      <c r="BK229" s="165">
        <f t="shared" si="39"/>
        <v>0</v>
      </c>
      <c r="BL229" s="18" t="s">
        <v>262</v>
      </c>
      <c r="BM229" s="164" t="s">
        <v>2117</v>
      </c>
    </row>
    <row r="230" spans="1:65" s="2" customFormat="1" ht="16.5" customHeight="1">
      <c r="A230" s="33"/>
      <c r="B230" s="151"/>
      <c r="C230" s="152" t="s">
        <v>707</v>
      </c>
      <c r="D230" s="152" t="s">
        <v>154</v>
      </c>
      <c r="E230" s="153" t="s">
        <v>3384</v>
      </c>
      <c r="F230" s="154" t="s">
        <v>3385</v>
      </c>
      <c r="G230" s="155" t="s">
        <v>462</v>
      </c>
      <c r="H230" s="156">
        <v>53</v>
      </c>
      <c r="I230" s="157"/>
      <c r="J230" s="158">
        <f t="shared" si="30"/>
        <v>0</v>
      </c>
      <c r="K230" s="159"/>
      <c r="L230" s="34"/>
      <c r="M230" s="160" t="s">
        <v>1</v>
      </c>
      <c r="N230" s="161" t="s">
        <v>42</v>
      </c>
      <c r="O230" s="62"/>
      <c r="P230" s="162">
        <f t="shared" si="31"/>
        <v>0</v>
      </c>
      <c r="Q230" s="162">
        <v>0</v>
      </c>
      <c r="R230" s="162">
        <f t="shared" si="32"/>
        <v>0</v>
      </c>
      <c r="S230" s="162">
        <v>0</v>
      </c>
      <c r="T230" s="163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262</v>
      </c>
      <c r="AT230" s="164" t="s">
        <v>154</v>
      </c>
      <c r="AU230" s="164" t="s">
        <v>152</v>
      </c>
      <c r="AY230" s="18" t="s">
        <v>151</v>
      </c>
      <c r="BE230" s="165">
        <f t="shared" si="34"/>
        <v>0</v>
      </c>
      <c r="BF230" s="165">
        <f t="shared" si="35"/>
        <v>0</v>
      </c>
      <c r="BG230" s="165">
        <f t="shared" si="36"/>
        <v>0</v>
      </c>
      <c r="BH230" s="165">
        <f t="shared" si="37"/>
        <v>0</v>
      </c>
      <c r="BI230" s="165">
        <f t="shared" si="38"/>
        <v>0</v>
      </c>
      <c r="BJ230" s="18" t="s">
        <v>152</v>
      </c>
      <c r="BK230" s="165">
        <f t="shared" si="39"/>
        <v>0</v>
      </c>
      <c r="BL230" s="18" t="s">
        <v>262</v>
      </c>
      <c r="BM230" s="164" t="s">
        <v>2124</v>
      </c>
    </row>
    <row r="231" spans="1:65" s="2" customFormat="1" ht="16.5" customHeight="1">
      <c r="A231" s="33"/>
      <c r="B231" s="151"/>
      <c r="C231" s="152" t="s">
        <v>711</v>
      </c>
      <c r="D231" s="152" t="s">
        <v>154</v>
      </c>
      <c r="E231" s="153" t="s">
        <v>3386</v>
      </c>
      <c r="F231" s="154" t="s">
        <v>3387</v>
      </c>
      <c r="G231" s="155" t="s">
        <v>462</v>
      </c>
      <c r="H231" s="156">
        <v>4</v>
      </c>
      <c r="I231" s="157"/>
      <c r="J231" s="158">
        <f t="shared" si="30"/>
        <v>0</v>
      </c>
      <c r="K231" s="159"/>
      <c r="L231" s="34"/>
      <c r="M231" s="160" t="s">
        <v>1</v>
      </c>
      <c r="N231" s="161" t="s">
        <v>42</v>
      </c>
      <c r="O231" s="62"/>
      <c r="P231" s="162">
        <f t="shared" si="31"/>
        <v>0</v>
      </c>
      <c r="Q231" s="162">
        <v>0</v>
      </c>
      <c r="R231" s="162">
        <f t="shared" si="32"/>
        <v>0</v>
      </c>
      <c r="S231" s="162">
        <v>0</v>
      </c>
      <c r="T231" s="163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4" t="s">
        <v>262</v>
      </c>
      <c r="AT231" s="164" t="s">
        <v>154</v>
      </c>
      <c r="AU231" s="164" t="s">
        <v>152</v>
      </c>
      <c r="AY231" s="18" t="s">
        <v>151</v>
      </c>
      <c r="BE231" s="165">
        <f t="shared" si="34"/>
        <v>0</v>
      </c>
      <c r="BF231" s="165">
        <f t="shared" si="35"/>
        <v>0</v>
      </c>
      <c r="BG231" s="165">
        <f t="shared" si="36"/>
        <v>0</v>
      </c>
      <c r="BH231" s="165">
        <f t="shared" si="37"/>
        <v>0</v>
      </c>
      <c r="BI231" s="165">
        <f t="shared" si="38"/>
        <v>0</v>
      </c>
      <c r="BJ231" s="18" t="s">
        <v>152</v>
      </c>
      <c r="BK231" s="165">
        <f t="shared" si="39"/>
        <v>0</v>
      </c>
      <c r="BL231" s="18" t="s">
        <v>262</v>
      </c>
      <c r="BM231" s="164" t="s">
        <v>2136</v>
      </c>
    </row>
    <row r="232" spans="1:65" s="2" customFormat="1" ht="21.75" customHeight="1">
      <c r="A232" s="33"/>
      <c r="B232" s="151"/>
      <c r="C232" s="152" t="s">
        <v>718</v>
      </c>
      <c r="D232" s="152" t="s">
        <v>154</v>
      </c>
      <c r="E232" s="153" t="s">
        <v>3388</v>
      </c>
      <c r="F232" s="154" t="s">
        <v>3389</v>
      </c>
      <c r="G232" s="155" t="s">
        <v>462</v>
      </c>
      <c r="H232" s="156">
        <v>15.5</v>
      </c>
      <c r="I232" s="157"/>
      <c r="J232" s="158">
        <f t="shared" si="30"/>
        <v>0</v>
      </c>
      <c r="K232" s="159"/>
      <c r="L232" s="34"/>
      <c r="M232" s="160" t="s">
        <v>1</v>
      </c>
      <c r="N232" s="161" t="s">
        <v>42</v>
      </c>
      <c r="O232" s="62"/>
      <c r="P232" s="162">
        <f t="shared" si="31"/>
        <v>0</v>
      </c>
      <c r="Q232" s="162">
        <v>0</v>
      </c>
      <c r="R232" s="162">
        <f t="shared" si="32"/>
        <v>0</v>
      </c>
      <c r="S232" s="162">
        <v>0</v>
      </c>
      <c r="T232" s="163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262</v>
      </c>
      <c r="AT232" s="164" t="s">
        <v>154</v>
      </c>
      <c r="AU232" s="164" t="s">
        <v>152</v>
      </c>
      <c r="AY232" s="18" t="s">
        <v>151</v>
      </c>
      <c r="BE232" s="165">
        <f t="shared" si="34"/>
        <v>0</v>
      </c>
      <c r="BF232" s="165">
        <f t="shared" si="35"/>
        <v>0</v>
      </c>
      <c r="BG232" s="165">
        <f t="shared" si="36"/>
        <v>0</v>
      </c>
      <c r="BH232" s="165">
        <f t="shared" si="37"/>
        <v>0</v>
      </c>
      <c r="BI232" s="165">
        <f t="shared" si="38"/>
        <v>0</v>
      </c>
      <c r="BJ232" s="18" t="s">
        <v>152</v>
      </c>
      <c r="BK232" s="165">
        <f t="shared" si="39"/>
        <v>0</v>
      </c>
      <c r="BL232" s="18" t="s">
        <v>262</v>
      </c>
      <c r="BM232" s="164" t="s">
        <v>2142</v>
      </c>
    </row>
    <row r="233" spans="1:65" s="2" customFormat="1" ht="21.75" customHeight="1">
      <c r="A233" s="33"/>
      <c r="B233" s="151"/>
      <c r="C233" s="152" t="s">
        <v>724</v>
      </c>
      <c r="D233" s="152" t="s">
        <v>154</v>
      </c>
      <c r="E233" s="153" t="s">
        <v>3390</v>
      </c>
      <c r="F233" s="154" t="s">
        <v>3391</v>
      </c>
      <c r="G233" s="155" t="s">
        <v>462</v>
      </c>
      <c r="H233" s="156">
        <v>14</v>
      </c>
      <c r="I233" s="157"/>
      <c r="J233" s="158">
        <f t="shared" si="30"/>
        <v>0</v>
      </c>
      <c r="K233" s="159"/>
      <c r="L233" s="34"/>
      <c r="M233" s="160" t="s">
        <v>1</v>
      </c>
      <c r="N233" s="161" t="s">
        <v>42</v>
      </c>
      <c r="O233" s="62"/>
      <c r="P233" s="162">
        <f t="shared" si="31"/>
        <v>0</v>
      </c>
      <c r="Q233" s="162">
        <v>0</v>
      </c>
      <c r="R233" s="162">
        <f t="shared" si="32"/>
        <v>0</v>
      </c>
      <c r="S233" s="162">
        <v>0</v>
      </c>
      <c r="T233" s="163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262</v>
      </c>
      <c r="AT233" s="164" t="s">
        <v>154</v>
      </c>
      <c r="AU233" s="164" t="s">
        <v>152</v>
      </c>
      <c r="AY233" s="18" t="s">
        <v>151</v>
      </c>
      <c r="BE233" s="165">
        <f t="shared" si="34"/>
        <v>0</v>
      </c>
      <c r="BF233" s="165">
        <f t="shared" si="35"/>
        <v>0</v>
      </c>
      <c r="BG233" s="165">
        <f t="shared" si="36"/>
        <v>0</v>
      </c>
      <c r="BH233" s="165">
        <f t="shared" si="37"/>
        <v>0</v>
      </c>
      <c r="BI233" s="165">
        <f t="shared" si="38"/>
        <v>0</v>
      </c>
      <c r="BJ233" s="18" t="s">
        <v>152</v>
      </c>
      <c r="BK233" s="165">
        <f t="shared" si="39"/>
        <v>0</v>
      </c>
      <c r="BL233" s="18" t="s">
        <v>262</v>
      </c>
      <c r="BM233" s="164" t="s">
        <v>2150</v>
      </c>
    </row>
    <row r="234" spans="1:65" s="2" customFormat="1" ht="16.5" customHeight="1">
      <c r="A234" s="33"/>
      <c r="B234" s="151"/>
      <c r="C234" s="152" t="s">
        <v>732</v>
      </c>
      <c r="D234" s="152" t="s">
        <v>154</v>
      </c>
      <c r="E234" s="153" t="s">
        <v>3392</v>
      </c>
      <c r="F234" s="154" t="s">
        <v>3393</v>
      </c>
      <c r="G234" s="155" t="s">
        <v>179</v>
      </c>
      <c r="H234" s="156">
        <v>2</v>
      </c>
      <c r="I234" s="157"/>
      <c r="J234" s="158">
        <f t="shared" si="30"/>
        <v>0</v>
      </c>
      <c r="K234" s="159"/>
      <c r="L234" s="34"/>
      <c r="M234" s="160" t="s">
        <v>1</v>
      </c>
      <c r="N234" s="161" t="s">
        <v>42</v>
      </c>
      <c r="O234" s="62"/>
      <c r="P234" s="162">
        <f t="shared" si="31"/>
        <v>0</v>
      </c>
      <c r="Q234" s="162">
        <v>0</v>
      </c>
      <c r="R234" s="162">
        <f t="shared" si="32"/>
        <v>0</v>
      </c>
      <c r="S234" s="162">
        <v>0</v>
      </c>
      <c r="T234" s="163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4" t="s">
        <v>262</v>
      </c>
      <c r="AT234" s="164" t="s">
        <v>154</v>
      </c>
      <c r="AU234" s="164" t="s">
        <v>152</v>
      </c>
      <c r="AY234" s="18" t="s">
        <v>151</v>
      </c>
      <c r="BE234" s="165">
        <f t="shared" si="34"/>
        <v>0</v>
      </c>
      <c r="BF234" s="165">
        <f t="shared" si="35"/>
        <v>0</v>
      </c>
      <c r="BG234" s="165">
        <f t="shared" si="36"/>
        <v>0</v>
      </c>
      <c r="BH234" s="165">
        <f t="shared" si="37"/>
        <v>0</v>
      </c>
      <c r="BI234" s="165">
        <f t="shared" si="38"/>
        <v>0</v>
      </c>
      <c r="BJ234" s="18" t="s">
        <v>152</v>
      </c>
      <c r="BK234" s="165">
        <f t="shared" si="39"/>
        <v>0</v>
      </c>
      <c r="BL234" s="18" t="s">
        <v>262</v>
      </c>
      <c r="BM234" s="164" t="s">
        <v>2160</v>
      </c>
    </row>
    <row r="235" spans="1:65" s="2" customFormat="1" ht="24.2" customHeight="1">
      <c r="A235" s="33"/>
      <c r="B235" s="151"/>
      <c r="C235" s="190" t="s">
        <v>1713</v>
      </c>
      <c r="D235" s="190" t="s">
        <v>186</v>
      </c>
      <c r="E235" s="191" t="s">
        <v>3394</v>
      </c>
      <c r="F235" s="192" t="s">
        <v>3395</v>
      </c>
      <c r="G235" s="193" t="s">
        <v>179</v>
      </c>
      <c r="H235" s="194">
        <v>2</v>
      </c>
      <c r="I235" s="195"/>
      <c r="J235" s="196">
        <f t="shared" si="30"/>
        <v>0</v>
      </c>
      <c r="K235" s="197"/>
      <c r="L235" s="198"/>
      <c r="M235" s="199" t="s">
        <v>1</v>
      </c>
      <c r="N235" s="200" t="s">
        <v>42</v>
      </c>
      <c r="O235" s="62"/>
      <c r="P235" s="162">
        <f t="shared" si="31"/>
        <v>0</v>
      </c>
      <c r="Q235" s="162">
        <v>0</v>
      </c>
      <c r="R235" s="162">
        <f t="shared" si="32"/>
        <v>0</v>
      </c>
      <c r="S235" s="162">
        <v>0</v>
      </c>
      <c r="T235" s="163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4" t="s">
        <v>417</v>
      </c>
      <c r="AT235" s="164" t="s">
        <v>186</v>
      </c>
      <c r="AU235" s="164" t="s">
        <v>152</v>
      </c>
      <c r="AY235" s="18" t="s">
        <v>151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8" t="s">
        <v>152</v>
      </c>
      <c r="BK235" s="165">
        <f t="shared" si="39"/>
        <v>0</v>
      </c>
      <c r="BL235" s="18" t="s">
        <v>262</v>
      </c>
      <c r="BM235" s="164" t="s">
        <v>2167</v>
      </c>
    </row>
    <row r="236" spans="1:65" s="2" customFormat="1" ht="16.5" customHeight="1">
      <c r="A236" s="33"/>
      <c r="B236" s="151"/>
      <c r="C236" s="152" t="s">
        <v>1738</v>
      </c>
      <c r="D236" s="152" t="s">
        <v>154</v>
      </c>
      <c r="E236" s="153" t="s">
        <v>3396</v>
      </c>
      <c r="F236" s="154" t="s">
        <v>3397</v>
      </c>
      <c r="G236" s="155" t="s">
        <v>179</v>
      </c>
      <c r="H236" s="156">
        <v>2</v>
      </c>
      <c r="I236" s="157"/>
      <c r="J236" s="158">
        <f t="shared" si="30"/>
        <v>0</v>
      </c>
      <c r="K236" s="159"/>
      <c r="L236" s="34"/>
      <c r="M236" s="160" t="s">
        <v>1</v>
      </c>
      <c r="N236" s="161" t="s">
        <v>42</v>
      </c>
      <c r="O236" s="62"/>
      <c r="P236" s="162">
        <f t="shared" si="31"/>
        <v>0</v>
      </c>
      <c r="Q236" s="162">
        <v>0</v>
      </c>
      <c r="R236" s="162">
        <f t="shared" si="32"/>
        <v>0</v>
      </c>
      <c r="S236" s="162">
        <v>0</v>
      </c>
      <c r="T236" s="163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4" t="s">
        <v>262</v>
      </c>
      <c r="AT236" s="164" t="s">
        <v>154</v>
      </c>
      <c r="AU236" s="164" t="s">
        <v>152</v>
      </c>
      <c r="AY236" s="18" t="s">
        <v>151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8" t="s">
        <v>152</v>
      </c>
      <c r="BK236" s="165">
        <f t="shared" si="39"/>
        <v>0</v>
      </c>
      <c r="BL236" s="18" t="s">
        <v>262</v>
      </c>
      <c r="BM236" s="164" t="s">
        <v>2176</v>
      </c>
    </row>
    <row r="237" spans="1:65" s="2" customFormat="1" ht="16.5" customHeight="1">
      <c r="A237" s="33"/>
      <c r="B237" s="151"/>
      <c r="C237" s="190" t="s">
        <v>1743</v>
      </c>
      <c r="D237" s="190" t="s">
        <v>186</v>
      </c>
      <c r="E237" s="191" t="s">
        <v>3398</v>
      </c>
      <c r="F237" s="192" t="s">
        <v>3399</v>
      </c>
      <c r="G237" s="193" t="s">
        <v>179</v>
      </c>
      <c r="H237" s="194">
        <v>2</v>
      </c>
      <c r="I237" s="195"/>
      <c r="J237" s="196">
        <f t="shared" si="30"/>
        <v>0</v>
      </c>
      <c r="K237" s="197"/>
      <c r="L237" s="198"/>
      <c r="M237" s="199" t="s">
        <v>1</v>
      </c>
      <c r="N237" s="200" t="s">
        <v>42</v>
      </c>
      <c r="O237" s="62"/>
      <c r="P237" s="162">
        <f t="shared" si="31"/>
        <v>0</v>
      </c>
      <c r="Q237" s="162">
        <v>0</v>
      </c>
      <c r="R237" s="162">
        <f t="shared" si="32"/>
        <v>0</v>
      </c>
      <c r="S237" s="162">
        <v>0</v>
      </c>
      <c r="T237" s="163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4" t="s">
        <v>417</v>
      </c>
      <c r="AT237" s="164" t="s">
        <v>186</v>
      </c>
      <c r="AU237" s="164" t="s">
        <v>152</v>
      </c>
      <c r="AY237" s="18" t="s">
        <v>151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8" t="s">
        <v>152</v>
      </c>
      <c r="BK237" s="165">
        <f t="shared" si="39"/>
        <v>0</v>
      </c>
      <c r="BL237" s="18" t="s">
        <v>262</v>
      </c>
      <c r="BM237" s="164" t="s">
        <v>2185</v>
      </c>
    </row>
    <row r="238" spans="1:65" s="2" customFormat="1" ht="16.5" customHeight="1">
      <c r="A238" s="33"/>
      <c r="B238" s="151"/>
      <c r="C238" s="152" t="s">
        <v>1749</v>
      </c>
      <c r="D238" s="152" t="s">
        <v>154</v>
      </c>
      <c r="E238" s="153" t="s">
        <v>3400</v>
      </c>
      <c r="F238" s="154" t="s">
        <v>3401</v>
      </c>
      <c r="G238" s="155" t="s">
        <v>179</v>
      </c>
      <c r="H238" s="156">
        <v>1</v>
      </c>
      <c r="I238" s="157"/>
      <c r="J238" s="158">
        <f t="shared" si="30"/>
        <v>0</v>
      </c>
      <c r="K238" s="159"/>
      <c r="L238" s="34"/>
      <c r="M238" s="160" t="s">
        <v>1</v>
      </c>
      <c r="N238" s="161" t="s">
        <v>42</v>
      </c>
      <c r="O238" s="62"/>
      <c r="P238" s="162">
        <f t="shared" si="31"/>
        <v>0</v>
      </c>
      <c r="Q238" s="162">
        <v>0</v>
      </c>
      <c r="R238" s="162">
        <f t="shared" si="32"/>
        <v>0</v>
      </c>
      <c r="S238" s="162">
        <v>0</v>
      </c>
      <c r="T238" s="163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4" t="s">
        <v>262</v>
      </c>
      <c r="AT238" s="164" t="s">
        <v>154</v>
      </c>
      <c r="AU238" s="164" t="s">
        <v>152</v>
      </c>
      <c r="AY238" s="18" t="s">
        <v>151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8" t="s">
        <v>152</v>
      </c>
      <c r="BK238" s="165">
        <f t="shared" si="39"/>
        <v>0</v>
      </c>
      <c r="BL238" s="18" t="s">
        <v>262</v>
      </c>
      <c r="BM238" s="164" t="s">
        <v>2197</v>
      </c>
    </row>
    <row r="239" spans="1:65" s="2" customFormat="1" ht="24.2" customHeight="1">
      <c r="A239" s="33"/>
      <c r="B239" s="151"/>
      <c r="C239" s="190" t="s">
        <v>1754</v>
      </c>
      <c r="D239" s="190" t="s">
        <v>186</v>
      </c>
      <c r="E239" s="191" t="s">
        <v>3402</v>
      </c>
      <c r="F239" s="192" t="s">
        <v>3403</v>
      </c>
      <c r="G239" s="193" t="s">
        <v>179</v>
      </c>
      <c r="H239" s="194">
        <v>1</v>
      </c>
      <c r="I239" s="195"/>
      <c r="J239" s="196">
        <f t="shared" si="30"/>
        <v>0</v>
      </c>
      <c r="K239" s="197"/>
      <c r="L239" s="198"/>
      <c r="M239" s="199" t="s">
        <v>1</v>
      </c>
      <c r="N239" s="200" t="s">
        <v>42</v>
      </c>
      <c r="O239" s="62"/>
      <c r="P239" s="162">
        <f t="shared" si="31"/>
        <v>0</v>
      </c>
      <c r="Q239" s="162">
        <v>0</v>
      </c>
      <c r="R239" s="162">
        <f t="shared" si="32"/>
        <v>0</v>
      </c>
      <c r="S239" s="162">
        <v>0</v>
      </c>
      <c r="T239" s="163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4" t="s">
        <v>417</v>
      </c>
      <c r="AT239" s="164" t="s">
        <v>186</v>
      </c>
      <c r="AU239" s="164" t="s">
        <v>152</v>
      </c>
      <c r="AY239" s="18" t="s">
        <v>151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8" t="s">
        <v>152</v>
      </c>
      <c r="BK239" s="165">
        <f t="shared" si="39"/>
        <v>0</v>
      </c>
      <c r="BL239" s="18" t="s">
        <v>262</v>
      </c>
      <c r="BM239" s="164" t="s">
        <v>2212</v>
      </c>
    </row>
    <row r="240" spans="1:65" s="2" customFormat="1" ht="16.5" customHeight="1">
      <c r="A240" s="33"/>
      <c r="B240" s="151"/>
      <c r="C240" s="152" t="s">
        <v>1759</v>
      </c>
      <c r="D240" s="152" t="s">
        <v>154</v>
      </c>
      <c r="E240" s="153" t="s">
        <v>3404</v>
      </c>
      <c r="F240" s="154" t="s">
        <v>3405</v>
      </c>
      <c r="G240" s="155" t="s">
        <v>179</v>
      </c>
      <c r="H240" s="156">
        <v>2</v>
      </c>
      <c r="I240" s="157"/>
      <c r="J240" s="158">
        <f t="shared" si="30"/>
        <v>0</v>
      </c>
      <c r="K240" s="159"/>
      <c r="L240" s="34"/>
      <c r="M240" s="160" t="s">
        <v>1</v>
      </c>
      <c r="N240" s="161" t="s">
        <v>42</v>
      </c>
      <c r="O240" s="62"/>
      <c r="P240" s="162">
        <f t="shared" si="31"/>
        <v>0</v>
      </c>
      <c r="Q240" s="162">
        <v>0</v>
      </c>
      <c r="R240" s="162">
        <f t="shared" si="32"/>
        <v>0</v>
      </c>
      <c r="S240" s="162">
        <v>0</v>
      </c>
      <c r="T240" s="163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4" t="s">
        <v>262</v>
      </c>
      <c r="AT240" s="164" t="s">
        <v>154</v>
      </c>
      <c r="AU240" s="164" t="s">
        <v>152</v>
      </c>
      <c r="AY240" s="18" t="s">
        <v>151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8" t="s">
        <v>152</v>
      </c>
      <c r="BK240" s="165">
        <f t="shared" si="39"/>
        <v>0</v>
      </c>
      <c r="BL240" s="18" t="s">
        <v>262</v>
      </c>
      <c r="BM240" s="164" t="s">
        <v>2222</v>
      </c>
    </row>
    <row r="241" spans="1:65" s="2" customFormat="1" ht="24.2" customHeight="1">
      <c r="A241" s="33"/>
      <c r="B241" s="151"/>
      <c r="C241" s="190" t="s">
        <v>1770</v>
      </c>
      <c r="D241" s="190" t="s">
        <v>186</v>
      </c>
      <c r="E241" s="191" t="s">
        <v>3406</v>
      </c>
      <c r="F241" s="192" t="s">
        <v>3407</v>
      </c>
      <c r="G241" s="193" t="s">
        <v>179</v>
      </c>
      <c r="H241" s="194">
        <v>2</v>
      </c>
      <c r="I241" s="195"/>
      <c r="J241" s="196">
        <f t="shared" si="30"/>
        <v>0</v>
      </c>
      <c r="K241" s="197"/>
      <c r="L241" s="198"/>
      <c r="M241" s="199" t="s">
        <v>1</v>
      </c>
      <c r="N241" s="200" t="s">
        <v>42</v>
      </c>
      <c r="O241" s="62"/>
      <c r="P241" s="162">
        <f t="shared" si="31"/>
        <v>0</v>
      </c>
      <c r="Q241" s="162">
        <v>0</v>
      </c>
      <c r="R241" s="162">
        <f t="shared" si="32"/>
        <v>0</v>
      </c>
      <c r="S241" s="162">
        <v>0</v>
      </c>
      <c r="T241" s="163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4" t="s">
        <v>417</v>
      </c>
      <c r="AT241" s="164" t="s">
        <v>186</v>
      </c>
      <c r="AU241" s="164" t="s">
        <v>152</v>
      </c>
      <c r="AY241" s="18" t="s">
        <v>151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8" t="s">
        <v>152</v>
      </c>
      <c r="BK241" s="165">
        <f t="shared" si="39"/>
        <v>0</v>
      </c>
      <c r="BL241" s="18" t="s">
        <v>262</v>
      </c>
      <c r="BM241" s="164" t="s">
        <v>2230</v>
      </c>
    </row>
    <row r="242" spans="1:65" s="2" customFormat="1" ht="24.2" customHeight="1">
      <c r="A242" s="33"/>
      <c r="B242" s="151"/>
      <c r="C242" s="152" t="s">
        <v>1790</v>
      </c>
      <c r="D242" s="152" t="s">
        <v>154</v>
      </c>
      <c r="E242" s="153" t="s">
        <v>3408</v>
      </c>
      <c r="F242" s="154" t="s">
        <v>3409</v>
      </c>
      <c r="G242" s="155" t="s">
        <v>3410</v>
      </c>
      <c r="H242" s="156">
        <v>4</v>
      </c>
      <c r="I242" s="157"/>
      <c r="J242" s="158">
        <f t="shared" si="30"/>
        <v>0</v>
      </c>
      <c r="K242" s="159"/>
      <c r="L242" s="34"/>
      <c r="M242" s="160" t="s">
        <v>1</v>
      </c>
      <c r="N242" s="161" t="s">
        <v>42</v>
      </c>
      <c r="O242" s="62"/>
      <c r="P242" s="162">
        <f t="shared" si="31"/>
        <v>0</v>
      </c>
      <c r="Q242" s="162">
        <v>0</v>
      </c>
      <c r="R242" s="162">
        <f t="shared" si="32"/>
        <v>0</v>
      </c>
      <c r="S242" s="162">
        <v>0</v>
      </c>
      <c r="T242" s="163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4" t="s">
        <v>262</v>
      </c>
      <c r="AT242" s="164" t="s">
        <v>154</v>
      </c>
      <c r="AU242" s="164" t="s">
        <v>152</v>
      </c>
      <c r="AY242" s="18" t="s">
        <v>151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8" t="s">
        <v>152</v>
      </c>
      <c r="BK242" s="165">
        <f t="shared" si="39"/>
        <v>0</v>
      </c>
      <c r="BL242" s="18" t="s">
        <v>262</v>
      </c>
      <c r="BM242" s="164" t="s">
        <v>2246</v>
      </c>
    </row>
    <row r="243" spans="1:65" s="2" customFormat="1" ht="37.9" customHeight="1">
      <c r="A243" s="33"/>
      <c r="B243" s="151"/>
      <c r="C243" s="190" t="s">
        <v>1798</v>
      </c>
      <c r="D243" s="190" t="s">
        <v>186</v>
      </c>
      <c r="E243" s="191" t="s">
        <v>3411</v>
      </c>
      <c r="F243" s="192" t="s">
        <v>3412</v>
      </c>
      <c r="G243" s="193" t="s">
        <v>179</v>
      </c>
      <c r="H243" s="194">
        <v>4</v>
      </c>
      <c r="I243" s="195"/>
      <c r="J243" s="196">
        <f t="shared" si="30"/>
        <v>0</v>
      </c>
      <c r="K243" s="197"/>
      <c r="L243" s="198"/>
      <c r="M243" s="199" t="s">
        <v>1</v>
      </c>
      <c r="N243" s="200" t="s">
        <v>42</v>
      </c>
      <c r="O243" s="62"/>
      <c r="P243" s="162">
        <f t="shared" si="31"/>
        <v>0</v>
      </c>
      <c r="Q243" s="162">
        <v>0</v>
      </c>
      <c r="R243" s="162">
        <f t="shared" si="32"/>
        <v>0</v>
      </c>
      <c r="S243" s="162">
        <v>0</v>
      </c>
      <c r="T243" s="163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417</v>
      </c>
      <c r="AT243" s="164" t="s">
        <v>186</v>
      </c>
      <c r="AU243" s="164" t="s">
        <v>152</v>
      </c>
      <c r="AY243" s="18" t="s">
        <v>151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8" t="s">
        <v>152</v>
      </c>
      <c r="BK243" s="165">
        <f t="shared" si="39"/>
        <v>0</v>
      </c>
      <c r="BL243" s="18" t="s">
        <v>262</v>
      </c>
      <c r="BM243" s="164" t="s">
        <v>2256</v>
      </c>
    </row>
    <row r="244" spans="1:65" s="2" customFormat="1" ht="24.2" customHeight="1">
      <c r="A244" s="33"/>
      <c r="B244" s="151"/>
      <c r="C244" s="152" t="s">
        <v>1803</v>
      </c>
      <c r="D244" s="152" t="s">
        <v>154</v>
      </c>
      <c r="E244" s="153" t="s">
        <v>3413</v>
      </c>
      <c r="F244" s="154" t="s">
        <v>3414</v>
      </c>
      <c r="G244" s="155" t="s">
        <v>462</v>
      </c>
      <c r="H244" s="156">
        <v>247</v>
      </c>
      <c r="I244" s="157"/>
      <c r="J244" s="158">
        <f t="shared" si="30"/>
        <v>0</v>
      </c>
      <c r="K244" s="159"/>
      <c r="L244" s="34"/>
      <c r="M244" s="160" t="s">
        <v>1</v>
      </c>
      <c r="N244" s="161" t="s">
        <v>42</v>
      </c>
      <c r="O244" s="62"/>
      <c r="P244" s="162">
        <f t="shared" si="31"/>
        <v>0</v>
      </c>
      <c r="Q244" s="162">
        <v>0</v>
      </c>
      <c r="R244" s="162">
        <f t="shared" si="32"/>
        <v>0</v>
      </c>
      <c r="S244" s="162">
        <v>0</v>
      </c>
      <c r="T244" s="163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262</v>
      </c>
      <c r="AT244" s="164" t="s">
        <v>154</v>
      </c>
      <c r="AU244" s="164" t="s">
        <v>152</v>
      </c>
      <c r="AY244" s="18" t="s">
        <v>151</v>
      </c>
      <c r="BE244" s="165">
        <f t="shared" si="34"/>
        <v>0</v>
      </c>
      <c r="BF244" s="165">
        <f t="shared" si="35"/>
        <v>0</v>
      </c>
      <c r="BG244" s="165">
        <f t="shared" si="36"/>
        <v>0</v>
      </c>
      <c r="BH244" s="165">
        <f t="shared" si="37"/>
        <v>0</v>
      </c>
      <c r="BI244" s="165">
        <f t="shared" si="38"/>
        <v>0</v>
      </c>
      <c r="BJ244" s="18" t="s">
        <v>152</v>
      </c>
      <c r="BK244" s="165">
        <f t="shared" si="39"/>
        <v>0</v>
      </c>
      <c r="BL244" s="18" t="s">
        <v>262</v>
      </c>
      <c r="BM244" s="164" t="s">
        <v>2271</v>
      </c>
    </row>
    <row r="245" spans="1:65" s="2" customFormat="1" ht="24.2" customHeight="1">
      <c r="A245" s="33"/>
      <c r="B245" s="151"/>
      <c r="C245" s="152" t="s">
        <v>1808</v>
      </c>
      <c r="D245" s="152" t="s">
        <v>154</v>
      </c>
      <c r="E245" s="153" t="s">
        <v>3415</v>
      </c>
      <c r="F245" s="154" t="s">
        <v>3416</v>
      </c>
      <c r="G245" s="155" t="s">
        <v>179</v>
      </c>
      <c r="H245" s="156">
        <v>1</v>
      </c>
      <c r="I245" s="157"/>
      <c r="J245" s="158">
        <f t="shared" si="30"/>
        <v>0</v>
      </c>
      <c r="K245" s="159"/>
      <c r="L245" s="34"/>
      <c r="M245" s="160" t="s">
        <v>1</v>
      </c>
      <c r="N245" s="161" t="s">
        <v>42</v>
      </c>
      <c r="O245" s="62"/>
      <c r="P245" s="162">
        <f t="shared" si="31"/>
        <v>0</v>
      </c>
      <c r="Q245" s="162">
        <v>0</v>
      </c>
      <c r="R245" s="162">
        <f t="shared" si="32"/>
        <v>0</v>
      </c>
      <c r="S245" s="162">
        <v>0</v>
      </c>
      <c r="T245" s="163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4" t="s">
        <v>262</v>
      </c>
      <c r="AT245" s="164" t="s">
        <v>154</v>
      </c>
      <c r="AU245" s="164" t="s">
        <v>152</v>
      </c>
      <c r="AY245" s="18" t="s">
        <v>151</v>
      </c>
      <c r="BE245" s="165">
        <f t="shared" si="34"/>
        <v>0</v>
      </c>
      <c r="BF245" s="165">
        <f t="shared" si="35"/>
        <v>0</v>
      </c>
      <c r="BG245" s="165">
        <f t="shared" si="36"/>
        <v>0</v>
      </c>
      <c r="BH245" s="165">
        <f t="shared" si="37"/>
        <v>0</v>
      </c>
      <c r="BI245" s="165">
        <f t="shared" si="38"/>
        <v>0</v>
      </c>
      <c r="BJ245" s="18" t="s">
        <v>152</v>
      </c>
      <c r="BK245" s="165">
        <f t="shared" si="39"/>
        <v>0</v>
      </c>
      <c r="BL245" s="18" t="s">
        <v>262</v>
      </c>
      <c r="BM245" s="164" t="s">
        <v>2282</v>
      </c>
    </row>
    <row r="246" spans="1:65" s="2" customFormat="1" ht="24.2" customHeight="1">
      <c r="A246" s="33"/>
      <c r="B246" s="151"/>
      <c r="C246" s="152" t="s">
        <v>1815</v>
      </c>
      <c r="D246" s="152" t="s">
        <v>154</v>
      </c>
      <c r="E246" s="153" t="s">
        <v>3417</v>
      </c>
      <c r="F246" s="154" t="s">
        <v>3418</v>
      </c>
      <c r="G246" s="155" t="s">
        <v>462</v>
      </c>
      <c r="H246" s="156">
        <v>247</v>
      </c>
      <c r="I246" s="157"/>
      <c r="J246" s="158">
        <f t="shared" si="30"/>
        <v>0</v>
      </c>
      <c r="K246" s="159"/>
      <c r="L246" s="34"/>
      <c r="M246" s="160" t="s">
        <v>1</v>
      </c>
      <c r="N246" s="161" t="s">
        <v>42</v>
      </c>
      <c r="O246" s="62"/>
      <c r="P246" s="162">
        <f t="shared" si="31"/>
        <v>0</v>
      </c>
      <c r="Q246" s="162">
        <v>0</v>
      </c>
      <c r="R246" s="162">
        <f t="shared" si="32"/>
        <v>0</v>
      </c>
      <c r="S246" s="162">
        <v>0</v>
      </c>
      <c r="T246" s="163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4" t="s">
        <v>262</v>
      </c>
      <c r="AT246" s="164" t="s">
        <v>154</v>
      </c>
      <c r="AU246" s="164" t="s">
        <v>152</v>
      </c>
      <c r="AY246" s="18" t="s">
        <v>151</v>
      </c>
      <c r="BE246" s="165">
        <f t="shared" si="34"/>
        <v>0</v>
      </c>
      <c r="BF246" s="165">
        <f t="shared" si="35"/>
        <v>0</v>
      </c>
      <c r="BG246" s="165">
        <f t="shared" si="36"/>
        <v>0</v>
      </c>
      <c r="BH246" s="165">
        <f t="shared" si="37"/>
        <v>0</v>
      </c>
      <c r="BI246" s="165">
        <f t="shared" si="38"/>
        <v>0</v>
      </c>
      <c r="BJ246" s="18" t="s">
        <v>152</v>
      </c>
      <c r="BK246" s="165">
        <f t="shared" si="39"/>
        <v>0</v>
      </c>
      <c r="BL246" s="18" t="s">
        <v>262</v>
      </c>
      <c r="BM246" s="164" t="s">
        <v>2296</v>
      </c>
    </row>
    <row r="247" spans="1:65" s="2" customFormat="1" ht="24.2" customHeight="1">
      <c r="A247" s="33"/>
      <c r="B247" s="151"/>
      <c r="C247" s="152" t="s">
        <v>1824</v>
      </c>
      <c r="D247" s="152" t="s">
        <v>154</v>
      </c>
      <c r="E247" s="153" t="s">
        <v>3419</v>
      </c>
      <c r="F247" s="154" t="s">
        <v>2443</v>
      </c>
      <c r="G247" s="155" t="s">
        <v>582</v>
      </c>
      <c r="H247" s="156">
        <v>0.42299999999999999</v>
      </c>
      <c r="I247" s="157"/>
      <c r="J247" s="158">
        <f t="shared" si="30"/>
        <v>0</v>
      </c>
      <c r="K247" s="159"/>
      <c r="L247" s="34"/>
      <c r="M247" s="160" t="s">
        <v>1</v>
      </c>
      <c r="N247" s="161" t="s">
        <v>42</v>
      </c>
      <c r="O247" s="62"/>
      <c r="P247" s="162">
        <f t="shared" si="31"/>
        <v>0</v>
      </c>
      <c r="Q247" s="162">
        <v>0</v>
      </c>
      <c r="R247" s="162">
        <f t="shared" si="32"/>
        <v>0</v>
      </c>
      <c r="S247" s="162">
        <v>0</v>
      </c>
      <c r="T247" s="163">
        <f t="shared" si="3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262</v>
      </c>
      <c r="AT247" s="164" t="s">
        <v>154</v>
      </c>
      <c r="AU247" s="164" t="s">
        <v>152</v>
      </c>
      <c r="AY247" s="18" t="s">
        <v>151</v>
      </c>
      <c r="BE247" s="165">
        <f t="shared" si="34"/>
        <v>0</v>
      </c>
      <c r="BF247" s="165">
        <f t="shared" si="35"/>
        <v>0</v>
      </c>
      <c r="BG247" s="165">
        <f t="shared" si="36"/>
        <v>0</v>
      </c>
      <c r="BH247" s="165">
        <f t="shared" si="37"/>
        <v>0</v>
      </c>
      <c r="BI247" s="165">
        <f t="shared" si="38"/>
        <v>0</v>
      </c>
      <c r="BJ247" s="18" t="s">
        <v>152</v>
      </c>
      <c r="BK247" s="165">
        <f t="shared" si="39"/>
        <v>0</v>
      </c>
      <c r="BL247" s="18" t="s">
        <v>262</v>
      </c>
      <c r="BM247" s="164" t="s">
        <v>2306</v>
      </c>
    </row>
    <row r="248" spans="1:65" s="12" customFormat="1" ht="22.9" customHeight="1">
      <c r="B248" s="138"/>
      <c r="D248" s="139" t="s">
        <v>75</v>
      </c>
      <c r="E248" s="149" t="s">
        <v>3420</v>
      </c>
      <c r="F248" s="149" t="s">
        <v>3421</v>
      </c>
      <c r="I248" s="141"/>
      <c r="J248" s="150">
        <f>BK248</f>
        <v>0</v>
      </c>
      <c r="L248" s="138"/>
      <c r="M248" s="143"/>
      <c r="N248" s="144"/>
      <c r="O248" s="144"/>
      <c r="P248" s="145">
        <f>SUM(P249:P251)</f>
        <v>0</v>
      </c>
      <c r="Q248" s="144"/>
      <c r="R248" s="145">
        <f>SUM(R249:R251)</f>
        <v>0</v>
      </c>
      <c r="S248" s="144"/>
      <c r="T248" s="146">
        <f>SUM(T249:T251)</f>
        <v>0</v>
      </c>
      <c r="AR248" s="139" t="s">
        <v>152</v>
      </c>
      <c r="AT248" s="147" t="s">
        <v>75</v>
      </c>
      <c r="AU248" s="147" t="s">
        <v>84</v>
      </c>
      <c r="AY248" s="139" t="s">
        <v>151</v>
      </c>
      <c r="BK248" s="148">
        <f>SUM(BK249:BK251)</f>
        <v>0</v>
      </c>
    </row>
    <row r="249" spans="1:65" s="2" customFormat="1" ht="24.2" customHeight="1">
      <c r="A249" s="33"/>
      <c r="B249" s="151"/>
      <c r="C249" s="152" t="s">
        <v>1831</v>
      </c>
      <c r="D249" s="152" t="s">
        <v>154</v>
      </c>
      <c r="E249" s="153" t="s">
        <v>3422</v>
      </c>
      <c r="F249" s="154" t="s">
        <v>3423</v>
      </c>
      <c r="G249" s="155" t="s">
        <v>179</v>
      </c>
      <c r="H249" s="156">
        <v>53</v>
      </c>
      <c r="I249" s="157"/>
      <c r="J249" s="158">
        <f>ROUND(I249*H249,2)</f>
        <v>0</v>
      </c>
      <c r="K249" s="159"/>
      <c r="L249" s="34"/>
      <c r="M249" s="160" t="s">
        <v>1</v>
      </c>
      <c r="N249" s="161" t="s">
        <v>42</v>
      </c>
      <c r="O249" s="62"/>
      <c r="P249" s="162">
        <f>O249*H249</f>
        <v>0</v>
      </c>
      <c r="Q249" s="162">
        <v>0</v>
      </c>
      <c r="R249" s="162">
        <f>Q249*H249</f>
        <v>0</v>
      </c>
      <c r="S249" s="162">
        <v>0</v>
      </c>
      <c r="T249" s="163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4" t="s">
        <v>262</v>
      </c>
      <c r="AT249" s="164" t="s">
        <v>154</v>
      </c>
      <c r="AU249" s="164" t="s">
        <v>152</v>
      </c>
      <c r="AY249" s="18" t="s">
        <v>151</v>
      </c>
      <c r="BE249" s="165">
        <f>IF(N249="základná",J249,0)</f>
        <v>0</v>
      </c>
      <c r="BF249" s="165">
        <f>IF(N249="znížená",J249,0)</f>
        <v>0</v>
      </c>
      <c r="BG249" s="165">
        <f>IF(N249="zákl. prenesená",J249,0)</f>
        <v>0</v>
      </c>
      <c r="BH249" s="165">
        <f>IF(N249="zníž. prenesená",J249,0)</f>
        <v>0</v>
      </c>
      <c r="BI249" s="165">
        <f>IF(N249="nulová",J249,0)</f>
        <v>0</v>
      </c>
      <c r="BJ249" s="18" t="s">
        <v>152</v>
      </c>
      <c r="BK249" s="165">
        <f>ROUND(I249*H249,2)</f>
        <v>0</v>
      </c>
      <c r="BL249" s="18" t="s">
        <v>262</v>
      </c>
      <c r="BM249" s="164" t="s">
        <v>2316</v>
      </c>
    </row>
    <row r="250" spans="1:65" s="2" customFormat="1" ht="16.5" customHeight="1">
      <c r="A250" s="33"/>
      <c r="B250" s="151"/>
      <c r="C250" s="190" t="s">
        <v>1837</v>
      </c>
      <c r="D250" s="190" t="s">
        <v>186</v>
      </c>
      <c r="E250" s="191" t="s">
        <v>3424</v>
      </c>
      <c r="F250" s="192" t="s">
        <v>3425</v>
      </c>
      <c r="G250" s="193" t="s">
        <v>179</v>
      </c>
      <c r="H250" s="194">
        <v>53</v>
      </c>
      <c r="I250" s="195"/>
      <c r="J250" s="196">
        <f>ROUND(I250*H250,2)</f>
        <v>0</v>
      </c>
      <c r="K250" s="197"/>
      <c r="L250" s="198"/>
      <c r="M250" s="199" t="s">
        <v>1</v>
      </c>
      <c r="N250" s="200" t="s">
        <v>42</v>
      </c>
      <c r="O250" s="62"/>
      <c r="P250" s="162">
        <f>O250*H250</f>
        <v>0</v>
      </c>
      <c r="Q250" s="162">
        <v>0</v>
      </c>
      <c r="R250" s="162">
        <f>Q250*H250</f>
        <v>0</v>
      </c>
      <c r="S250" s="162">
        <v>0</v>
      </c>
      <c r="T250" s="163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417</v>
      </c>
      <c r="AT250" s="164" t="s">
        <v>186</v>
      </c>
      <c r="AU250" s="164" t="s">
        <v>152</v>
      </c>
      <c r="AY250" s="18" t="s">
        <v>151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152</v>
      </c>
      <c r="BK250" s="165">
        <f>ROUND(I250*H250,2)</f>
        <v>0</v>
      </c>
      <c r="BL250" s="18" t="s">
        <v>262</v>
      </c>
      <c r="BM250" s="164" t="s">
        <v>2330</v>
      </c>
    </row>
    <row r="251" spans="1:65" s="2" customFormat="1" ht="24.2" customHeight="1">
      <c r="A251" s="33"/>
      <c r="B251" s="151"/>
      <c r="C251" s="152" t="s">
        <v>1841</v>
      </c>
      <c r="D251" s="152" t="s">
        <v>154</v>
      </c>
      <c r="E251" s="153" t="s">
        <v>3426</v>
      </c>
      <c r="F251" s="154" t="s">
        <v>3427</v>
      </c>
      <c r="G251" s="155" t="s">
        <v>625</v>
      </c>
      <c r="H251" s="209"/>
      <c r="I251" s="157"/>
      <c r="J251" s="158">
        <f>ROUND(I251*H251,2)</f>
        <v>0</v>
      </c>
      <c r="K251" s="159"/>
      <c r="L251" s="34"/>
      <c r="M251" s="160" t="s">
        <v>1</v>
      </c>
      <c r="N251" s="161" t="s">
        <v>42</v>
      </c>
      <c r="O251" s="62"/>
      <c r="P251" s="162">
        <f>O251*H251</f>
        <v>0</v>
      </c>
      <c r="Q251" s="162">
        <v>0</v>
      </c>
      <c r="R251" s="162">
        <f>Q251*H251</f>
        <v>0</v>
      </c>
      <c r="S251" s="162">
        <v>0</v>
      </c>
      <c r="T251" s="163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4" t="s">
        <v>262</v>
      </c>
      <c r="AT251" s="164" t="s">
        <v>154</v>
      </c>
      <c r="AU251" s="164" t="s">
        <v>152</v>
      </c>
      <c r="AY251" s="18" t="s">
        <v>151</v>
      </c>
      <c r="BE251" s="165">
        <f>IF(N251="základná",J251,0)</f>
        <v>0</v>
      </c>
      <c r="BF251" s="165">
        <f>IF(N251="znížená",J251,0)</f>
        <v>0</v>
      </c>
      <c r="BG251" s="165">
        <f>IF(N251="zákl. prenesená",J251,0)</f>
        <v>0</v>
      </c>
      <c r="BH251" s="165">
        <f>IF(N251="zníž. prenesená",J251,0)</f>
        <v>0</v>
      </c>
      <c r="BI251" s="165">
        <f>IF(N251="nulová",J251,0)</f>
        <v>0</v>
      </c>
      <c r="BJ251" s="18" t="s">
        <v>152</v>
      </c>
      <c r="BK251" s="165">
        <f>ROUND(I251*H251,2)</f>
        <v>0</v>
      </c>
      <c r="BL251" s="18" t="s">
        <v>262</v>
      </c>
      <c r="BM251" s="164" t="s">
        <v>3428</v>
      </c>
    </row>
    <row r="252" spans="1:65" s="12" customFormat="1" ht="22.9" customHeight="1">
      <c r="B252" s="138"/>
      <c r="D252" s="139" t="s">
        <v>75</v>
      </c>
      <c r="E252" s="149" t="s">
        <v>3429</v>
      </c>
      <c r="F252" s="149" t="s">
        <v>3430</v>
      </c>
      <c r="I252" s="141"/>
      <c r="J252" s="150">
        <f>BK252</f>
        <v>0</v>
      </c>
      <c r="L252" s="138"/>
      <c r="M252" s="143"/>
      <c r="N252" s="144"/>
      <c r="O252" s="144"/>
      <c r="P252" s="145">
        <f>SUM(P253:P289)</f>
        <v>0</v>
      </c>
      <c r="Q252" s="144"/>
      <c r="R252" s="145">
        <f>SUM(R253:R289)</f>
        <v>0</v>
      </c>
      <c r="S252" s="144"/>
      <c r="T252" s="146">
        <f>SUM(T253:T289)</f>
        <v>0</v>
      </c>
      <c r="AR252" s="139" t="s">
        <v>152</v>
      </c>
      <c r="AT252" s="147" t="s">
        <v>75</v>
      </c>
      <c r="AU252" s="147" t="s">
        <v>84</v>
      </c>
      <c r="AY252" s="139" t="s">
        <v>151</v>
      </c>
      <c r="BK252" s="148">
        <f>SUM(BK253:BK289)</f>
        <v>0</v>
      </c>
    </row>
    <row r="253" spans="1:65" s="2" customFormat="1" ht="16.5" customHeight="1">
      <c r="A253" s="33"/>
      <c r="B253" s="151"/>
      <c r="C253" s="152" t="s">
        <v>1845</v>
      </c>
      <c r="D253" s="152" t="s">
        <v>154</v>
      </c>
      <c r="E253" s="153" t="s">
        <v>3431</v>
      </c>
      <c r="F253" s="154" t="s">
        <v>3432</v>
      </c>
      <c r="G253" s="155" t="s">
        <v>179</v>
      </c>
      <c r="H253" s="156">
        <v>12</v>
      </c>
      <c r="I253" s="157"/>
      <c r="J253" s="158">
        <f t="shared" ref="J253:J289" si="40">ROUND(I253*H253,2)</f>
        <v>0</v>
      </c>
      <c r="K253" s="159"/>
      <c r="L253" s="34"/>
      <c r="M253" s="160" t="s">
        <v>1</v>
      </c>
      <c r="N253" s="161" t="s">
        <v>42</v>
      </c>
      <c r="O253" s="62"/>
      <c r="P253" s="162">
        <f t="shared" ref="P253:P289" si="41">O253*H253</f>
        <v>0</v>
      </c>
      <c r="Q253" s="162">
        <v>0</v>
      </c>
      <c r="R253" s="162">
        <f t="shared" ref="R253:R289" si="42">Q253*H253</f>
        <v>0</v>
      </c>
      <c r="S253" s="162">
        <v>0</v>
      </c>
      <c r="T253" s="163">
        <f t="shared" ref="T253:T289" si="43"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4" t="s">
        <v>262</v>
      </c>
      <c r="AT253" s="164" t="s">
        <v>154</v>
      </c>
      <c r="AU253" s="164" t="s">
        <v>152</v>
      </c>
      <c r="AY253" s="18" t="s">
        <v>151</v>
      </c>
      <c r="BE253" s="165">
        <f t="shared" ref="BE253:BE289" si="44">IF(N253="základná",J253,0)</f>
        <v>0</v>
      </c>
      <c r="BF253" s="165">
        <f t="shared" ref="BF253:BF289" si="45">IF(N253="znížená",J253,0)</f>
        <v>0</v>
      </c>
      <c r="BG253" s="165">
        <f t="shared" ref="BG253:BG289" si="46">IF(N253="zákl. prenesená",J253,0)</f>
        <v>0</v>
      </c>
      <c r="BH253" s="165">
        <f t="shared" ref="BH253:BH289" si="47">IF(N253="zníž. prenesená",J253,0)</f>
        <v>0</v>
      </c>
      <c r="BI253" s="165">
        <f t="shared" ref="BI253:BI289" si="48">IF(N253="nulová",J253,0)</f>
        <v>0</v>
      </c>
      <c r="BJ253" s="18" t="s">
        <v>152</v>
      </c>
      <c r="BK253" s="165">
        <f t="shared" ref="BK253:BK289" si="49">ROUND(I253*H253,2)</f>
        <v>0</v>
      </c>
      <c r="BL253" s="18" t="s">
        <v>262</v>
      </c>
      <c r="BM253" s="164" t="s">
        <v>2340</v>
      </c>
    </row>
    <row r="254" spans="1:65" s="2" customFormat="1" ht="16.5" customHeight="1">
      <c r="A254" s="33"/>
      <c r="B254" s="151"/>
      <c r="C254" s="190" t="s">
        <v>1849</v>
      </c>
      <c r="D254" s="190" t="s">
        <v>186</v>
      </c>
      <c r="E254" s="191" t="s">
        <v>3433</v>
      </c>
      <c r="F254" s="192" t="s">
        <v>3434</v>
      </c>
      <c r="G254" s="193" t="s">
        <v>179</v>
      </c>
      <c r="H254" s="194">
        <v>12</v>
      </c>
      <c r="I254" s="195"/>
      <c r="J254" s="196">
        <f t="shared" si="40"/>
        <v>0</v>
      </c>
      <c r="K254" s="197"/>
      <c r="L254" s="198"/>
      <c r="M254" s="199" t="s">
        <v>1</v>
      </c>
      <c r="N254" s="200" t="s">
        <v>42</v>
      </c>
      <c r="O254" s="62"/>
      <c r="P254" s="162">
        <f t="shared" si="41"/>
        <v>0</v>
      </c>
      <c r="Q254" s="162">
        <v>0</v>
      </c>
      <c r="R254" s="162">
        <f t="shared" si="42"/>
        <v>0</v>
      </c>
      <c r="S254" s="162">
        <v>0</v>
      </c>
      <c r="T254" s="163">
        <f t="shared" si="4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4" t="s">
        <v>417</v>
      </c>
      <c r="AT254" s="164" t="s">
        <v>186</v>
      </c>
      <c r="AU254" s="164" t="s">
        <v>152</v>
      </c>
      <c r="AY254" s="18" t="s">
        <v>151</v>
      </c>
      <c r="BE254" s="165">
        <f t="shared" si="44"/>
        <v>0</v>
      </c>
      <c r="BF254" s="165">
        <f t="shared" si="45"/>
        <v>0</v>
      </c>
      <c r="BG254" s="165">
        <f t="shared" si="46"/>
        <v>0</v>
      </c>
      <c r="BH254" s="165">
        <f t="shared" si="47"/>
        <v>0</v>
      </c>
      <c r="BI254" s="165">
        <f t="shared" si="48"/>
        <v>0</v>
      </c>
      <c r="BJ254" s="18" t="s">
        <v>152</v>
      </c>
      <c r="BK254" s="165">
        <f t="shared" si="49"/>
        <v>0</v>
      </c>
      <c r="BL254" s="18" t="s">
        <v>262</v>
      </c>
      <c r="BM254" s="164" t="s">
        <v>2349</v>
      </c>
    </row>
    <row r="255" spans="1:65" s="2" customFormat="1" ht="24.2" customHeight="1">
      <c r="A255" s="33"/>
      <c r="B255" s="151"/>
      <c r="C255" s="152" t="s">
        <v>1873</v>
      </c>
      <c r="D255" s="152" t="s">
        <v>154</v>
      </c>
      <c r="E255" s="153" t="s">
        <v>3435</v>
      </c>
      <c r="F255" s="154" t="s">
        <v>3436</v>
      </c>
      <c r="G255" s="155" t="s">
        <v>179</v>
      </c>
      <c r="H255" s="156">
        <v>12</v>
      </c>
      <c r="I255" s="157"/>
      <c r="J255" s="158">
        <f t="shared" si="40"/>
        <v>0</v>
      </c>
      <c r="K255" s="159"/>
      <c r="L255" s="34"/>
      <c r="M255" s="160" t="s">
        <v>1</v>
      </c>
      <c r="N255" s="161" t="s">
        <v>42</v>
      </c>
      <c r="O255" s="62"/>
      <c r="P255" s="162">
        <f t="shared" si="41"/>
        <v>0</v>
      </c>
      <c r="Q255" s="162">
        <v>0</v>
      </c>
      <c r="R255" s="162">
        <f t="shared" si="42"/>
        <v>0</v>
      </c>
      <c r="S255" s="162">
        <v>0</v>
      </c>
      <c r="T255" s="163">
        <f t="shared" si="4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4" t="s">
        <v>262</v>
      </c>
      <c r="AT255" s="164" t="s">
        <v>154</v>
      </c>
      <c r="AU255" s="164" t="s">
        <v>152</v>
      </c>
      <c r="AY255" s="18" t="s">
        <v>151</v>
      </c>
      <c r="BE255" s="165">
        <f t="shared" si="44"/>
        <v>0</v>
      </c>
      <c r="BF255" s="165">
        <f t="shared" si="45"/>
        <v>0</v>
      </c>
      <c r="BG255" s="165">
        <f t="shared" si="46"/>
        <v>0</v>
      </c>
      <c r="BH255" s="165">
        <f t="shared" si="47"/>
        <v>0</v>
      </c>
      <c r="BI255" s="165">
        <f t="shared" si="48"/>
        <v>0</v>
      </c>
      <c r="BJ255" s="18" t="s">
        <v>152</v>
      </c>
      <c r="BK255" s="165">
        <f t="shared" si="49"/>
        <v>0</v>
      </c>
      <c r="BL255" s="18" t="s">
        <v>262</v>
      </c>
      <c r="BM255" s="164" t="s">
        <v>2359</v>
      </c>
    </row>
    <row r="256" spans="1:65" s="2" customFormat="1" ht="24.2" customHeight="1">
      <c r="A256" s="33"/>
      <c r="B256" s="151"/>
      <c r="C256" s="190" t="s">
        <v>1878</v>
      </c>
      <c r="D256" s="190" t="s">
        <v>186</v>
      </c>
      <c r="E256" s="191" t="s">
        <v>3437</v>
      </c>
      <c r="F256" s="192" t="s">
        <v>3438</v>
      </c>
      <c r="G256" s="193" t="s">
        <v>179</v>
      </c>
      <c r="H256" s="194">
        <v>10</v>
      </c>
      <c r="I256" s="195"/>
      <c r="J256" s="196">
        <f t="shared" si="40"/>
        <v>0</v>
      </c>
      <c r="K256" s="197"/>
      <c r="L256" s="198"/>
      <c r="M256" s="199" t="s">
        <v>1</v>
      </c>
      <c r="N256" s="200" t="s">
        <v>42</v>
      </c>
      <c r="O256" s="62"/>
      <c r="P256" s="162">
        <f t="shared" si="41"/>
        <v>0</v>
      </c>
      <c r="Q256" s="162">
        <v>0</v>
      </c>
      <c r="R256" s="162">
        <f t="shared" si="42"/>
        <v>0</v>
      </c>
      <c r="S256" s="162">
        <v>0</v>
      </c>
      <c r="T256" s="163">
        <f t="shared" si="4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4" t="s">
        <v>417</v>
      </c>
      <c r="AT256" s="164" t="s">
        <v>186</v>
      </c>
      <c r="AU256" s="164" t="s">
        <v>152</v>
      </c>
      <c r="AY256" s="18" t="s">
        <v>151</v>
      </c>
      <c r="BE256" s="165">
        <f t="shared" si="44"/>
        <v>0</v>
      </c>
      <c r="BF256" s="165">
        <f t="shared" si="45"/>
        <v>0</v>
      </c>
      <c r="BG256" s="165">
        <f t="shared" si="46"/>
        <v>0</v>
      </c>
      <c r="BH256" s="165">
        <f t="shared" si="47"/>
        <v>0</v>
      </c>
      <c r="BI256" s="165">
        <f t="shared" si="48"/>
        <v>0</v>
      </c>
      <c r="BJ256" s="18" t="s">
        <v>152</v>
      </c>
      <c r="BK256" s="165">
        <f t="shared" si="49"/>
        <v>0</v>
      </c>
      <c r="BL256" s="18" t="s">
        <v>262</v>
      </c>
      <c r="BM256" s="164" t="s">
        <v>2369</v>
      </c>
    </row>
    <row r="257" spans="1:65" s="2" customFormat="1" ht="24.2" customHeight="1">
      <c r="A257" s="33"/>
      <c r="B257" s="151"/>
      <c r="C257" s="190" t="s">
        <v>606</v>
      </c>
      <c r="D257" s="190" t="s">
        <v>186</v>
      </c>
      <c r="E257" s="191" t="s">
        <v>3439</v>
      </c>
      <c r="F257" s="192" t="s">
        <v>3440</v>
      </c>
      <c r="G257" s="193" t="s">
        <v>179</v>
      </c>
      <c r="H257" s="194">
        <v>2</v>
      </c>
      <c r="I257" s="195"/>
      <c r="J257" s="196">
        <f t="shared" si="40"/>
        <v>0</v>
      </c>
      <c r="K257" s="197"/>
      <c r="L257" s="198"/>
      <c r="M257" s="199" t="s">
        <v>1</v>
      </c>
      <c r="N257" s="200" t="s">
        <v>42</v>
      </c>
      <c r="O257" s="62"/>
      <c r="P257" s="162">
        <f t="shared" si="41"/>
        <v>0</v>
      </c>
      <c r="Q257" s="162">
        <v>0</v>
      </c>
      <c r="R257" s="162">
        <f t="shared" si="42"/>
        <v>0</v>
      </c>
      <c r="S257" s="162">
        <v>0</v>
      </c>
      <c r="T257" s="163">
        <f t="shared" si="4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4" t="s">
        <v>417</v>
      </c>
      <c r="AT257" s="164" t="s">
        <v>186</v>
      </c>
      <c r="AU257" s="164" t="s">
        <v>152</v>
      </c>
      <c r="AY257" s="18" t="s">
        <v>151</v>
      </c>
      <c r="BE257" s="165">
        <f t="shared" si="44"/>
        <v>0</v>
      </c>
      <c r="BF257" s="165">
        <f t="shared" si="45"/>
        <v>0</v>
      </c>
      <c r="BG257" s="165">
        <f t="shared" si="46"/>
        <v>0</v>
      </c>
      <c r="BH257" s="165">
        <f t="shared" si="47"/>
        <v>0</v>
      </c>
      <c r="BI257" s="165">
        <f t="shared" si="48"/>
        <v>0</v>
      </c>
      <c r="BJ257" s="18" t="s">
        <v>152</v>
      </c>
      <c r="BK257" s="165">
        <f t="shared" si="49"/>
        <v>0</v>
      </c>
      <c r="BL257" s="18" t="s">
        <v>262</v>
      </c>
      <c r="BM257" s="164" t="s">
        <v>2378</v>
      </c>
    </row>
    <row r="258" spans="1:65" s="2" customFormat="1" ht="21.75" customHeight="1">
      <c r="A258" s="33"/>
      <c r="B258" s="151"/>
      <c r="C258" s="152" t="s">
        <v>731</v>
      </c>
      <c r="D258" s="152" t="s">
        <v>154</v>
      </c>
      <c r="E258" s="153" t="s">
        <v>3441</v>
      </c>
      <c r="F258" s="154" t="s">
        <v>3442</v>
      </c>
      <c r="G258" s="155" t="s">
        <v>179</v>
      </c>
      <c r="H258" s="156">
        <v>5</v>
      </c>
      <c r="I258" s="157"/>
      <c r="J258" s="158">
        <f t="shared" si="40"/>
        <v>0</v>
      </c>
      <c r="K258" s="159"/>
      <c r="L258" s="34"/>
      <c r="M258" s="160" t="s">
        <v>1</v>
      </c>
      <c r="N258" s="161" t="s">
        <v>42</v>
      </c>
      <c r="O258" s="62"/>
      <c r="P258" s="162">
        <f t="shared" si="41"/>
        <v>0</v>
      </c>
      <c r="Q258" s="162">
        <v>0</v>
      </c>
      <c r="R258" s="162">
        <f t="shared" si="42"/>
        <v>0</v>
      </c>
      <c r="S258" s="162">
        <v>0</v>
      </c>
      <c r="T258" s="163">
        <f t="shared" si="4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262</v>
      </c>
      <c r="AT258" s="164" t="s">
        <v>154</v>
      </c>
      <c r="AU258" s="164" t="s">
        <v>152</v>
      </c>
      <c r="AY258" s="18" t="s">
        <v>151</v>
      </c>
      <c r="BE258" s="165">
        <f t="shared" si="44"/>
        <v>0</v>
      </c>
      <c r="BF258" s="165">
        <f t="shared" si="45"/>
        <v>0</v>
      </c>
      <c r="BG258" s="165">
        <f t="shared" si="46"/>
        <v>0</v>
      </c>
      <c r="BH258" s="165">
        <f t="shared" si="47"/>
        <v>0</v>
      </c>
      <c r="BI258" s="165">
        <f t="shared" si="48"/>
        <v>0</v>
      </c>
      <c r="BJ258" s="18" t="s">
        <v>152</v>
      </c>
      <c r="BK258" s="165">
        <f t="shared" si="49"/>
        <v>0</v>
      </c>
      <c r="BL258" s="18" t="s">
        <v>262</v>
      </c>
      <c r="BM258" s="164" t="s">
        <v>2396</v>
      </c>
    </row>
    <row r="259" spans="1:65" s="2" customFormat="1" ht="24.2" customHeight="1">
      <c r="A259" s="33"/>
      <c r="B259" s="151"/>
      <c r="C259" s="190" t="s">
        <v>1900</v>
      </c>
      <c r="D259" s="190" t="s">
        <v>186</v>
      </c>
      <c r="E259" s="191" t="s">
        <v>3443</v>
      </c>
      <c r="F259" s="192" t="s">
        <v>3444</v>
      </c>
      <c r="G259" s="193" t="s">
        <v>179</v>
      </c>
      <c r="H259" s="194">
        <v>5</v>
      </c>
      <c r="I259" s="195"/>
      <c r="J259" s="196">
        <f t="shared" si="40"/>
        <v>0</v>
      </c>
      <c r="K259" s="197"/>
      <c r="L259" s="198"/>
      <c r="M259" s="199" t="s">
        <v>1</v>
      </c>
      <c r="N259" s="200" t="s">
        <v>42</v>
      </c>
      <c r="O259" s="62"/>
      <c r="P259" s="162">
        <f t="shared" si="41"/>
        <v>0</v>
      </c>
      <c r="Q259" s="162">
        <v>0</v>
      </c>
      <c r="R259" s="162">
        <f t="shared" si="42"/>
        <v>0</v>
      </c>
      <c r="S259" s="162">
        <v>0</v>
      </c>
      <c r="T259" s="163">
        <f t="shared" si="4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4" t="s">
        <v>417</v>
      </c>
      <c r="AT259" s="164" t="s">
        <v>186</v>
      </c>
      <c r="AU259" s="164" t="s">
        <v>152</v>
      </c>
      <c r="AY259" s="18" t="s">
        <v>151</v>
      </c>
      <c r="BE259" s="165">
        <f t="shared" si="44"/>
        <v>0</v>
      </c>
      <c r="BF259" s="165">
        <f t="shared" si="45"/>
        <v>0</v>
      </c>
      <c r="BG259" s="165">
        <f t="shared" si="46"/>
        <v>0</v>
      </c>
      <c r="BH259" s="165">
        <f t="shared" si="47"/>
        <v>0</v>
      </c>
      <c r="BI259" s="165">
        <f t="shared" si="48"/>
        <v>0</v>
      </c>
      <c r="BJ259" s="18" t="s">
        <v>152</v>
      </c>
      <c r="BK259" s="165">
        <f t="shared" si="49"/>
        <v>0</v>
      </c>
      <c r="BL259" s="18" t="s">
        <v>262</v>
      </c>
      <c r="BM259" s="164" t="s">
        <v>2407</v>
      </c>
    </row>
    <row r="260" spans="1:65" s="2" customFormat="1" ht="24.2" customHeight="1">
      <c r="A260" s="33"/>
      <c r="B260" s="151"/>
      <c r="C260" s="152" t="s">
        <v>1904</v>
      </c>
      <c r="D260" s="152" t="s">
        <v>154</v>
      </c>
      <c r="E260" s="153" t="s">
        <v>3445</v>
      </c>
      <c r="F260" s="154" t="s">
        <v>3446</v>
      </c>
      <c r="G260" s="155" t="s">
        <v>179</v>
      </c>
      <c r="H260" s="156">
        <v>12</v>
      </c>
      <c r="I260" s="157"/>
      <c r="J260" s="158">
        <f t="shared" si="40"/>
        <v>0</v>
      </c>
      <c r="K260" s="159"/>
      <c r="L260" s="34"/>
      <c r="M260" s="160" t="s">
        <v>1</v>
      </c>
      <c r="N260" s="161" t="s">
        <v>42</v>
      </c>
      <c r="O260" s="62"/>
      <c r="P260" s="162">
        <f t="shared" si="41"/>
        <v>0</v>
      </c>
      <c r="Q260" s="162">
        <v>0</v>
      </c>
      <c r="R260" s="162">
        <f t="shared" si="42"/>
        <v>0</v>
      </c>
      <c r="S260" s="162">
        <v>0</v>
      </c>
      <c r="T260" s="163">
        <f t="shared" si="4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4" t="s">
        <v>262</v>
      </c>
      <c r="AT260" s="164" t="s">
        <v>154</v>
      </c>
      <c r="AU260" s="164" t="s">
        <v>152</v>
      </c>
      <c r="AY260" s="18" t="s">
        <v>151</v>
      </c>
      <c r="BE260" s="165">
        <f t="shared" si="44"/>
        <v>0</v>
      </c>
      <c r="BF260" s="165">
        <f t="shared" si="45"/>
        <v>0</v>
      </c>
      <c r="BG260" s="165">
        <f t="shared" si="46"/>
        <v>0</v>
      </c>
      <c r="BH260" s="165">
        <f t="shared" si="47"/>
        <v>0</v>
      </c>
      <c r="BI260" s="165">
        <f t="shared" si="48"/>
        <v>0</v>
      </c>
      <c r="BJ260" s="18" t="s">
        <v>152</v>
      </c>
      <c r="BK260" s="165">
        <f t="shared" si="49"/>
        <v>0</v>
      </c>
      <c r="BL260" s="18" t="s">
        <v>262</v>
      </c>
      <c r="BM260" s="164" t="s">
        <v>2414</v>
      </c>
    </row>
    <row r="261" spans="1:65" s="2" customFormat="1" ht="37.9" customHeight="1">
      <c r="A261" s="33"/>
      <c r="B261" s="151"/>
      <c r="C261" s="190" t="s">
        <v>1908</v>
      </c>
      <c r="D261" s="190" t="s">
        <v>186</v>
      </c>
      <c r="E261" s="191" t="s">
        <v>3447</v>
      </c>
      <c r="F261" s="192" t="s">
        <v>3448</v>
      </c>
      <c r="G261" s="193" t="s">
        <v>179</v>
      </c>
      <c r="H261" s="194">
        <v>12</v>
      </c>
      <c r="I261" s="195"/>
      <c r="J261" s="196">
        <f t="shared" si="40"/>
        <v>0</v>
      </c>
      <c r="K261" s="197"/>
      <c r="L261" s="198"/>
      <c r="M261" s="199" t="s">
        <v>1</v>
      </c>
      <c r="N261" s="200" t="s">
        <v>42</v>
      </c>
      <c r="O261" s="62"/>
      <c r="P261" s="162">
        <f t="shared" si="41"/>
        <v>0</v>
      </c>
      <c r="Q261" s="162">
        <v>0</v>
      </c>
      <c r="R261" s="162">
        <f t="shared" si="42"/>
        <v>0</v>
      </c>
      <c r="S261" s="162">
        <v>0</v>
      </c>
      <c r="T261" s="163">
        <f t="shared" si="4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417</v>
      </c>
      <c r="AT261" s="164" t="s">
        <v>186</v>
      </c>
      <c r="AU261" s="164" t="s">
        <v>152</v>
      </c>
      <c r="AY261" s="18" t="s">
        <v>151</v>
      </c>
      <c r="BE261" s="165">
        <f t="shared" si="44"/>
        <v>0</v>
      </c>
      <c r="BF261" s="165">
        <f t="shared" si="45"/>
        <v>0</v>
      </c>
      <c r="BG261" s="165">
        <f t="shared" si="46"/>
        <v>0</v>
      </c>
      <c r="BH261" s="165">
        <f t="shared" si="47"/>
        <v>0</v>
      </c>
      <c r="BI261" s="165">
        <f t="shared" si="48"/>
        <v>0</v>
      </c>
      <c r="BJ261" s="18" t="s">
        <v>152</v>
      </c>
      <c r="BK261" s="165">
        <f t="shared" si="49"/>
        <v>0</v>
      </c>
      <c r="BL261" s="18" t="s">
        <v>262</v>
      </c>
      <c r="BM261" s="164" t="s">
        <v>2424</v>
      </c>
    </row>
    <row r="262" spans="1:65" s="2" customFormat="1" ht="24.2" customHeight="1">
      <c r="A262" s="33"/>
      <c r="B262" s="151"/>
      <c r="C262" s="190" t="s">
        <v>1912</v>
      </c>
      <c r="D262" s="190" t="s">
        <v>186</v>
      </c>
      <c r="E262" s="191" t="s">
        <v>3449</v>
      </c>
      <c r="F262" s="192" t="s">
        <v>3450</v>
      </c>
      <c r="G262" s="193" t="s">
        <v>179</v>
      </c>
      <c r="H262" s="194">
        <v>2</v>
      </c>
      <c r="I262" s="195"/>
      <c r="J262" s="196">
        <f t="shared" si="40"/>
        <v>0</v>
      </c>
      <c r="K262" s="197"/>
      <c r="L262" s="198"/>
      <c r="M262" s="199" t="s">
        <v>1</v>
      </c>
      <c r="N262" s="200" t="s">
        <v>42</v>
      </c>
      <c r="O262" s="62"/>
      <c r="P262" s="162">
        <f t="shared" si="41"/>
        <v>0</v>
      </c>
      <c r="Q262" s="162">
        <v>0</v>
      </c>
      <c r="R262" s="162">
        <f t="shared" si="42"/>
        <v>0</v>
      </c>
      <c r="S262" s="162">
        <v>0</v>
      </c>
      <c r="T262" s="163">
        <f t="shared" si="4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4" t="s">
        <v>417</v>
      </c>
      <c r="AT262" s="164" t="s">
        <v>186</v>
      </c>
      <c r="AU262" s="164" t="s">
        <v>152</v>
      </c>
      <c r="AY262" s="18" t="s">
        <v>151</v>
      </c>
      <c r="BE262" s="165">
        <f t="shared" si="44"/>
        <v>0</v>
      </c>
      <c r="BF262" s="165">
        <f t="shared" si="45"/>
        <v>0</v>
      </c>
      <c r="BG262" s="165">
        <f t="shared" si="46"/>
        <v>0</v>
      </c>
      <c r="BH262" s="165">
        <f t="shared" si="47"/>
        <v>0</v>
      </c>
      <c r="BI262" s="165">
        <f t="shared" si="48"/>
        <v>0</v>
      </c>
      <c r="BJ262" s="18" t="s">
        <v>152</v>
      </c>
      <c r="BK262" s="165">
        <f t="shared" si="49"/>
        <v>0</v>
      </c>
      <c r="BL262" s="18" t="s">
        <v>262</v>
      </c>
      <c r="BM262" s="164" t="s">
        <v>265</v>
      </c>
    </row>
    <row r="263" spans="1:65" s="2" customFormat="1" ht="24.2" customHeight="1">
      <c r="A263" s="33"/>
      <c r="B263" s="151"/>
      <c r="C263" s="152" t="s">
        <v>1919</v>
      </c>
      <c r="D263" s="152" t="s">
        <v>154</v>
      </c>
      <c r="E263" s="153" t="s">
        <v>3451</v>
      </c>
      <c r="F263" s="154" t="s">
        <v>3452</v>
      </c>
      <c r="G263" s="155" t="s">
        <v>179</v>
      </c>
      <c r="H263" s="156">
        <v>2</v>
      </c>
      <c r="I263" s="157"/>
      <c r="J263" s="158">
        <f t="shared" si="40"/>
        <v>0</v>
      </c>
      <c r="K263" s="159"/>
      <c r="L263" s="34"/>
      <c r="M263" s="160" t="s">
        <v>1</v>
      </c>
      <c r="N263" s="161" t="s">
        <v>42</v>
      </c>
      <c r="O263" s="62"/>
      <c r="P263" s="162">
        <f t="shared" si="41"/>
        <v>0</v>
      </c>
      <c r="Q263" s="162">
        <v>0</v>
      </c>
      <c r="R263" s="162">
        <f t="shared" si="42"/>
        <v>0</v>
      </c>
      <c r="S263" s="162">
        <v>0</v>
      </c>
      <c r="T263" s="163">
        <f t="shared" si="4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4" t="s">
        <v>262</v>
      </c>
      <c r="AT263" s="164" t="s">
        <v>154</v>
      </c>
      <c r="AU263" s="164" t="s">
        <v>152</v>
      </c>
      <c r="AY263" s="18" t="s">
        <v>151</v>
      </c>
      <c r="BE263" s="165">
        <f t="shared" si="44"/>
        <v>0</v>
      </c>
      <c r="BF263" s="165">
        <f t="shared" si="45"/>
        <v>0</v>
      </c>
      <c r="BG263" s="165">
        <f t="shared" si="46"/>
        <v>0</v>
      </c>
      <c r="BH263" s="165">
        <f t="shared" si="47"/>
        <v>0</v>
      </c>
      <c r="BI263" s="165">
        <f t="shared" si="48"/>
        <v>0</v>
      </c>
      <c r="BJ263" s="18" t="s">
        <v>152</v>
      </c>
      <c r="BK263" s="165">
        <f t="shared" si="49"/>
        <v>0</v>
      </c>
      <c r="BL263" s="18" t="s">
        <v>262</v>
      </c>
      <c r="BM263" s="164" t="s">
        <v>2441</v>
      </c>
    </row>
    <row r="264" spans="1:65" s="2" customFormat="1" ht="24.2" customHeight="1">
      <c r="A264" s="33"/>
      <c r="B264" s="151"/>
      <c r="C264" s="190" t="s">
        <v>1929</v>
      </c>
      <c r="D264" s="190" t="s">
        <v>186</v>
      </c>
      <c r="E264" s="191" t="s">
        <v>3453</v>
      </c>
      <c r="F264" s="192" t="s">
        <v>3454</v>
      </c>
      <c r="G264" s="193" t="s">
        <v>179</v>
      </c>
      <c r="H264" s="194">
        <v>2</v>
      </c>
      <c r="I264" s="195"/>
      <c r="J264" s="196">
        <f t="shared" si="40"/>
        <v>0</v>
      </c>
      <c r="K264" s="197"/>
      <c r="L264" s="198"/>
      <c r="M264" s="199" t="s">
        <v>1</v>
      </c>
      <c r="N264" s="200" t="s">
        <v>42</v>
      </c>
      <c r="O264" s="62"/>
      <c r="P264" s="162">
        <f t="shared" si="41"/>
        <v>0</v>
      </c>
      <c r="Q264" s="162">
        <v>0</v>
      </c>
      <c r="R264" s="162">
        <f t="shared" si="42"/>
        <v>0</v>
      </c>
      <c r="S264" s="162">
        <v>0</v>
      </c>
      <c r="T264" s="163">
        <f t="shared" si="4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4" t="s">
        <v>417</v>
      </c>
      <c r="AT264" s="164" t="s">
        <v>186</v>
      </c>
      <c r="AU264" s="164" t="s">
        <v>152</v>
      </c>
      <c r="AY264" s="18" t="s">
        <v>151</v>
      </c>
      <c r="BE264" s="165">
        <f t="shared" si="44"/>
        <v>0</v>
      </c>
      <c r="BF264" s="165">
        <f t="shared" si="45"/>
        <v>0</v>
      </c>
      <c r="BG264" s="165">
        <f t="shared" si="46"/>
        <v>0</v>
      </c>
      <c r="BH264" s="165">
        <f t="shared" si="47"/>
        <v>0</v>
      </c>
      <c r="BI264" s="165">
        <f t="shared" si="48"/>
        <v>0</v>
      </c>
      <c r="BJ264" s="18" t="s">
        <v>152</v>
      </c>
      <c r="BK264" s="165">
        <f t="shared" si="49"/>
        <v>0</v>
      </c>
      <c r="BL264" s="18" t="s">
        <v>262</v>
      </c>
      <c r="BM264" s="164" t="s">
        <v>2453</v>
      </c>
    </row>
    <row r="265" spans="1:65" s="2" customFormat="1" ht="24.2" customHeight="1">
      <c r="A265" s="33"/>
      <c r="B265" s="151"/>
      <c r="C265" s="152" t="s">
        <v>1933</v>
      </c>
      <c r="D265" s="152" t="s">
        <v>154</v>
      </c>
      <c r="E265" s="153" t="s">
        <v>3455</v>
      </c>
      <c r="F265" s="154" t="s">
        <v>3456</v>
      </c>
      <c r="G265" s="155" t="s">
        <v>179</v>
      </c>
      <c r="H265" s="156">
        <v>15</v>
      </c>
      <c r="I265" s="157"/>
      <c r="J265" s="158">
        <f t="shared" si="40"/>
        <v>0</v>
      </c>
      <c r="K265" s="159"/>
      <c r="L265" s="34"/>
      <c r="M265" s="160" t="s">
        <v>1</v>
      </c>
      <c r="N265" s="161" t="s">
        <v>42</v>
      </c>
      <c r="O265" s="62"/>
      <c r="P265" s="162">
        <f t="shared" si="41"/>
        <v>0</v>
      </c>
      <c r="Q265" s="162">
        <v>0</v>
      </c>
      <c r="R265" s="162">
        <f t="shared" si="42"/>
        <v>0</v>
      </c>
      <c r="S265" s="162">
        <v>0</v>
      </c>
      <c r="T265" s="163">
        <f t="shared" si="4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4" t="s">
        <v>262</v>
      </c>
      <c r="AT265" s="164" t="s">
        <v>154</v>
      </c>
      <c r="AU265" s="164" t="s">
        <v>152</v>
      </c>
      <c r="AY265" s="18" t="s">
        <v>151</v>
      </c>
      <c r="BE265" s="165">
        <f t="shared" si="44"/>
        <v>0</v>
      </c>
      <c r="BF265" s="165">
        <f t="shared" si="45"/>
        <v>0</v>
      </c>
      <c r="BG265" s="165">
        <f t="shared" si="46"/>
        <v>0</v>
      </c>
      <c r="BH265" s="165">
        <f t="shared" si="47"/>
        <v>0</v>
      </c>
      <c r="BI265" s="165">
        <f t="shared" si="48"/>
        <v>0</v>
      </c>
      <c r="BJ265" s="18" t="s">
        <v>152</v>
      </c>
      <c r="BK265" s="165">
        <f t="shared" si="49"/>
        <v>0</v>
      </c>
      <c r="BL265" s="18" t="s">
        <v>262</v>
      </c>
      <c r="BM265" s="164" t="s">
        <v>2463</v>
      </c>
    </row>
    <row r="266" spans="1:65" s="2" customFormat="1" ht="16.5" customHeight="1">
      <c r="A266" s="33"/>
      <c r="B266" s="151"/>
      <c r="C266" s="190" t="s">
        <v>1938</v>
      </c>
      <c r="D266" s="190" t="s">
        <v>186</v>
      </c>
      <c r="E266" s="191" t="s">
        <v>3457</v>
      </c>
      <c r="F266" s="192" t="s">
        <v>3458</v>
      </c>
      <c r="G266" s="193" t="s">
        <v>179</v>
      </c>
      <c r="H266" s="194">
        <v>13</v>
      </c>
      <c r="I266" s="195"/>
      <c r="J266" s="196">
        <f t="shared" si="40"/>
        <v>0</v>
      </c>
      <c r="K266" s="197"/>
      <c r="L266" s="198"/>
      <c r="M266" s="199" t="s">
        <v>1</v>
      </c>
      <c r="N266" s="200" t="s">
        <v>42</v>
      </c>
      <c r="O266" s="62"/>
      <c r="P266" s="162">
        <f t="shared" si="41"/>
        <v>0</v>
      </c>
      <c r="Q266" s="162">
        <v>0</v>
      </c>
      <c r="R266" s="162">
        <f t="shared" si="42"/>
        <v>0</v>
      </c>
      <c r="S266" s="162">
        <v>0</v>
      </c>
      <c r="T266" s="163">
        <f t="shared" si="4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417</v>
      </c>
      <c r="AT266" s="164" t="s">
        <v>186</v>
      </c>
      <c r="AU266" s="164" t="s">
        <v>152</v>
      </c>
      <c r="AY266" s="18" t="s">
        <v>151</v>
      </c>
      <c r="BE266" s="165">
        <f t="shared" si="44"/>
        <v>0</v>
      </c>
      <c r="BF266" s="165">
        <f t="shared" si="45"/>
        <v>0</v>
      </c>
      <c r="BG266" s="165">
        <f t="shared" si="46"/>
        <v>0</v>
      </c>
      <c r="BH266" s="165">
        <f t="shared" si="47"/>
        <v>0</v>
      </c>
      <c r="BI266" s="165">
        <f t="shared" si="48"/>
        <v>0</v>
      </c>
      <c r="BJ266" s="18" t="s">
        <v>152</v>
      </c>
      <c r="BK266" s="165">
        <f t="shared" si="49"/>
        <v>0</v>
      </c>
      <c r="BL266" s="18" t="s">
        <v>262</v>
      </c>
      <c r="BM266" s="164" t="s">
        <v>2475</v>
      </c>
    </row>
    <row r="267" spans="1:65" s="2" customFormat="1" ht="24.2" customHeight="1">
      <c r="A267" s="33"/>
      <c r="B267" s="151"/>
      <c r="C267" s="190" t="s">
        <v>1942</v>
      </c>
      <c r="D267" s="190" t="s">
        <v>186</v>
      </c>
      <c r="E267" s="191" t="s">
        <v>3459</v>
      </c>
      <c r="F267" s="192" t="s">
        <v>3460</v>
      </c>
      <c r="G267" s="193" t="s">
        <v>179</v>
      </c>
      <c r="H267" s="194">
        <v>2</v>
      </c>
      <c r="I267" s="195"/>
      <c r="J267" s="196">
        <f t="shared" si="40"/>
        <v>0</v>
      </c>
      <c r="K267" s="197"/>
      <c r="L267" s="198"/>
      <c r="M267" s="199" t="s">
        <v>1</v>
      </c>
      <c r="N267" s="200" t="s">
        <v>42</v>
      </c>
      <c r="O267" s="62"/>
      <c r="P267" s="162">
        <f t="shared" si="41"/>
        <v>0</v>
      </c>
      <c r="Q267" s="162">
        <v>0</v>
      </c>
      <c r="R267" s="162">
        <f t="shared" si="42"/>
        <v>0</v>
      </c>
      <c r="S267" s="162">
        <v>0</v>
      </c>
      <c r="T267" s="163">
        <f t="shared" si="4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4" t="s">
        <v>417</v>
      </c>
      <c r="AT267" s="164" t="s">
        <v>186</v>
      </c>
      <c r="AU267" s="164" t="s">
        <v>152</v>
      </c>
      <c r="AY267" s="18" t="s">
        <v>151</v>
      </c>
      <c r="BE267" s="165">
        <f t="shared" si="44"/>
        <v>0</v>
      </c>
      <c r="BF267" s="165">
        <f t="shared" si="45"/>
        <v>0</v>
      </c>
      <c r="BG267" s="165">
        <f t="shared" si="46"/>
        <v>0</v>
      </c>
      <c r="BH267" s="165">
        <f t="shared" si="47"/>
        <v>0</v>
      </c>
      <c r="BI267" s="165">
        <f t="shared" si="48"/>
        <v>0</v>
      </c>
      <c r="BJ267" s="18" t="s">
        <v>152</v>
      </c>
      <c r="BK267" s="165">
        <f t="shared" si="49"/>
        <v>0</v>
      </c>
      <c r="BL267" s="18" t="s">
        <v>262</v>
      </c>
      <c r="BM267" s="164" t="s">
        <v>2483</v>
      </c>
    </row>
    <row r="268" spans="1:65" s="2" customFormat="1" ht="16.5" customHeight="1">
      <c r="A268" s="33"/>
      <c r="B268" s="151"/>
      <c r="C268" s="152" t="s">
        <v>1949</v>
      </c>
      <c r="D268" s="152" t="s">
        <v>154</v>
      </c>
      <c r="E268" s="153" t="s">
        <v>3461</v>
      </c>
      <c r="F268" s="154" t="s">
        <v>3462</v>
      </c>
      <c r="G268" s="155" t="s">
        <v>179</v>
      </c>
      <c r="H268" s="156">
        <v>12</v>
      </c>
      <c r="I268" s="157"/>
      <c r="J268" s="158">
        <f t="shared" si="40"/>
        <v>0</v>
      </c>
      <c r="K268" s="159"/>
      <c r="L268" s="34"/>
      <c r="M268" s="160" t="s">
        <v>1</v>
      </c>
      <c r="N268" s="161" t="s">
        <v>42</v>
      </c>
      <c r="O268" s="62"/>
      <c r="P268" s="162">
        <f t="shared" si="41"/>
        <v>0</v>
      </c>
      <c r="Q268" s="162">
        <v>0</v>
      </c>
      <c r="R268" s="162">
        <f t="shared" si="42"/>
        <v>0</v>
      </c>
      <c r="S268" s="162">
        <v>0</v>
      </c>
      <c r="T268" s="163">
        <f t="shared" si="4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4" t="s">
        <v>262</v>
      </c>
      <c r="AT268" s="164" t="s">
        <v>154</v>
      </c>
      <c r="AU268" s="164" t="s">
        <v>152</v>
      </c>
      <c r="AY268" s="18" t="s">
        <v>151</v>
      </c>
      <c r="BE268" s="165">
        <f t="shared" si="44"/>
        <v>0</v>
      </c>
      <c r="BF268" s="165">
        <f t="shared" si="45"/>
        <v>0</v>
      </c>
      <c r="BG268" s="165">
        <f t="shared" si="46"/>
        <v>0</v>
      </c>
      <c r="BH268" s="165">
        <f t="shared" si="47"/>
        <v>0</v>
      </c>
      <c r="BI268" s="165">
        <f t="shared" si="48"/>
        <v>0</v>
      </c>
      <c r="BJ268" s="18" t="s">
        <v>152</v>
      </c>
      <c r="BK268" s="165">
        <f t="shared" si="49"/>
        <v>0</v>
      </c>
      <c r="BL268" s="18" t="s">
        <v>262</v>
      </c>
      <c r="BM268" s="164" t="s">
        <v>2491</v>
      </c>
    </row>
    <row r="269" spans="1:65" s="2" customFormat="1" ht="16.5" customHeight="1">
      <c r="A269" s="33"/>
      <c r="B269" s="151"/>
      <c r="C269" s="190" t="s">
        <v>1955</v>
      </c>
      <c r="D269" s="190" t="s">
        <v>186</v>
      </c>
      <c r="E269" s="191" t="s">
        <v>3463</v>
      </c>
      <c r="F269" s="192" t="s">
        <v>3464</v>
      </c>
      <c r="G269" s="193" t="s">
        <v>179</v>
      </c>
      <c r="H269" s="194">
        <v>12</v>
      </c>
      <c r="I269" s="195"/>
      <c r="J269" s="196">
        <f t="shared" si="40"/>
        <v>0</v>
      </c>
      <c r="K269" s="197"/>
      <c r="L269" s="198"/>
      <c r="M269" s="199" t="s">
        <v>1</v>
      </c>
      <c r="N269" s="200" t="s">
        <v>42</v>
      </c>
      <c r="O269" s="62"/>
      <c r="P269" s="162">
        <f t="shared" si="41"/>
        <v>0</v>
      </c>
      <c r="Q269" s="162">
        <v>0</v>
      </c>
      <c r="R269" s="162">
        <f t="shared" si="42"/>
        <v>0</v>
      </c>
      <c r="S269" s="162">
        <v>0</v>
      </c>
      <c r="T269" s="163">
        <f t="shared" si="4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4" t="s">
        <v>417</v>
      </c>
      <c r="AT269" s="164" t="s">
        <v>186</v>
      </c>
      <c r="AU269" s="164" t="s">
        <v>152</v>
      </c>
      <c r="AY269" s="18" t="s">
        <v>151</v>
      </c>
      <c r="BE269" s="165">
        <f t="shared" si="44"/>
        <v>0</v>
      </c>
      <c r="BF269" s="165">
        <f t="shared" si="45"/>
        <v>0</v>
      </c>
      <c r="BG269" s="165">
        <f t="shared" si="46"/>
        <v>0</v>
      </c>
      <c r="BH269" s="165">
        <f t="shared" si="47"/>
        <v>0</v>
      </c>
      <c r="BI269" s="165">
        <f t="shared" si="48"/>
        <v>0</v>
      </c>
      <c r="BJ269" s="18" t="s">
        <v>152</v>
      </c>
      <c r="BK269" s="165">
        <f t="shared" si="49"/>
        <v>0</v>
      </c>
      <c r="BL269" s="18" t="s">
        <v>262</v>
      </c>
      <c r="BM269" s="164" t="s">
        <v>2505</v>
      </c>
    </row>
    <row r="270" spans="1:65" s="2" customFormat="1" ht="33" customHeight="1">
      <c r="A270" s="33"/>
      <c r="B270" s="151"/>
      <c r="C270" s="152" t="s">
        <v>1960</v>
      </c>
      <c r="D270" s="152" t="s">
        <v>154</v>
      </c>
      <c r="E270" s="153" t="s">
        <v>3465</v>
      </c>
      <c r="F270" s="154" t="s">
        <v>3466</v>
      </c>
      <c r="G270" s="155" t="s">
        <v>179</v>
      </c>
      <c r="H270" s="156">
        <v>1</v>
      </c>
      <c r="I270" s="157"/>
      <c r="J270" s="158">
        <f t="shared" si="40"/>
        <v>0</v>
      </c>
      <c r="K270" s="159"/>
      <c r="L270" s="34"/>
      <c r="M270" s="160" t="s">
        <v>1</v>
      </c>
      <c r="N270" s="161" t="s">
        <v>42</v>
      </c>
      <c r="O270" s="62"/>
      <c r="P270" s="162">
        <f t="shared" si="41"/>
        <v>0</v>
      </c>
      <c r="Q270" s="162">
        <v>0</v>
      </c>
      <c r="R270" s="162">
        <f t="shared" si="42"/>
        <v>0</v>
      </c>
      <c r="S270" s="162">
        <v>0</v>
      </c>
      <c r="T270" s="163">
        <f t="shared" si="4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4" t="s">
        <v>262</v>
      </c>
      <c r="AT270" s="164" t="s">
        <v>154</v>
      </c>
      <c r="AU270" s="164" t="s">
        <v>152</v>
      </c>
      <c r="AY270" s="18" t="s">
        <v>151</v>
      </c>
      <c r="BE270" s="165">
        <f t="shared" si="44"/>
        <v>0</v>
      </c>
      <c r="BF270" s="165">
        <f t="shared" si="45"/>
        <v>0</v>
      </c>
      <c r="BG270" s="165">
        <f t="shared" si="46"/>
        <v>0</v>
      </c>
      <c r="BH270" s="165">
        <f t="shared" si="47"/>
        <v>0</v>
      </c>
      <c r="BI270" s="165">
        <f t="shared" si="48"/>
        <v>0</v>
      </c>
      <c r="BJ270" s="18" t="s">
        <v>152</v>
      </c>
      <c r="BK270" s="165">
        <f t="shared" si="49"/>
        <v>0</v>
      </c>
      <c r="BL270" s="18" t="s">
        <v>262</v>
      </c>
      <c r="BM270" s="164" t="s">
        <v>2518</v>
      </c>
    </row>
    <row r="271" spans="1:65" s="2" customFormat="1" ht="24.2" customHeight="1">
      <c r="A271" s="33"/>
      <c r="B271" s="151"/>
      <c r="C271" s="190" t="s">
        <v>1966</v>
      </c>
      <c r="D271" s="190" t="s">
        <v>186</v>
      </c>
      <c r="E271" s="191" t="s">
        <v>3467</v>
      </c>
      <c r="F271" s="192" t="s">
        <v>3468</v>
      </c>
      <c r="G271" s="193" t="s">
        <v>179</v>
      </c>
      <c r="H271" s="194">
        <v>1</v>
      </c>
      <c r="I271" s="195"/>
      <c r="J271" s="196">
        <f t="shared" si="40"/>
        <v>0</v>
      </c>
      <c r="K271" s="197"/>
      <c r="L271" s="198"/>
      <c r="M271" s="199" t="s">
        <v>1</v>
      </c>
      <c r="N271" s="200" t="s">
        <v>42</v>
      </c>
      <c r="O271" s="62"/>
      <c r="P271" s="162">
        <f t="shared" si="41"/>
        <v>0</v>
      </c>
      <c r="Q271" s="162">
        <v>0</v>
      </c>
      <c r="R271" s="162">
        <f t="shared" si="42"/>
        <v>0</v>
      </c>
      <c r="S271" s="162">
        <v>0</v>
      </c>
      <c r="T271" s="163">
        <f t="shared" si="4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417</v>
      </c>
      <c r="AT271" s="164" t="s">
        <v>186</v>
      </c>
      <c r="AU271" s="164" t="s">
        <v>152</v>
      </c>
      <c r="AY271" s="18" t="s">
        <v>151</v>
      </c>
      <c r="BE271" s="165">
        <f t="shared" si="44"/>
        <v>0</v>
      </c>
      <c r="BF271" s="165">
        <f t="shared" si="45"/>
        <v>0</v>
      </c>
      <c r="BG271" s="165">
        <f t="shared" si="46"/>
        <v>0</v>
      </c>
      <c r="BH271" s="165">
        <f t="shared" si="47"/>
        <v>0</v>
      </c>
      <c r="BI271" s="165">
        <f t="shared" si="48"/>
        <v>0</v>
      </c>
      <c r="BJ271" s="18" t="s">
        <v>152</v>
      </c>
      <c r="BK271" s="165">
        <f t="shared" si="49"/>
        <v>0</v>
      </c>
      <c r="BL271" s="18" t="s">
        <v>262</v>
      </c>
      <c r="BM271" s="164" t="s">
        <v>2535</v>
      </c>
    </row>
    <row r="272" spans="1:65" s="2" customFormat="1" ht="24.2" customHeight="1">
      <c r="A272" s="33"/>
      <c r="B272" s="151"/>
      <c r="C272" s="152" t="s">
        <v>1973</v>
      </c>
      <c r="D272" s="152" t="s">
        <v>154</v>
      </c>
      <c r="E272" s="153" t="s">
        <v>3469</v>
      </c>
      <c r="F272" s="154" t="s">
        <v>3470</v>
      </c>
      <c r="G272" s="155" t="s">
        <v>179</v>
      </c>
      <c r="H272" s="156">
        <v>2</v>
      </c>
      <c r="I272" s="157"/>
      <c r="J272" s="158">
        <f t="shared" si="40"/>
        <v>0</v>
      </c>
      <c r="K272" s="159"/>
      <c r="L272" s="34"/>
      <c r="M272" s="160" t="s">
        <v>1</v>
      </c>
      <c r="N272" s="161" t="s">
        <v>42</v>
      </c>
      <c r="O272" s="62"/>
      <c r="P272" s="162">
        <f t="shared" si="41"/>
        <v>0</v>
      </c>
      <c r="Q272" s="162">
        <v>0</v>
      </c>
      <c r="R272" s="162">
        <f t="shared" si="42"/>
        <v>0</v>
      </c>
      <c r="S272" s="162">
        <v>0</v>
      </c>
      <c r="T272" s="163">
        <f t="shared" si="4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4" t="s">
        <v>262</v>
      </c>
      <c r="AT272" s="164" t="s">
        <v>154</v>
      </c>
      <c r="AU272" s="164" t="s">
        <v>152</v>
      </c>
      <c r="AY272" s="18" t="s">
        <v>151</v>
      </c>
      <c r="BE272" s="165">
        <f t="shared" si="44"/>
        <v>0</v>
      </c>
      <c r="BF272" s="165">
        <f t="shared" si="45"/>
        <v>0</v>
      </c>
      <c r="BG272" s="165">
        <f t="shared" si="46"/>
        <v>0</v>
      </c>
      <c r="BH272" s="165">
        <f t="shared" si="47"/>
        <v>0</v>
      </c>
      <c r="BI272" s="165">
        <f t="shared" si="48"/>
        <v>0</v>
      </c>
      <c r="BJ272" s="18" t="s">
        <v>152</v>
      </c>
      <c r="BK272" s="165">
        <f t="shared" si="49"/>
        <v>0</v>
      </c>
      <c r="BL272" s="18" t="s">
        <v>262</v>
      </c>
      <c r="BM272" s="164" t="s">
        <v>2547</v>
      </c>
    </row>
    <row r="273" spans="1:65" s="2" customFormat="1" ht="16.5" customHeight="1">
      <c r="A273" s="33"/>
      <c r="B273" s="151"/>
      <c r="C273" s="190" t="s">
        <v>1979</v>
      </c>
      <c r="D273" s="190" t="s">
        <v>186</v>
      </c>
      <c r="E273" s="191" t="s">
        <v>3471</v>
      </c>
      <c r="F273" s="192" t="s">
        <v>3472</v>
      </c>
      <c r="G273" s="193" t="s">
        <v>179</v>
      </c>
      <c r="H273" s="194">
        <v>2</v>
      </c>
      <c r="I273" s="195"/>
      <c r="J273" s="196">
        <f t="shared" si="40"/>
        <v>0</v>
      </c>
      <c r="K273" s="197"/>
      <c r="L273" s="198"/>
      <c r="M273" s="199" t="s">
        <v>1</v>
      </c>
      <c r="N273" s="200" t="s">
        <v>42</v>
      </c>
      <c r="O273" s="62"/>
      <c r="P273" s="162">
        <f t="shared" si="41"/>
        <v>0</v>
      </c>
      <c r="Q273" s="162">
        <v>0</v>
      </c>
      <c r="R273" s="162">
        <f t="shared" si="42"/>
        <v>0</v>
      </c>
      <c r="S273" s="162">
        <v>0</v>
      </c>
      <c r="T273" s="163">
        <f t="shared" si="4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417</v>
      </c>
      <c r="AT273" s="164" t="s">
        <v>186</v>
      </c>
      <c r="AU273" s="164" t="s">
        <v>152</v>
      </c>
      <c r="AY273" s="18" t="s">
        <v>151</v>
      </c>
      <c r="BE273" s="165">
        <f t="shared" si="44"/>
        <v>0</v>
      </c>
      <c r="BF273" s="165">
        <f t="shared" si="45"/>
        <v>0</v>
      </c>
      <c r="BG273" s="165">
        <f t="shared" si="46"/>
        <v>0</v>
      </c>
      <c r="BH273" s="165">
        <f t="shared" si="47"/>
        <v>0</v>
      </c>
      <c r="BI273" s="165">
        <f t="shared" si="48"/>
        <v>0</v>
      </c>
      <c r="BJ273" s="18" t="s">
        <v>152</v>
      </c>
      <c r="BK273" s="165">
        <f t="shared" si="49"/>
        <v>0</v>
      </c>
      <c r="BL273" s="18" t="s">
        <v>262</v>
      </c>
      <c r="BM273" s="164" t="s">
        <v>2561</v>
      </c>
    </row>
    <row r="274" spans="1:65" s="2" customFormat="1" ht="21.75" customHeight="1">
      <c r="A274" s="33"/>
      <c r="B274" s="151"/>
      <c r="C274" s="152" t="s">
        <v>1984</v>
      </c>
      <c r="D274" s="152" t="s">
        <v>154</v>
      </c>
      <c r="E274" s="153" t="s">
        <v>3473</v>
      </c>
      <c r="F274" s="154" t="s">
        <v>3474</v>
      </c>
      <c r="G274" s="155" t="s">
        <v>179</v>
      </c>
      <c r="H274" s="156">
        <v>41</v>
      </c>
      <c r="I274" s="157"/>
      <c r="J274" s="158">
        <f t="shared" si="40"/>
        <v>0</v>
      </c>
      <c r="K274" s="159"/>
      <c r="L274" s="34"/>
      <c r="M274" s="160" t="s">
        <v>1</v>
      </c>
      <c r="N274" s="161" t="s">
        <v>42</v>
      </c>
      <c r="O274" s="62"/>
      <c r="P274" s="162">
        <f t="shared" si="41"/>
        <v>0</v>
      </c>
      <c r="Q274" s="162">
        <v>0</v>
      </c>
      <c r="R274" s="162">
        <f t="shared" si="42"/>
        <v>0</v>
      </c>
      <c r="S274" s="162">
        <v>0</v>
      </c>
      <c r="T274" s="163">
        <f t="shared" si="4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4" t="s">
        <v>262</v>
      </c>
      <c r="AT274" s="164" t="s">
        <v>154</v>
      </c>
      <c r="AU274" s="164" t="s">
        <v>152</v>
      </c>
      <c r="AY274" s="18" t="s">
        <v>151</v>
      </c>
      <c r="BE274" s="165">
        <f t="shared" si="44"/>
        <v>0</v>
      </c>
      <c r="BF274" s="165">
        <f t="shared" si="45"/>
        <v>0</v>
      </c>
      <c r="BG274" s="165">
        <f t="shared" si="46"/>
        <v>0</v>
      </c>
      <c r="BH274" s="165">
        <f t="shared" si="47"/>
        <v>0</v>
      </c>
      <c r="BI274" s="165">
        <f t="shared" si="48"/>
        <v>0</v>
      </c>
      <c r="BJ274" s="18" t="s">
        <v>152</v>
      </c>
      <c r="BK274" s="165">
        <f t="shared" si="49"/>
        <v>0</v>
      </c>
      <c r="BL274" s="18" t="s">
        <v>262</v>
      </c>
      <c r="BM274" s="164" t="s">
        <v>2582</v>
      </c>
    </row>
    <row r="275" spans="1:65" s="2" customFormat="1" ht="24.2" customHeight="1">
      <c r="A275" s="33"/>
      <c r="B275" s="151"/>
      <c r="C275" s="190" t="s">
        <v>1988</v>
      </c>
      <c r="D275" s="190" t="s">
        <v>186</v>
      </c>
      <c r="E275" s="191" t="s">
        <v>3475</v>
      </c>
      <c r="F275" s="192" t="s">
        <v>3476</v>
      </c>
      <c r="G275" s="193" t="s">
        <v>179</v>
      </c>
      <c r="H275" s="194">
        <v>41</v>
      </c>
      <c r="I275" s="195"/>
      <c r="J275" s="196">
        <f t="shared" si="40"/>
        <v>0</v>
      </c>
      <c r="K275" s="197"/>
      <c r="L275" s="198"/>
      <c r="M275" s="199" t="s">
        <v>1</v>
      </c>
      <c r="N275" s="200" t="s">
        <v>42</v>
      </c>
      <c r="O275" s="62"/>
      <c r="P275" s="162">
        <f t="shared" si="41"/>
        <v>0</v>
      </c>
      <c r="Q275" s="162">
        <v>0</v>
      </c>
      <c r="R275" s="162">
        <f t="shared" si="42"/>
        <v>0</v>
      </c>
      <c r="S275" s="162">
        <v>0</v>
      </c>
      <c r="T275" s="163">
        <f t="shared" si="4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4" t="s">
        <v>417</v>
      </c>
      <c r="AT275" s="164" t="s">
        <v>186</v>
      </c>
      <c r="AU275" s="164" t="s">
        <v>152</v>
      </c>
      <c r="AY275" s="18" t="s">
        <v>151</v>
      </c>
      <c r="BE275" s="165">
        <f t="shared" si="44"/>
        <v>0</v>
      </c>
      <c r="BF275" s="165">
        <f t="shared" si="45"/>
        <v>0</v>
      </c>
      <c r="BG275" s="165">
        <f t="shared" si="46"/>
        <v>0</v>
      </c>
      <c r="BH275" s="165">
        <f t="shared" si="47"/>
        <v>0</v>
      </c>
      <c r="BI275" s="165">
        <f t="shared" si="48"/>
        <v>0</v>
      </c>
      <c r="BJ275" s="18" t="s">
        <v>152</v>
      </c>
      <c r="BK275" s="165">
        <f t="shared" si="49"/>
        <v>0</v>
      </c>
      <c r="BL275" s="18" t="s">
        <v>262</v>
      </c>
      <c r="BM275" s="164" t="s">
        <v>2593</v>
      </c>
    </row>
    <row r="276" spans="1:65" s="2" customFormat="1" ht="33" customHeight="1">
      <c r="A276" s="33"/>
      <c r="B276" s="151"/>
      <c r="C276" s="152" t="s">
        <v>1990</v>
      </c>
      <c r="D276" s="152" t="s">
        <v>154</v>
      </c>
      <c r="E276" s="153" t="s">
        <v>3477</v>
      </c>
      <c r="F276" s="154" t="s">
        <v>3478</v>
      </c>
      <c r="G276" s="155" t="s">
        <v>179</v>
      </c>
      <c r="H276" s="156">
        <v>15</v>
      </c>
      <c r="I276" s="157"/>
      <c r="J276" s="158">
        <f t="shared" si="40"/>
        <v>0</v>
      </c>
      <c r="K276" s="159"/>
      <c r="L276" s="34"/>
      <c r="M276" s="160" t="s">
        <v>1</v>
      </c>
      <c r="N276" s="161" t="s">
        <v>42</v>
      </c>
      <c r="O276" s="62"/>
      <c r="P276" s="162">
        <f t="shared" si="41"/>
        <v>0</v>
      </c>
      <c r="Q276" s="162">
        <v>0</v>
      </c>
      <c r="R276" s="162">
        <f t="shared" si="42"/>
        <v>0</v>
      </c>
      <c r="S276" s="162">
        <v>0</v>
      </c>
      <c r="T276" s="163">
        <f t="shared" si="4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4" t="s">
        <v>262</v>
      </c>
      <c r="AT276" s="164" t="s">
        <v>154</v>
      </c>
      <c r="AU276" s="164" t="s">
        <v>152</v>
      </c>
      <c r="AY276" s="18" t="s">
        <v>151</v>
      </c>
      <c r="BE276" s="165">
        <f t="shared" si="44"/>
        <v>0</v>
      </c>
      <c r="BF276" s="165">
        <f t="shared" si="45"/>
        <v>0</v>
      </c>
      <c r="BG276" s="165">
        <f t="shared" si="46"/>
        <v>0</v>
      </c>
      <c r="BH276" s="165">
        <f t="shared" si="47"/>
        <v>0</v>
      </c>
      <c r="BI276" s="165">
        <f t="shared" si="48"/>
        <v>0</v>
      </c>
      <c r="BJ276" s="18" t="s">
        <v>152</v>
      </c>
      <c r="BK276" s="165">
        <f t="shared" si="49"/>
        <v>0</v>
      </c>
      <c r="BL276" s="18" t="s">
        <v>262</v>
      </c>
      <c r="BM276" s="164" t="s">
        <v>2611</v>
      </c>
    </row>
    <row r="277" spans="1:65" s="2" customFormat="1" ht="16.5" customHeight="1">
      <c r="A277" s="33"/>
      <c r="B277" s="151"/>
      <c r="C277" s="190" t="s">
        <v>1993</v>
      </c>
      <c r="D277" s="190" t="s">
        <v>186</v>
      </c>
      <c r="E277" s="191" t="s">
        <v>3479</v>
      </c>
      <c r="F277" s="192" t="s">
        <v>3480</v>
      </c>
      <c r="G277" s="193" t="s">
        <v>179</v>
      </c>
      <c r="H277" s="194">
        <v>15</v>
      </c>
      <c r="I277" s="195"/>
      <c r="J277" s="196">
        <f t="shared" si="40"/>
        <v>0</v>
      </c>
      <c r="K277" s="197"/>
      <c r="L277" s="198"/>
      <c r="M277" s="199" t="s">
        <v>1</v>
      </c>
      <c r="N277" s="200" t="s">
        <v>42</v>
      </c>
      <c r="O277" s="62"/>
      <c r="P277" s="162">
        <f t="shared" si="41"/>
        <v>0</v>
      </c>
      <c r="Q277" s="162">
        <v>0</v>
      </c>
      <c r="R277" s="162">
        <f t="shared" si="42"/>
        <v>0</v>
      </c>
      <c r="S277" s="162">
        <v>0</v>
      </c>
      <c r="T277" s="163">
        <f t="shared" si="4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417</v>
      </c>
      <c r="AT277" s="164" t="s">
        <v>186</v>
      </c>
      <c r="AU277" s="164" t="s">
        <v>152</v>
      </c>
      <c r="AY277" s="18" t="s">
        <v>151</v>
      </c>
      <c r="BE277" s="165">
        <f t="shared" si="44"/>
        <v>0</v>
      </c>
      <c r="BF277" s="165">
        <f t="shared" si="45"/>
        <v>0</v>
      </c>
      <c r="BG277" s="165">
        <f t="shared" si="46"/>
        <v>0</v>
      </c>
      <c r="BH277" s="165">
        <f t="shared" si="47"/>
        <v>0</v>
      </c>
      <c r="BI277" s="165">
        <f t="shared" si="48"/>
        <v>0</v>
      </c>
      <c r="BJ277" s="18" t="s">
        <v>152</v>
      </c>
      <c r="BK277" s="165">
        <f t="shared" si="49"/>
        <v>0</v>
      </c>
      <c r="BL277" s="18" t="s">
        <v>262</v>
      </c>
      <c r="BM277" s="164" t="s">
        <v>2619</v>
      </c>
    </row>
    <row r="278" spans="1:65" s="2" customFormat="1" ht="33" customHeight="1">
      <c r="A278" s="33"/>
      <c r="B278" s="151"/>
      <c r="C278" s="152" t="s">
        <v>1995</v>
      </c>
      <c r="D278" s="152" t="s">
        <v>154</v>
      </c>
      <c r="E278" s="153" t="s">
        <v>3477</v>
      </c>
      <c r="F278" s="154" t="s">
        <v>3478</v>
      </c>
      <c r="G278" s="155" t="s">
        <v>179</v>
      </c>
      <c r="H278" s="156">
        <v>1</v>
      </c>
      <c r="I278" s="157"/>
      <c r="J278" s="158">
        <f t="shared" si="40"/>
        <v>0</v>
      </c>
      <c r="K278" s="159"/>
      <c r="L278" s="34"/>
      <c r="M278" s="160" t="s">
        <v>1</v>
      </c>
      <c r="N278" s="161" t="s">
        <v>42</v>
      </c>
      <c r="O278" s="62"/>
      <c r="P278" s="162">
        <f t="shared" si="41"/>
        <v>0</v>
      </c>
      <c r="Q278" s="162">
        <v>0</v>
      </c>
      <c r="R278" s="162">
        <f t="shared" si="42"/>
        <v>0</v>
      </c>
      <c r="S278" s="162">
        <v>0</v>
      </c>
      <c r="T278" s="163">
        <f t="shared" si="4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262</v>
      </c>
      <c r="AT278" s="164" t="s">
        <v>154</v>
      </c>
      <c r="AU278" s="164" t="s">
        <v>152</v>
      </c>
      <c r="AY278" s="18" t="s">
        <v>151</v>
      </c>
      <c r="BE278" s="165">
        <f t="shared" si="44"/>
        <v>0</v>
      </c>
      <c r="BF278" s="165">
        <f t="shared" si="45"/>
        <v>0</v>
      </c>
      <c r="BG278" s="165">
        <f t="shared" si="46"/>
        <v>0</v>
      </c>
      <c r="BH278" s="165">
        <f t="shared" si="47"/>
        <v>0</v>
      </c>
      <c r="BI278" s="165">
        <f t="shared" si="48"/>
        <v>0</v>
      </c>
      <c r="BJ278" s="18" t="s">
        <v>152</v>
      </c>
      <c r="BK278" s="165">
        <f t="shared" si="49"/>
        <v>0</v>
      </c>
      <c r="BL278" s="18" t="s">
        <v>262</v>
      </c>
      <c r="BM278" s="164" t="s">
        <v>2629</v>
      </c>
    </row>
    <row r="279" spans="1:65" s="2" customFormat="1" ht="33" customHeight="1">
      <c r="A279" s="33"/>
      <c r="B279" s="151"/>
      <c r="C279" s="190" t="s">
        <v>1999</v>
      </c>
      <c r="D279" s="190" t="s">
        <v>186</v>
      </c>
      <c r="E279" s="191" t="s">
        <v>3481</v>
      </c>
      <c r="F279" s="192" t="s">
        <v>3482</v>
      </c>
      <c r="G279" s="193" t="s">
        <v>179</v>
      </c>
      <c r="H279" s="194">
        <v>1</v>
      </c>
      <c r="I279" s="195"/>
      <c r="J279" s="196">
        <f t="shared" si="40"/>
        <v>0</v>
      </c>
      <c r="K279" s="197"/>
      <c r="L279" s="198"/>
      <c r="M279" s="199" t="s">
        <v>1</v>
      </c>
      <c r="N279" s="200" t="s">
        <v>42</v>
      </c>
      <c r="O279" s="62"/>
      <c r="P279" s="162">
        <f t="shared" si="41"/>
        <v>0</v>
      </c>
      <c r="Q279" s="162">
        <v>0</v>
      </c>
      <c r="R279" s="162">
        <f t="shared" si="42"/>
        <v>0</v>
      </c>
      <c r="S279" s="162">
        <v>0</v>
      </c>
      <c r="T279" s="163">
        <f t="shared" si="4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417</v>
      </c>
      <c r="AT279" s="164" t="s">
        <v>186</v>
      </c>
      <c r="AU279" s="164" t="s">
        <v>152</v>
      </c>
      <c r="AY279" s="18" t="s">
        <v>151</v>
      </c>
      <c r="BE279" s="165">
        <f t="shared" si="44"/>
        <v>0</v>
      </c>
      <c r="BF279" s="165">
        <f t="shared" si="45"/>
        <v>0</v>
      </c>
      <c r="BG279" s="165">
        <f t="shared" si="46"/>
        <v>0</v>
      </c>
      <c r="BH279" s="165">
        <f t="shared" si="47"/>
        <v>0</v>
      </c>
      <c r="BI279" s="165">
        <f t="shared" si="48"/>
        <v>0</v>
      </c>
      <c r="BJ279" s="18" t="s">
        <v>152</v>
      </c>
      <c r="BK279" s="165">
        <f t="shared" si="49"/>
        <v>0</v>
      </c>
      <c r="BL279" s="18" t="s">
        <v>262</v>
      </c>
      <c r="BM279" s="164" t="s">
        <v>2637</v>
      </c>
    </row>
    <row r="280" spans="1:65" s="2" customFormat="1" ht="16.5" customHeight="1">
      <c r="A280" s="33"/>
      <c r="B280" s="151"/>
      <c r="C280" s="152" t="s">
        <v>2001</v>
      </c>
      <c r="D280" s="152" t="s">
        <v>154</v>
      </c>
      <c r="E280" s="153" t="s">
        <v>3483</v>
      </c>
      <c r="F280" s="154" t="s">
        <v>3484</v>
      </c>
      <c r="G280" s="155" t="s">
        <v>3350</v>
      </c>
      <c r="H280" s="156">
        <v>1</v>
      </c>
      <c r="I280" s="157"/>
      <c r="J280" s="158">
        <f t="shared" si="40"/>
        <v>0</v>
      </c>
      <c r="K280" s="159"/>
      <c r="L280" s="34"/>
      <c r="M280" s="160" t="s">
        <v>1</v>
      </c>
      <c r="N280" s="161" t="s">
        <v>42</v>
      </c>
      <c r="O280" s="62"/>
      <c r="P280" s="162">
        <f t="shared" si="41"/>
        <v>0</v>
      </c>
      <c r="Q280" s="162">
        <v>0</v>
      </c>
      <c r="R280" s="162">
        <f t="shared" si="42"/>
        <v>0</v>
      </c>
      <c r="S280" s="162">
        <v>0</v>
      </c>
      <c r="T280" s="163">
        <f t="shared" si="4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4" t="s">
        <v>262</v>
      </c>
      <c r="AT280" s="164" t="s">
        <v>154</v>
      </c>
      <c r="AU280" s="164" t="s">
        <v>152</v>
      </c>
      <c r="AY280" s="18" t="s">
        <v>151</v>
      </c>
      <c r="BE280" s="165">
        <f t="shared" si="44"/>
        <v>0</v>
      </c>
      <c r="BF280" s="165">
        <f t="shared" si="45"/>
        <v>0</v>
      </c>
      <c r="BG280" s="165">
        <f t="shared" si="46"/>
        <v>0</v>
      </c>
      <c r="BH280" s="165">
        <f t="shared" si="47"/>
        <v>0</v>
      </c>
      <c r="BI280" s="165">
        <f t="shared" si="48"/>
        <v>0</v>
      </c>
      <c r="BJ280" s="18" t="s">
        <v>152</v>
      </c>
      <c r="BK280" s="165">
        <f t="shared" si="49"/>
        <v>0</v>
      </c>
      <c r="BL280" s="18" t="s">
        <v>262</v>
      </c>
      <c r="BM280" s="164" t="s">
        <v>2647</v>
      </c>
    </row>
    <row r="281" spans="1:65" s="2" customFormat="1" ht="24.2" customHeight="1">
      <c r="A281" s="33"/>
      <c r="B281" s="151"/>
      <c r="C281" s="152" t="s">
        <v>2005</v>
      </c>
      <c r="D281" s="152" t="s">
        <v>154</v>
      </c>
      <c r="E281" s="153" t="s">
        <v>3485</v>
      </c>
      <c r="F281" s="154" t="s">
        <v>3486</v>
      </c>
      <c r="G281" s="155" t="s">
        <v>3350</v>
      </c>
      <c r="H281" s="156">
        <v>1</v>
      </c>
      <c r="I281" s="157"/>
      <c r="J281" s="158">
        <f t="shared" si="40"/>
        <v>0</v>
      </c>
      <c r="K281" s="159"/>
      <c r="L281" s="34"/>
      <c r="M281" s="160" t="s">
        <v>1</v>
      </c>
      <c r="N281" s="161" t="s">
        <v>42</v>
      </c>
      <c r="O281" s="62"/>
      <c r="P281" s="162">
        <f t="shared" si="41"/>
        <v>0</v>
      </c>
      <c r="Q281" s="162">
        <v>0</v>
      </c>
      <c r="R281" s="162">
        <f t="shared" si="42"/>
        <v>0</v>
      </c>
      <c r="S281" s="162">
        <v>0</v>
      </c>
      <c r="T281" s="163">
        <f t="shared" si="4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4" t="s">
        <v>262</v>
      </c>
      <c r="AT281" s="164" t="s">
        <v>154</v>
      </c>
      <c r="AU281" s="164" t="s">
        <v>152</v>
      </c>
      <c r="AY281" s="18" t="s">
        <v>151</v>
      </c>
      <c r="BE281" s="165">
        <f t="shared" si="44"/>
        <v>0</v>
      </c>
      <c r="BF281" s="165">
        <f t="shared" si="45"/>
        <v>0</v>
      </c>
      <c r="BG281" s="165">
        <f t="shared" si="46"/>
        <v>0</v>
      </c>
      <c r="BH281" s="165">
        <f t="shared" si="47"/>
        <v>0</v>
      </c>
      <c r="BI281" s="165">
        <f t="shared" si="48"/>
        <v>0</v>
      </c>
      <c r="BJ281" s="18" t="s">
        <v>152</v>
      </c>
      <c r="BK281" s="165">
        <f t="shared" si="49"/>
        <v>0</v>
      </c>
      <c r="BL281" s="18" t="s">
        <v>262</v>
      </c>
      <c r="BM281" s="164" t="s">
        <v>2655</v>
      </c>
    </row>
    <row r="282" spans="1:65" s="2" customFormat="1" ht="21.75" customHeight="1">
      <c r="A282" s="33"/>
      <c r="B282" s="151"/>
      <c r="C282" s="152" t="s">
        <v>2012</v>
      </c>
      <c r="D282" s="152" t="s">
        <v>154</v>
      </c>
      <c r="E282" s="153" t="s">
        <v>3487</v>
      </c>
      <c r="F282" s="154" t="s">
        <v>3488</v>
      </c>
      <c r="G282" s="155" t="s">
        <v>3350</v>
      </c>
      <c r="H282" s="156">
        <v>2</v>
      </c>
      <c r="I282" s="157"/>
      <c r="J282" s="158">
        <f t="shared" si="40"/>
        <v>0</v>
      </c>
      <c r="K282" s="159"/>
      <c r="L282" s="34"/>
      <c r="M282" s="160" t="s">
        <v>1</v>
      </c>
      <c r="N282" s="161" t="s">
        <v>42</v>
      </c>
      <c r="O282" s="62"/>
      <c r="P282" s="162">
        <f t="shared" si="41"/>
        <v>0</v>
      </c>
      <c r="Q282" s="162">
        <v>0</v>
      </c>
      <c r="R282" s="162">
        <f t="shared" si="42"/>
        <v>0</v>
      </c>
      <c r="S282" s="162">
        <v>0</v>
      </c>
      <c r="T282" s="163">
        <f t="shared" si="4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4" t="s">
        <v>262</v>
      </c>
      <c r="AT282" s="164" t="s">
        <v>154</v>
      </c>
      <c r="AU282" s="164" t="s">
        <v>152</v>
      </c>
      <c r="AY282" s="18" t="s">
        <v>151</v>
      </c>
      <c r="BE282" s="165">
        <f t="shared" si="44"/>
        <v>0</v>
      </c>
      <c r="BF282" s="165">
        <f t="shared" si="45"/>
        <v>0</v>
      </c>
      <c r="BG282" s="165">
        <f t="shared" si="46"/>
        <v>0</v>
      </c>
      <c r="BH282" s="165">
        <f t="shared" si="47"/>
        <v>0</v>
      </c>
      <c r="BI282" s="165">
        <f t="shared" si="48"/>
        <v>0</v>
      </c>
      <c r="BJ282" s="18" t="s">
        <v>152</v>
      </c>
      <c r="BK282" s="165">
        <f t="shared" si="49"/>
        <v>0</v>
      </c>
      <c r="BL282" s="18" t="s">
        <v>262</v>
      </c>
      <c r="BM282" s="164" t="s">
        <v>2664</v>
      </c>
    </row>
    <row r="283" spans="1:65" s="2" customFormat="1" ht="16.5" customHeight="1">
      <c r="A283" s="33"/>
      <c r="B283" s="151"/>
      <c r="C283" s="152" t="s">
        <v>2018</v>
      </c>
      <c r="D283" s="152" t="s">
        <v>154</v>
      </c>
      <c r="E283" s="153" t="s">
        <v>3489</v>
      </c>
      <c r="F283" s="154" t="s">
        <v>3490</v>
      </c>
      <c r="G283" s="155" t="s">
        <v>179</v>
      </c>
      <c r="H283" s="156">
        <v>2</v>
      </c>
      <c r="I283" s="157"/>
      <c r="J283" s="158">
        <f t="shared" si="40"/>
        <v>0</v>
      </c>
      <c r="K283" s="159"/>
      <c r="L283" s="34"/>
      <c r="M283" s="160" t="s">
        <v>1</v>
      </c>
      <c r="N283" s="161" t="s">
        <v>42</v>
      </c>
      <c r="O283" s="62"/>
      <c r="P283" s="162">
        <f t="shared" si="41"/>
        <v>0</v>
      </c>
      <c r="Q283" s="162">
        <v>0</v>
      </c>
      <c r="R283" s="162">
        <f t="shared" si="42"/>
        <v>0</v>
      </c>
      <c r="S283" s="162">
        <v>0</v>
      </c>
      <c r="T283" s="163">
        <f t="shared" si="4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4" t="s">
        <v>262</v>
      </c>
      <c r="AT283" s="164" t="s">
        <v>154</v>
      </c>
      <c r="AU283" s="164" t="s">
        <v>152</v>
      </c>
      <c r="AY283" s="18" t="s">
        <v>151</v>
      </c>
      <c r="BE283" s="165">
        <f t="shared" si="44"/>
        <v>0</v>
      </c>
      <c r="BF283" s="165">
        <f t="shared" si="45"/>
        <v>0</v>
      </c>
      <c r="BG283" s="165">
        <f t="shared" si="46"/>
        <v>0</v>
      </c>
      <c r="BH283" s="165">
        <f t="shared" si="47"/>
        <v>0</v>
      </c>
      <c r="BI283" s="165">
        <f t="shared" si="48"/>
        <v>0</v>
      </c>
      <c r="BJ283" s="18" t="s">
        <v>152</v>
      </c>
      <c r="BK283" s="165">
        <f t="shared" si="49"/>
        <v>0</v>
      </c>
      <c r="BL283" s="18" t="s">
        <v>262</v>
      </c>
      <c r="BM283" s="164" t="s">
        <v>2670</v>
      </c>
    </row>
    <row r="284" spans="1:65" s="2" customFormat="1" ht="16.5" customHeight="1">
      <c r="A284" s="33"/>
      <c r="B284" s="151"/>
      <c r="C284" s="190" t="s">
        <v>2025</v>
      </c>
      <c r="D284" s="190" t="s">
        <v>186</v>
      </c>
      <c r="E284" s="191" t="s">
        <v>3491</v>
      </c>
      <c r="F284" s="192" t="s">
        <v>3492</v>
      </c>
      <c r="G284" s="193" t="s">
        <v>179</v>
      </c>
      <c r="H284" s="194">
        <v>2</v>
      </c>
      <c r="I284" s="195"/>
      <c r="J284" s="196">
        <f t="shared" si="40"/>
        <v>0</v>
      </c>
      <c r="K284" s="197"/>
      <c r="L284" s="198"/>
      <c r="M284" s="199" t="s">
        <v>1</v>
      </c>
      <c r="N284" s="200" t="s">
        <v>42</v>
      </c>
      <c r="O284" s="62"/>
      <c r="P284" s="162">
        <f t="shared" si="41"/>
        <v>0</v>
      </c>
      <c r="Q284" s="162">
        <v>0</v>
      </c>
      <c r="R284" s="162">
        <f t="shared" si="42"/>
        <v>0</v>
      </c>
      <c r="S284" s="162">
        <v>0</v>
      </c>
      <c r="T284" s="163">
        <f t="shared" si="4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4" t="s">
        <v>417</v>
      </c>
      <c r="AT284" s="164" t="s">
        <v>186</v>
      </c>
      <c r="AU284" s="164" t="s">
        <v>152</v>
      </c>
      <c r="AY284" s="18" t="s">
        <v>151</v>
      </c>
      <c r="BE284" s="165">
        <f t="shared" si="44"/>
        <v>0</v>
      </c>
      <c r="BF284" s="165">
        <f t="shared" si="45"/>
        <v>0</v>
      </c>
      <c r="BG284" s="165">
        <f t="shared" si="46"/>
        <v>0</v>
      </c>
      <c r="BH284" s="165">
        <f t="shared" si="47"/>
        <v>0</v>
      </c>
      <c r="BI284" s="165">
        <f t="shared" si="48"/>
        <v>0</v>
      </c>
      <c r="BJ284" s="18" t="s">
        <v>152</v>
      </c>
      <c r="BK284" s="165">
        <f t="shared" si="49"/>
        <v>0</v>
      </c>
      <c r="BL284" s="18" t="s">
        <v>262</v>
      </c>
      <c r="BM284" s="164" t="s">
        <v>2680</v>
      </c>
    </row>
    <row r="285" spans="1:65" s="2" customFormat="1" ht="24.2" customHeight="1">
      <c r="A285" s="33"/>
      <c r="B285" s="151"/>
      <c r="C285" s="152" t="s">
        <v>2028</v>
      </c>
      <c r="D285" s="152" t="s">
        <v>154</v>
      </c>
      <c r="E285" s="153" t="s">
        <v>3493</v>
      </c>
      <c r="F285" s="154" t="s">
        <v>3494</v>
      </c>
      <c r="G285" s="155" t="s">
        <v>179</v>
      </c>
      <c r="H285" s="156">
        <v>15</v>
      </c>
      <c r="I285" s="157"/>
      <c r="J285" s="158">
        <f t="shared" si="40"/>
        <v>0</v>
      </c>
      <c r="K285" s="159"/>
      <c r="L285" s="34"/>
      <c r="M285" s="160" t="s">
        <v>1</v>
      </c>
      <c r="N285" s="161" t="s">
        <v>42</v>
      </c>
      <c r="O285" s="62"/>
      <c r="P285" s="162">
        <f t="shared" si="41"/>
        <v>0</v>
      </c>
      <c r="Q285" s="162">
        <v>0</v>
      </c>
      <c r="R285" s="162">
        <f t="shared" si="42"/>
        <v>0</v>
      </c>
      <c r="S285" s="162">
        <v>0</v>
      </c>
      <c r="T285" s="163">
        <f t="shared" si="4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4" t="s">
        <v>262</v>
      </c>
      <c r="AT285" s="164" t="s">
        <v>154</v>
      </c>
      <c r="AU285" s="164" t="s">
        <v>152</v>
      </c>
      <c r="AY285" s="18" t="s">
        <v>151</v>
      </c>
      <c r="BE285" s="165">
        <f t="shared" si="44"/>
        <v>0</v>
      </c>
      <c r="BF285" s="165">
        <f t="shared" si="45"/>
        <v>0</v>
      </c>
      <c r="BG285" s="165">
        <f t="shared" si="46"/>
        <v>0</v>
      </c>
      <c r="BH285" s="165">
        <f t="shared" si="47"/>
        <v>0</v>
      </c>
      <c r="BI285" s="165">
        <f t="shared" si="48"/>
        <v>0</v>
      </c>
      <c r="BJ285" s="18" t="s">
        <v>152</v>
      </c>
      <c r="BK285" s="165">
        <f t="shared" si="49"/>
        <v>0</v>
      </c>
      <c r="BL285" s="18" t="s">
        <v>262</v>
      </c>
      <c r="BM285" s="164" t="s">
        <v>2689</v>
      </c>
    </row>
    <row r="286" spans="1:65" s="2" customFormat="1" ht="21.75" customHeight="1">
      <c r="A286" s="33"/>
      <c r="B286" s="151"/>
      <c r="C286" s="190" t="s">
        <v>2033</v>
      </c>
      <c r="D286" s="190" t="s">
        <v>186</v>
      </c>
      <c r="E286" s="191" t="s">
        <v>3495</v>
      </c>
      <c r="F286" s="192" t="s">
        <v>3496</v>
      </c>
      <c r="G286" s="193" t="s">
        <v>179</v>
      </c>
      <c r="H286" s="194">
        <v>15</v>
      </c>
      <c r="I286" s="195"/>
      <c r="J286" s="196">
        <f t="shared" si="40"/>
        <v>0</v>
      </c>
      <c r="K286" s="197"/>
      <c r="L286" s="198"/>
      <c r="M286" s="199" t="s">
        <v>1</v>
      </c>
      <c r="N286" s="200" t="s">
        <v>42</v>
      </c>
      <c r="O286" s="62"/>
      <c r="P286" s="162">
        <f t="shared" si="41"/>
        <v>0</v>
      </c>
      <c r="Q286" s="162">
        <v>0</v>
      </c>
      <c r="R286" s="162">
        <f t="shared" si="42"/>
        <v>0</v>
      </c>
      <c r="S286" s="162">
        <v>0</v>
      </c>
      <c r="T286" s="163">
        <f t="shared" si="4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4" t="s">
        <v>417</v>
      </c>
      <c r="AT286" s="164" t="s">
        <v>186</v>
      </c>
      <c r="AU286" s="164" t="s">
        <v>152</v>
      </c>
      <c r="AY286" s="18" t="s">
        <v>151</v>
      </c>
      <c r="BE286" s="165">
        <f t="shared" si="44"/>
        <v>0</v>
      </c>
      <c r="BF286" s="165">
        <f t="shared" si="45"/>
        <v>0</v>
      </c>
      <c r="BG286" s="165">
        <f t="shared" si="46"/>
        <v>0</v>
      </c>
      <c r="BH286" s="165">
        <f t="shared" si="47"/>
        <v>0</v>
      </c>
      <c r="BI286" s="165">
        <f t="shared" si="48"/>
        <v>0</v>
      </c>
      <c r="BJ286" s="18" t="s">
        <v>152</v>
      </c>
      <c r="BK286" s="165">
        <f t="shared" si="49"/>
        <v>0</v>
      </c>
      <c r="BL286" s="18" t="s">
        <v>262</v>
      </c>
      <c r="BM286" s="164" t="s">
        <v>2696</v>
      </c>
    </row>
    <row r="287" spans="1:65" s="2" customFormat="1" ht="24.2" customHeight="1">
      <c r="A287" s="33"/>
      <c r="B287" s="151"/>
      <c r="C287" s="152" t="s">
        <v>2045</v>
      </c>
      <c r="D287" s="152" t="s">
        <v>154</v>
      </c>
      <c r="E287" s="153" t="s">
        <v>3497</v>
      </c>
      <c r="F287" s="154" t="s">
        <v>3498</v>
      </c>
      <c r="G287" s="155" t="s">
        <v>179</v>
      </c>
      <c r="H287" s="156">
        <v>1</v>
      </c>
      <c r="I287" s="157"/>
      <c r="J287" s="158">
        <f t="shared" si="40"/>
        <v>0</v>
      </c>
      <c r="K287" s="159"/>
      <c r="L287" s="34"/>
      <c r="M287" s="160" t="s">
        <v>1</v>
      </c>
      <c r="N287" s="161" t="s">
        <v>42</v>
      </c>
      <c r="O287" s="62"/>
      <c r="P287" s="162">
        <f t="shared" si="41"/>
        <v>0</v>
      </c>
      <c r="Q287" s="162">
        <v>0</v>
      </c>
      <c r="R287" s="162">
        <f t="shared" si="42"/>
        <v>0</v>
      </c>
      <c r="S287" s="162">
        <v>0</v>
      </c>
      <c r="T287" s="163">
        <f t="shared" si="4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4" t="s">
        <v>262</v>
      </c>
      <c r="AT287" s="164" t="s">
        <v>154</v>
      </c>
      <c r="AU287" s="164" t="s">
        <v>152</v>
      </c>
      <c r="AY287" s="18" t="s">
        <v>151</v>
      </c>
      <c r="BE287" s="165">
        <f t="shared" si="44"/>
        <v>0</v>
      </c>
      <c r="BF287" s="165">
        <f t="shared" si="45"/>
        <v>0</v>
      </c>
      <c r="BG287" s="165">
        <f t="shared" si="46"/>
        <v>0</v>
      </c>
      <c r="BH287" s="165">
        <f t="shared" si="47"/>
        <v>0</v>
      </c>
      <c r="BI287" s="165">
        <f t="shared" si="48"/>
        <v>0</v>
      </c>
      <c r="BJ287" s="18" t="s">
        <v>152</v>
      </c>
      <c r="BK287" s="165">
        <f t="shared" si="49"/>
        <v>0</v>
      </c>
      <c r="BL287" s="18" t="s">
        <v>262</v>
      </c>
      <c r="BM287" s="164" t="s">
        <v>2706</v>
      </c>
    </row>
    <row r="288" spans="1:65" s="2" customFormat="1" ht="16.5" customHeight="1">
      <c r="A288" s="33"/>
      <c r="B288" s="151"/>
      <c r="C288" s="190" t="s">
        <v>2049</v>
      </c>
      <c r="D288" s="190" t="s">
        <v>186</v>
      </c>
      <c r="E288" s="191" t="s">
        <v>3499</v>
      </c>
      <c r="F288" s="192" t="s">
        <v>3500</v>
      </c>
      <c r="G288" s="193" t="s">
        <v>179</v>
      </c>
      <c r="H288" s="194">
        <v>1</v>
      </c>
      <c r="I288" s="195"/>
      <c r="J288" s="196">
        <f t="shared" si="40"/>
        <v>0</v>
      </c>
      <c r="K288" s="197"/>
      <c r="L288" s="198"/>
      <c r="M288" s="199" t="s">
        <v>1</v>
      </c>
      <c r="N288" s="200" t="s">
        <v>42</v>
      </c>
      <c r="O288" s="62"/>
      <c r="P288" s="162">
        <f t="shared" si="41"/>
        <v>0</v>
      </c>
      <c r="Q288" s="162">
        <v>0</v>
      </c>
      <c r="R288" s="162">
        <f t="shared" si="42"/>
        <v>0</v>
      </c>
      <c r="S288" s="162">
        <v>0</v>
      </c>
      <c r="T288" s="163">
        <f t="shared" si="43"/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4" t="s">
        <v>417</v>
      </c>
      <c r="AT288" s="164" t="s">
        <v>186</v>
      </c>
      <c r="AU288" s="164" t="s">
        <v>152</v>
      </c>
      <c r="AY288" s="18" t="s">
        <v>151</v>
      </c>
      <c r="BE288" s="165">
        <f t="shared" si="44"/>
        <v>0</v>
      </c>
      <c r="BF288" s="165">
        <f t="shared" si="45"/>
        <v>0</v>
      </c>
      <c r="BG288" s="165">
        <f t="shared" si="46"/>
        <v>0</v>
      </c>
      <c r="BH288" s="165">
        <f t="shared" si="47"/>
        <v>0</v>
      </c>
      <c r="BI288" s="165">
        <f t="shared" si="48"/>
        <v>0</v>
      </c>
      <c r="BJ288" s="18" t="s">
        <v>152</v>
      </c>
      <c r="BK288" s="165">
        <f t="shared" si="49"/>
        <v>0</v>
      </c>
      <c r="BL288" s="18" t="s">
        <v>262</v>
      </c>
      <c r="BM288" s="164" t="s">
        <v>2716</v>
      </c>
    </row>
    <row r="289" spans="1:65" s="2" customFormat="1" ht="24.2" customHeight="1">
      <c r="A289" s="33"/>
      <c r="B289" s="151"/>
      <c r="C289" s="152" t="s">
        <v>2055</v>
      </c>
      <c r="D289" s="152" t="s">
        <v>154</v>
      </c>
      <c r="E289" s="153" t="s">
        <v>3501</v>
      </c>
      <c r="F289" s="154" t="s">
        <v>3502</v>
      </c>
      <c r="G289" s="155" t="s">
        <v>582</v>
      </c>
      <c r="H289" s="156">
        <v>0.81599999999999995</v>
      </c>
      <c r="I289" s="157"/>
      <c r="J289" s="158">
        <f t="shared" si="40"/>
        <v>0</v>
      </c>
      <c r="K289" s="159"/>
      <c r="L289" s="34"/>
      <c r="M289" s="160" t="s">
        <v>1</v>
      </c>
      <c r="N289" s="161" t="s">
        <v>42</v>
      </c>
      <c r="O289" s="62"/>
      <c r="P289" s="162">
        <f t="shared" si="41"/>
        <v>0</v>
      </c>
      <c r="Q289" s="162">
        <v>0</v>
      </c>
      <c r="R289" s="162">
        <f t="shared" si="42"/>
        <v>0</v>
      </c>
      <c r="S289" s="162">
        <v>0</v>
      </c>
      <c r="T289" s="163">
        <f t="shared" si="43"/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4" t="s">
        <v>262</v>
      </c>
      <c r="AT289" s="164" t="s">
        <v>154</v>
      </c>
      <c r="AU289" s="164" t="s">
        <v>152</v>
      </c>
      <c r="AY289" s="18" t="s">
        <v>151</v>
      </c>
      <c r="BE289" s="165">
        <f t="shared" si="44"/>
        <v>0</v>
      </c>
      <c r="BF289" s="165">
        <f t="shared" si="45"/>
        <v>0</v>
      </c>
      <c r="BG289" s="165">
        <f t="shared" si="46"/>
        <v>0</v>
      </c>
      <c r="BH289" s="165">
        <f t="shared" si="47"/>
        <v>0</v>
      </c>
      <c r="BI289" s="165">
        <f t="shared" si="48"/>
        <v>0</v>
      </c>
      <c r="BJ289" s="18" t="s">
        <v>152</v>
      </c>
      <c r="BK289" s="165">
        <f t="shared" si="49"/>
        <v>0</v>
      </c>
      <c r="BL289" s="18" t="s">
        <v>262</v>
      </c>
      <c r="BM289" s="164" t="s">
        <v>2724</v>
      </c>
    </row>
    <row r="290" spans="1:65" s="12" customFormat="1" ht="22.9" customHeight="1">
      <c r="B290" s="138"/>
      <c r="D290" s="139" t="s">
        <v>75</v>
      </c>
      <c r="E290" s="149" t="s">
        <v>656</v>
      </c>
      <c r="F290" s="149" t="s">
        <v>657</v>
      </c>
      <c r="I290" s="141"/>
      <c r="J290" s="150">
        <f>BK290</f>
        <v>0</v>
      </c>
      <c r="L290" s="138"/>
      <c r="M290" s="143"/>
      <c r="N290" s="144"/>
      <c r="O290" s="144"/>
      <c r="P290" s="145">
        <f>SUM(P291:P292)</f>
        <v>0</v>
      </c>
      <c r="Q290" s="144"/>
      <c r="R290" s="145">
        <f>SUM(R291:R292)</f>
        <v>0</v>
      </c>
      <c r="S290" s="144"/>
      <c r="T290" s="146">
        <f>SUM(T291:T292)</f>
        <v>0</v>
      </c>
      <c r="AR290" s="139" t="s">
        <v>152</v>
      </c>
      <c r="AT290" s="147" t="s">
        <v>75</v>
      </c>
      <c r="AU290" s="147" t="s">
        <v>84</v>
      </c>
      <c r="AY290" s="139" t="s">
        <v>151</v>
      </c>
      <c r="BK290" s="148">
        <f>SUM(BK291:BK292)</f>
        <v>0</v>
      </c>
    </row>
    <row r="291" spans="1:65" s="2" customFormat="1" ht="24.2" customHeight="1">
      <c r="A291" s="33"/>
      <c r="B291" s="151"/>
      <c r="C291" s="152" t="s">
        <v>2059</v>
      </c>
      <c r="D291" s="152" t="s">
        <v>154</v>
      </c>
      <c r="E291" s="153" t="s">
        <v>3503</v>
      </c>
      <c r="F291" s="154" t="s">
        <v>3504</v>
      </c>
      <c r="G291" s="155" t="s">
        <v>179</v>
      </c>
      <c r="H291" s="156">
        <v>9</v>
      </c>
      <c r="I291" s="157"/>
      <c r="J291" s="158">
        <f>ROUND(I291*H291,2)</f>
        <v>0</v>
      </c>
      <c r="K291" s="159"/>
      <c r="L291" s="34"/>
      <c r="M291" s="160" t="s">
        <v>1</v>
      </c>
      <c r="N291" s="161" t="s">
        <v>42</v>
      </c>
      <c r="O291" s="62"/>
      <c r="P291" s="162">
        <f>O291*H291</f>
        <v>0</v>
      </c>
      <c r="Q291" s="162">
        <v>0</v>
      </c>
      <c r="R291" s="162">
        <f>Q291*H291</f>
        <v>0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262</v>
      </c>
      <c r="AT291" s="164" t="s">
        <v>154</v>
      </c>
      <c r="AU291" s="164" t="s">
        <v>152</v>
      </c>
      <c r="AY291" s="18" t="s">
        <v>151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152</v>
      </c>
      <c r="BK291" s="165">
        <f>ROUND(I291*H291,2)</f>
        <v>0</v>
      </c>
      <c r="BL291" s="18" t="s">
        <v>262</v>
      </c>
      <c r="BM291" s="164" t="s">
        <v>2733</v>
      </c>
    </row>
    <row r="292" spans="1:65" s="2" customFormat="1" ht="24.2" customHeight="1">
      <c r="A292" s="33"/>
      <c r="B292" s="151"/>
      <c r="C292" s="152" t="s">
        <v>2065</v>
      </c>
      <c r="D292" s="152" t="s">
        <v>154</v>
      </c>
      <c r="E292" s="153" t="s">
        <v>3505</v>
      </c>
      <c r="F292" s="154" t="s">
        <v>3506</v>
      </c>
      <c r="G292" s="155" t="s">
        <v>625</v>
      </c>
      <c r="H292" s="209"/>
      <c r="I292" s="157"/>
      <c r="J292" s="158">
        <f>ROUND(I292*H292,2)</f>
        <v>0</v>
      </c>
      <c r="K292" s="159"/>
      <c r="L292" s="34"/>
      <c r="M292" s="160" t="s">
        <v>1</v>
      </c>
      <c r="N292" s="161" t="s">
        <v>42</v>
      </c>
      <c r="O292" s="62"/>
      <c r="P292" s="162">
        <f>O292*H292</f>
        <v>0</v>
      </c>
      <c r="Q292" s="162">
        <v>0</v>
      </c>
      <c r="R292" s="162">
        <f>Q292*H292</f>
        <v>0</v>
      </c>
      <c r="S292" s="162">
        <v>0</v>
      </c>
      <c r="T292" s="163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4" t="s">
        <v>262</v>
      </c>
      <c r="AT292" s="164" t="s">
        <v>154</v>
      </c>
      <c r="AU292" s="164" t="s">
        <v>152</v>
      </c>
      <c r="AY292" s="18" t="s">
        <v>151</v>
      </c>
      <c r="BE292" s="165">
        <f>IF(N292="základná",J292,0)</f>
        <v>0</v>
      </c>
      <c r="BF292" s="165">
        <f>IF(N292="znížená",J292,0)</f>
        <v>0</v>
      </c>
      <c r="BG292" s="165">
        <f>IF(N292="zákl. prenesená",J292,0)</f>
        <v>0</v>
      </c>
      <c r="BH292" s="165">
        <f>IF(N292="zníž. prenesená",J292,0)</f>
        <v>0</v>
      </c>
      <c r="BI292" s="165">
        <f>IF(N292="nulová",J292,0)</f>
        <v>0</v>
      </c>
      <c r="BJ292" s="18" t="s">
        <v>152</v>
      </c>
      <c r="BK292" s="165">
        <f>ROUND(I292*H292,2)</f>
        <v>0</v>
      </c>
      <c r="BL292" s="18" t="s">
        <v>262</v>
      </c>
      <c r="BM292" s="164" t="s">
        <v>3507</v>
      </c>
    </row>
    <row r="293" spans="1:65" s="12" customFormat="1" ht="22.9" customHeight="1">
      <c r="B293" s="138"/>
      <c r="D293" s="139" t="s">
        <v>75</v>
      </c>
      <c r="E293" s="149" t="s">
        <v>668</v>
      </c>
      <c r="F293" s="149" t="s">
        <v>669</v>
      </c>
      <c r="I293" s="141"/>
      <c r="J293" s="150">
        <f>BK293</f>
        <v>0</v>
      </c>
      <c r="L293" s="138"/>
      <c r="M293" s="143"/>
      <c r="N293" s="144"/>
      <c r="O293" s="144"/>
      <c r="P293" s="145">
        <f>SUM(P294:P297)</f>
        <v>0</v>
      </c>
      <c r="Q293" s="144"/>
      <c r="R293" s="145">
        <f>SUM(R294:R297)</f>
        <v>0</v>
      </c>
      <c r="S293" s="144"/>
      <c r="T293" s="146">
        <f>SUM(T294:T297)</f>
        <v>0</v>
      </c>
      <c r="AR293" s="139" t="s">
        <v>152</v>
      </c>
      <c r="AT293" s="147" t="s">
        <v>75</v>
      </c>
      <c r="AU293" s="147" t="s">
        <v>84</v>
      </c>
      <c r="AY293" s="139" t="s">
        <v>151</v>
      </c>
      <c r="BK293" s="148">
        <f>SUM(BK294:BK297)</f>
        <v>0</v>
      </c>
    </row>
    <row r="294" spans="1:65" s="2" customFormat="1" ht="24.2" customHeight="1">
      <c r="A294" s="33"/>
      <c r="B294" s="151"/>
      <c r="C294" s="152" t="s">
        <v>2071</v>
      </c>
      <c r="D294" s="152" t="s">
        <v>154</v>
      </c>
      <c r="E294" s="153" t="s">
        <v>3508</v>
      </c>
      <c r="F294" s="154" t="s">
        <v>3509</v>
      </c>
      <c r="G294" s="155" t="s">
        <v>179</v>
      </c>
      <c r="H294" s="156">
        <v>6</v>
      </c>
      <c r="I294" s="157"/>
      <c r="J294" s="158">
        <f>ROUND(I294*H294,2)</f>
        <v>0</v>
      </c>
      <c r="K294" s="159"/>
      <c r="L294" s="34"/>
      <c r="M294" s="160" t="s">
        <v>1</v>
      </c>
      <c r="N294" s="161" t="s">
        <v>42</v>
      </c>
      <c r="O294" s="62"/>
      <c r="P294" s="162">
        <f>O294*H294</f>
        <v>0</v>
      </c>
      <c r="Q294" s="162">
        <v>0</v>
      </c>
      <c r="R294" s="162">
        <f>Q294*H294</f>
        <v>0</v>
      </c>
      <c r="S294" s="162">
        <v>0</v>
      </c>
      <c r="T294" s="163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4" t="s">
        <v>262</v>
      </c>
      <c r="AT294" s="164" t="s">
        <v>154</v>
      </c>
      <c r="AU294" s="164" t="s">
        <v>152</v>
      </c>
      <c r="AY294" s="18" t="s">
        <v>151</v>
      </c>
      <c r="BE294" s="165">
        <f>IF(N294="základná",J294,0)</f>
        <v>0</v>
      </c>
      <c r="BF294" s="165">
        <f>IF(N294="znížená",J294,0)</f>
        <v>0</v>
      </c>
      <c r="BG294" s="165">
        <f>IF(N294="zákl. prenesená",J294,0)</f>
        <v>0</v>
      </c>
      <c r="BH294" s="165">
        <f>IF(N294="zníž. prenesená",J294,0)</f>
        <v>0</v>
      </c>
      <c r="BI294" s="165">
        <f>IF(N294="nulová",J294,0)</f>
        <v>0</v>
      </c>
      <c r="BJ294" s="18" t="s">
        <v>152</v>
      </c>
      <c r="BK294" s="165">
        <f>ROUND(I294*H294,2)</f>
        <v>0</v>
      </c>
      <c r="BL294" s="18" t="s">
        <v>262</v>
      </c>
      <c r="BM294" s="164" t="s">
        <v>2741</v>
      </c>
    </row>
    <row r="295" spans="1:65" s="2" customFormat="1" ht="24.2" customHeight="1">
      <c r="A295" s="33"/>
      <c r="B295" s="151"/>
      <c r="C295" s="152" t="s">
        <v>2075</v>
      </c>
      <c r="D295" s="152" t="s">
        <v>154</v>
      </c>
      <c r="E295" s="153" t="s">
        <v>3510</v>
      </c>
      <c r="F295" s="154" t="s">
        <v>3511</v>
      </c>
      <c r="G295" s="155" t="s">
        <v>179</v>
      </c>
      <c r="H295" s="156">
        <v>6</v>
      </c>
      <c r="I295" s="157"/>
      <c r="J295" s="158">
        <f>ROUND(I295*H295,2)</f>
        <v>0</v>
      </c>
      <c r="K295" s="159"/>
      <c r="L295" s="34"/>
      <c r="M295" s="160" t="s">
        <v>1</v>
      </c>
      <c r="N295" s="161" t="s">
        <v>42</v>
      </c>
      <c r="O295" s="62"/>
      <c r="P295" s="162">
        <f>O295*H295</f>
        <v>0</v>
      </c>
      <c r="Q295" s="162">
        <v>0</v>
      </c>
      <c r="R295" s="162">
        <f>Q295*H295</f>
        <v>0</v>
      </c>
      <c r="S295" s="162">
        <v>0</v>
      </c>
      <c r="T295" s="163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4" t="s">
        <v>262</v>
      </c>
      <c r="AT295" s="164" t="s">
        <v>154</v>
      </c>
      <c r="AU295" s="164" t="s">
        <v>152</v>
      </c>
      <c r="AY295" s="18" t="s">
        <v>151</v>
      </c>
      <c r="BE295" s="165">
        <f>IF(N295="základná",J295,0)</f>
        <v>0</v>
      </c>
      <c r="BF295" s="165">
        <f>IF(N295="znížená",J295,0)</f>
        <v>0</v>
      </c>
      <c r="BG295" s="165">
        <f>IF(N295="zákl. prenesená",J295,0)</f>
        <v>0</v>
      </c>
      <c r="BH295" s="165">
        <f>IF(N295="zníž. prenesená",J295,0)</f>
        <v>0</v>
      </c>
      <c r="BI295" s="165">
        <f>IF(N295="nulová",J295,0)</f>
        <v>0</v>
      </c>
      <c r="BJ295" s="18" t="s">
        <v>152</v>
      </c>
      <c r="BK295" s="165">
        <f>ROUND(I295*H295,2)</f>
        <v>0</v>
      </c>
      <c r="BL295" s="18" t="s">
        <v>262</v>
      </c>
      <c r="BM295" s="164" t="s">
        <v>2749</v>
      </c>
    </row>
    <row r="296" spans="1:65" s="2" customFormat="1" ht="24.2" customHeight="1">
      <c r="A296" s="33"/>
      <c r="B296" s="151"/>
      <c r="C296" s="152" t="s">
        <v>2080</v>
      </c>
      <c r="D296" s="152" t="s">
        <v>154</v>
      </c>
      <c r="E296" s="153" t="s">
        <v>3512</v>
      </c>
      <c r="F296" s="154" t="s">
        <v>3513</v>
      </c>
      <c r="G296" s="155" t="s">
        <v>179</v>
      </c>
      <c r="H296" s="156">
        <v>1</v>
      </c>
      <c r="I296" s="157"/>
      <c r="J296" s="158">
        <f>ROUND(I296*H296,2)</f>
        <v>0</v>
      </c>
      <c r="K296" s="159"/>
      <c r="L296" s="34"/>
      <c r="M296" s="160" t="s">
        <v>1</v>
      </c>
      <c r="N296" s="161" t="s">
        <v>42</v>
      </c>
      <c r="O296" s="62"/>
      <c r="P296" s="162">
        <f>O296*H296</f>
        <v>0</v>
      </c>
      <c r="Q296" s="162">
        <v>0</v>
      </c>
      <c r="R296" s="162">
        <f>Q296*H296</f>
        <v>0</v>
      </c>
      <c r="S296" s="162">
        <v>0</v>
      </c>
      <c r="T296" s="16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4" t="s">
        <v>262</v>
      </c>
      <c r="AT296" s="164" t="s">
        <v>154</v>
      </c>
      <c r="AU296" s="164" t="s">
        <v>152</v>
      </c>
      <c r="AY296" s="18" t="s">
        <v>151</v>
      </c>
      <c r="BE296" s="165">
        <f>IF(N296="základná",J296,0)</f>
        <v>0</v>
      </c>
      <c r="BF296" s="165">
        <f>IF(N296="znížená",J296,0)</f>
        <v>0</v>
      </c>
      <c r="BG296" s="165">
        <f>IF(N296="zákl. prenesená",J296,0)</f>
        <v>0</v>
      </c>
      <c r="BH296" s="165">
        <f>IF(N296="zníž. prenesená",J296,0)</f>
        <v>0</v>
      </c>
      <c r="BI296" s="165">
        <f>IF(N296="nulová",J296,0)</f>
        <v>0</v>
      </c>
      <c r="BJ296" s="18" t="s">
        <v>152</v>
      </c>
      <c r="BK296" s="165">
        <f>ROUND(I296*H296,2)</f>
        <v>0</v>
      </c>
      <c r="BL296" s="18" t="s">
        <v>262</v>
      </c>
      <c r="BM296" s="164" t="s">
        <v>2757</v>
      </c>
    </row>
    <row r="297" spans="1:65" s="2" customFormat="1" ht="24.2" customHeight="1">
      <c r="A297" s="33"/>
      <c r="B297" s="151"/>
      <c r="C297" s="152" t="s">
        <v>2088</v>
      </c>
      <c r="D297" s="152" t="s">
        <v>154</v>
      </c>
      <c r="E297" s="153" t="s">
        <v>698</v>
      </c>
      <c r="F297" s="154" t="s">
        <v>699</v>
      </c>
      <c r="G297" s="155" t="s">
        <v>625</v>
      </c>
      <c r="H297" s="209"/>
      <c r="I297" s="157"/>
      <c r="J297" s="158">
        <f>ROUND(I297*H297,2)</f>
        <v>0</v>
      </c>
      <c r="K297" s="159"/>
      <c r="L297" s="34"/>
      <c r="M297" s="216" t="s">
        <v>1</v>
      </c>
      <c r="N297" s="217" t="s">
        <v>42</v>
      </c>
      <c r="O297" s="218"/>
      <c r="P297" s="219">
        <f>O297*H297</f>
        <v>0</v>
      </c>
      <c r="Q297" s="219">
        <v>0</v>
      </c>
      <c r="R297" s="219">
        <f>Q297*H297</f>
        <v>0</v>
      </c>
      <c r="S297" s="219">
        <v>0</v>
      </c>
      <c r="T297" s="220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262</v>
      </c>
      <c r="AT297" s="164" t="s">
        <v>154</v>
      </c>
      <c r="AU297" s="164" t="s">
        <v>152</v>
      </c>
      <c r="AY297" s="18" t="s">
        <v>151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8" t="s">
        <v>152</v>
      </c>
      <c r="BK297" s="165">
        <f>ROUND(I297*H297,2)</f>
        <v>0</v>
      </c>
      <c r="BL297" s="18" t="s">
        <v>262</v>
      </c>
      <c r="BM297" s="164" t="s">
        <v>3514</v>
      </c>
    </row>
    <row r="298" spans="1:65" s="2" customFormat="1" ht="6.95" customHeight="1">
      <c r="A298" s="33"/>
      <c r="B298" s="51"/>
      <c r="C298" s="52"/>
      <c r="D298" s="52"/>
      <c r="E298" s="52"/>
      <c r="F298" s="52"/>
      <c r="G298" s="52"/>
      <c r="H298" s="52"/>
      <c r="I298" s="52"/>
      <c r="J298" s="52"/>
      <c r="K298" s="52"/>
      <c r="L298" s="34"/>
      <c r="M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</row>
  </sheetData>
  <autoFilter ref="C130:K297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8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97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6" t="s">
        <v>3515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ROUND(J119,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ROUND((SUM(BE119:BE181)),  2)</f>
        <v>0</v>
      </c>
      <c r="G33" s="104"/>
      <c r="H33" s="104"/>
      <c r="I33" s="105">
        <v>0.23</v>
      </c>
      <c r="J33" s="103">
        <f>ROUND(((SUM(BE119:BE181))*I33),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ROUND((SUM(BF119:BF181)),  2)</f>
        <v>0</v>
      </c>
      <c r="G34" s="33"/>
      <c r="H34" s="33"/>
      <c r="I34" s="107">
        <v>0.23</v>
      </c>
      <c r="J34" s="106">
        <f>ROUND(((SUM(BF119:BF181))*I34),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ROUND((SUM(BG119:BG181)),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ROUND((SUM(BH119:BH181)),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ROUND((SUM(BI119:BI181)),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6" t="str">
        <f>E9</f>
        <v>05 - SO-01 Ústredné kúrenie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J119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1:31" s="9" customFormat="1" ht="24.95" customHeight="1">
      <c r="B97" s="119"/>
      <c r="D97" s="120" t="s">
        <v>3516</v>
      </c>
      <c r="E97" s="121"/>
      <c r="F97" s="121"/>
      <c r="G97" s="121"/>
      <c r="H97" s="121"/>
      <c r="I97" s="121"/>
      <c r="J97" s="122">
        <f>J120</f>
        <v>0</v>
      </c>
      <c r="L97" s="119"/>
    </row>
    <row r="98" spans="1:31" s="9" customFormat="1" ht="24.95" customHeight="1">
      <c r="B98" s="119"/>
      <c r="D98" s="120" t="s">
        <v>3517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9" customFormat="1" ht="24.95" customHeight="1">
      <c r="B99" s="119"/>
      <c r="D99" s="120" t="s">
        <v>3518</v>
      </c>
      <c r="E99" s="121"/>
      <c r="F99" s="121"/>
      <c r="G99" s="121"/>
      <c r="H99" s="121"/>
      <c r="I99" s="121"/>
      <c r="J99" s="122">
        <f>J161</f>
        <v>0</v>
      </c>
      <c r="L99" s="119"/>
    </row>
    <row r="100" spans="1:31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137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15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6.25" customHeight="1">
      <c r="A109" s="33"/>
      <c r="B109" s="34"/>
      <c r="C109" s="33"/>
      <c r="D109" s="33"/>
      <c r="E109" s="264" t="str">
        <f>E7</f>
        <v>Stredná odborná škola informačných technológií centrum celoživotného a odborného vzdelávania a prípravy pre industry 4.0</v>
      </c>
      <c r="F109" s="265"/>
      <c r="G109" s="265"/>
      <c r="H109" s="265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114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26" t="str">
        <f>E9</f>
        <v>05 - SO-01 Ústredné kúrenie</v>
      </c>
      <c r="F111" s="266"/>
      <c r="G111" s="266"/>
      <c r="H111" s="266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19</v>
      </c>
      <c r="D113" s="33"/>
      <c r="E113" s="33"/>
      <c r="F113" s="26" t="str">
        <f>F12</f>
        <v>parc.č.2532/4 Banská Bystrica</v>
      </c>
      <c r="G113" s="33"/>
      <c r="H113" s="33"/>
      <c r="I113" s="28" t="s">
        <v>21</v>
      </c>
      <c r="J113" s="59" t="str">
        <f>IF(J12="","",J12)</f>
        <v>24. 4. 2025</v>
      </c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23</v>
      </c>
      <c r="D115" s="33"/>
      <c r="E115" s="33"/>
      <c r="F115" s="26" t="str">
        <f>E15</f>
        <v>Banskobystrický samosprávny kraj</v>
      </c>
      <c r="G115" s="33"/>
      <c r="H115" s="33"/>
      <c r="I115" s="28" t="s">
        <v>29</v>
      </c>
      <c r="J115" s="31" t="str">
        <f>E21</f>
        <v>Ing.Marek Mečír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27</v>
      </c>
      <c r="D116" s="33"/>
      <c r="E116" s="33"/>
      <c r="F116" s="26" t="str">
        <f>IF(E18="","",E18)</f>
        <v>Vyplň údaj</v>
      </c>
      <c r="G116" s="33"/>
      <c r="H116" s="33"/>
      <c r="I116" s="28" t="s">
        <v>32</v>
      </c>
      <c r="J116" s="31" t="str">
        <f>E24</f>
        <v>Stanislav Hlubina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27"/>
      <c r="B118" s="128"/>
      <c r="C118" s="129" t="s">
        <v>138</v>
      </c>
      <c r="D118" s="130" t="s">
        <v>61</v>
      </c>
      <c r="E118" s="130" t="s">
        <v>57</v>
      </c>
      <c r="F118" s="130" t="s">
        <v>58</v>
      </c>
      <c r="G118" s="130" t="s">
        <v>139</v>
      </c>
      <c r="H118" s="130" t="s">
        <v>140</v>
      </c>
      <c r="I118" s="130" t="s">
        <v>141</v>
      </c>
      <c r="J118" s="131" t="s">
        <v>118</v>
      </c>
      <c r="K118" s="132" t="s">
        <v>142</v>
      </c>
      <c r="L118" s="133"/>
      <c r="M118" s="66" t="s">
        <v>1</v>
      </c>
      <c r="N118" s="67" t="s">
        <v>40</v>
      </c>
      <c r="O118" s="67" t="s">
        <v>143</v>
      </c>
      <c r="P118" s="67" t="s">
        <v>144</v>
      </c>
      <c r="Q118" s="67" t="s">
        <v>145</v>
      </c>
      <c r="R118" s="67" t="s">
        <v>146</v>
      </c>
      <c r="S118" s="67" t="s">
        <v>147</v>
      </c>
      <c r="T118" s="68" t="s">
        <v>148</v>
      </c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</row>
    <row r="119" spans="1:65" s="2" customFormat="1" ht="22.9" customHeight="1">
      <c r="A119" s="33"/>
      <c r="B119" s="34"/>
      <c r="C119" s="73" t="s">
        <v>119</v>
      </c>
      <c r="D119" s="33"/>
      <c r="E119" s="33"/>
      <c r="F119" s="33"/>
      <c r="G119" s="33"/>
      <c r="H119" s="33"/>
      <c r="I119" s="33"/>
      <c r="J119" s="134">
        <f>BK119</f>
        <v>0</v>
      </c>
      <c r="K119" s="33"/>
      <c r="L119" s="34"/>
      <c r="M119" s="69"/>
      <c r="N119" s="60"/>
      <c r="O119" s="70"/>
      <c r="P119" s="135">
        <f>P120+P125+P161</f>
        <v>0</v>
      </c>
      <c r="Q119" s="70"/>
      <c r="R119" s="135">
        <f>R120+R125+R161</f>
        <v>0</v>
      </c>
      <c r="S119" s="70"/>
      <c r="T119" s="136">
        <f>T120+T125+T161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75</v>
      </c>
      <c r="AU119" s="18" t="s">
        <v>120</v>
      </c>
      <c r="BK119" s="137">
        <f>BK120+BK125+BK161</f>
        <v>0</v>
      </c>
    </row>
    <row r="120" spans="1:65" s="12" customFormat="1" ht="25.9" customHeight="1">
      <c r="B120" s="138"/>
      <c r="D120" s="139" t="s">
        <v>75</v>
      </c>
      <c r="E120" s="140" t="s">
        <v>1188</v>
      </c>
      <c r="F120" s="140" t="s">
        <v>3519</v>
      </c>
      <c r="I120" s="141"/>
      <c r="J120" s="142">
        <f>BK120</f>
        <v>0</v>
      </c>
      <c r="L120" s="138"/>
      <c r="M120" s="143"/>
      <c r="N120" s="144"/>
      <c r="O120" s="144"/>
      <c r="P120" s="145">
        <f>SUM(P121:P124)</f>
        <v>0</v>
      </c>
      <c r="Q120" s="144"/>
      <c r="R120" s="145">
        <f>SUM(R121:R124)</f>
        <v>0</v>
      </c>
      <c r="S120" s="144"/>
      <c r="T120" s="146">
        <f>SUM(T121:T124)</f>
        <v>0</v>
      </c>
      <c r="AR120" s="139" t="s">
        <v>84</v>
      </c>
      <c r="AT120" s="147" t="s">
        <v>75</v>
      </c>
      <c r="AU120" s="147" t="s">
        <v>76</v>
      </c>
      <c r="AY120" s="139" t="s">
        <v>151</v>
      </c>
      <c r="BK120" s="148">
        <f>SUM(BK121:BK124)</f>
        <v>0</v>
      </c>
    </row>
    <row r="121" spans="1:65" s="2" customFormat="1" ht="24.2" customHeight="1">
      <c r="A121" s="33"/>
      <c r="B121" s="151"/>
      <c r="C121" s="152" t="s">
        <v>84</v>
      </c>
      <c r="D121" s="152" t="s">
        <v>154</v>
      </c>
      <c r="E121" s="153" t="s">
        <v>3520</v>
      </c>
      <c r="F121" s="154" t="s">
        <v>3521</v>
      </c>
      <c r="G121" s="155" t="s">
        <v>179</v>
      </c>
      <c r="H121" s="156">
        <v>1</v>
      </c>
      <c r="I121" s="157"/>
      <c r="J121" s="158">
        <f>ROUND(I121*H121,2)</f>
        <v>0</v>
      </c>
      <c r="K121" s="159"/>
      <c r="L121" s="34"/>
      <c r="M121" s="160" t="s">
        <v>1</v>
      </c>
      <c r="N121" s="161" t="s">
        <v>42</v>
      </c>
      <c r="O121" s="62"/>
      <c r="P121" s="162">
        <f>O121*H121</f>
        <v>0</v>
      </c>
      <c r="Q121" s="162">
        <v>0</v>
      </c>
      <c r="R121" s="162">
        <f>Q121*H121</f>
        <v>0</v>
      </c>
      <c r="S121" s="162">
        <v>0</v>
      </c>
      <c r="T121" s="163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4" t="s">
        <v>158</v>
      </c>
      <c r="AT121" s="164" t="s">
        <v>154</v>
      </c>
      <c r="AU121" s="164" t="s">
        <v>84</v>
      </c>
      <c r="AY121" s="18" t="s">
        <v>151</v>
      </c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8" t="s">
        <v>152</v>
      </c>
      <c r="BK121" s="165">
        <f>ROUND(I121*H121,2)</f>
        <v>0</v>
      </c>
      <c r="BL121" s="18" t="s">
        <v>158</v>
      </c>
      <c r="BM121" s="164" t="s">
        <v>152</v>
      </c>
    </row>
    <row r="122" spans="1:65" s="2" customFormat="1" ht="24.2" customHeight="1">
      <c r="A122" s="33"/>
      <c r="B122" s="151"/>
      <c r="C122" s="152" t="s">
        <v>152</v>
      </c>
      <c r="D122" s="152" t="s">
        <v>154</v>
      </c>
      <c r="E122" s="153" t="s">
        <v>3522</v>
      </c>
      <c r="F122" s="154" t="s">
        <v>3523</v>
      </c>
      <c r="G122" s="155" t="s">
        <v>179</v>
      </c>
      <c r="H122" s="156">
        <v>1</v>
      </c>
      <c r="I122" s="157"/>
      <c r="J122" s="158">
        <f>ROUND(I122*H122,2)</f>
        <v>0</v>
      </c>
      <c r="K122" s="159"/>
      <c r="L122" s="34"/>
      <c r="M122" s="160" t="s">
        <v>1</v>
      </c>
      <c r="N122" s="161" t="s">
        <v>42</v>
      </c>
      <c r="O122" s="62"/>
      <c r="P122" s="162">
        <f>O122*H122</f>
        <v>0</v>
      </c>
      <c r="Q122" s="162">
        <v>0</v>
      </c>
      <c r="R122" s="162">
        <f>Q122*H122</f>
        <v>0</v>
      </c>
      <c r="S122" s="162">
        <v>0</v>
      </c>
      <c r="T122" s="163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64" t="s">
        <v>158</v>
      </c>
      <c r="AT122" s="164" t="s">
        <v>154</v>
      </c>
      <c r="AU122" s="164" t="s">
        <v>84</v>
      </c>
      <c r="AY122" s="18" t="s">
        <v>151</v>
      </c>
      <c r="BE122" s="165">
        <f>IF(N122="základná",J122,0)</f>
        <v>0</v>
      </c>
      <c r="BF122" s="165">
        <f>IF(N122="znížená",J122,0)</f>
        <v>0</v>
      </c>
      <c r="BG122" s="165">
        <f>IF(N122="zákl. prenesená",J122,0)</f>
        <v>0</v>
      </c>
      <c r="BH122" s="165">
        <f>IF(N122="zníž. prenesená",J122,0)</f>
        <v>0</v>
      </c>
      <c r="BI122" s="165">
        <f>IF(N122="nulová",J122,0)</f>
        <v>0</v>
      </c>
      <c r="BJ122" s="18" t="s">
        <v>152</v>
      </c>
      <c r="BK122" s="165">
        <f>ROUND(I122*H122,2)</f>
        <v>0</v>
      </c>
      <c r="BL122" s="18" t="s">
        <v>158</v>
      </c>
      <c r="BM122" s="164" t="s">
        <v>158</v>
      </c>
    </row>
    <row r="123" spans="1:65" s="2" customFormat="1" ht="16.5" customHeight="1">
      <c r="A123" s="33"/>
      <c r="B123" s="151"/>
      <c r="C123" s="152" t="s">
        <v>165</v>
      </c>
      <c r="D123" s="152" t="s">
        <v>154</v>
      </c>
      <c r="E123" s="153" t="s">
        <v>3524</v>
      </c>
      <c r="F123" s="154" t="s">
        <v>3525</v>
      </c>
      <c r="G123" s="155" t="s">
        <v>179</v>
      </c>
      <c r="H123" s="156">
        <v>2</v>
      </c>
      <c r="I123" s="157"/>
      <c r="J123" s="158">
        <f>ROUND(I123*H123,2)</f>
        <v>0</v>
      </c>
      <c r="K123" s="159"/>
      <c r="L123" s="34"/>
      <c r="M123" s="160" t="s">
        <v>1</v>
      </c>
      <c r="N123" s="161" t="s">
        <v>42</v>
      </c>
      <c r="O123" s="62"/>
      <c r="P123" s="162">
        <f>O123*H123</f>
        <v>0</v>
      </c>
      <c r="Q123" s="162">
        <v>0</v>
      </c>
      <c r="R123" s="162">
        <f>Q123*H123</f>
        <v>0</v>
      </c>
      <c r="S123" s="162">
        <v>0</v>
      </c>
      <c r="T123" s="163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4" t="s">
        <v>158</v>
      </c>
      <c r="AT123" s="164" t="s">
        <v>154</v>
      </c>
      <c r="AU123" s="164" t="s">
        <v>84</v>
      </c>
      <c r="AY123" s="18" t="s">
        <v>151</v>
      </c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8" t="s">
        <v>152</v>
      </c>
      <c r="BK123" s="165">
        <f>ROUND(I123*H123,2)</f>
        <v>0</v>
      </c>
      <c r="BL123" s="18" t="s">
        <v>158</v>
      </c>
      <c r="BM123" s="164" t="s">
        <v>191</v>
      </c>
    </row>
    <row r="124" spans="1:65" s="2" customFormat="1" ht="16.5" customHeight="1">
      <c r="A124" s="33"/>
      <c r="B124" s="151"/>
      <c r="C124" s="152" t="s">
        <v>158</v>
      </c>
      <c r="D124" s="152" t="s">
        <v>154</v>
      </c>
      <c r="E124" s="153" t="s">
        <v>3526</v>
      </c>
      <c r="F124" s="154" t="s">
        <v>3527</v>
      </c>
      <c r="G124" s="155" t="s">
        <v>625</v>
      </c>
      <c r="H124" s="209"/>
      <c r="I124" s="157"/>
      <c r="J124" s="158">
        <f>ROUND(I124*H124,2)</f>
        <v>0</v>
      </c>
      <c r="K124" s="159"/>
      <c r="L124" s="34"/>
      <c r="M124" s="160" t="s">
        <v>1</v>
      </c>
      <c r="N124" s="161" t="s">
        <v>42</v>
      </c>
      <c r="O124" s="62"/>
      <c r="P124" s="162">
        <f>O124*H124</f>
        <v>0</v>
      </c>
      <c r="Q124" s="162">
        <v>0</v>
      </c>
      <c r="R124" s="162">
        <f>Q124*H124</f>
        <v>0</v>
      </c>
      <c r="S124" s="162">
        <v>0</v>
      </c>
      <c r="T124" s="163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4" t="s">
        <v>158</v>
      </c>
      <c r="AT124" s="164" t="s">
        <v>154</v>
      </c>
      <c r="AU124" s="164" t="s">
        <v>84</v>
      </c>
      <c r="AY124" s="18" t="s">
        <v>151</v>
      </c>
      <c r="BE124" s="165">
        <f>IF(N124="základná",J124,0)</f>
        <v>0</v>
      </c>
      <c r="BF124" s="165">
        <f>IF(N124="znížená",J124,0)</f>
        <v>0</v>
      </c>
      <c r="BG124" s="165">
        <f>IF(N124="zákl. prenesená",J124,0)</f>
        <v>0</v>
      </c>
      <c r="BH124" s="165">
        <f>IF(N124="zníž. prenesená",J124,0)</f>
        <v>0</v>
      </c>
      <c r="BI124" s="165">
        <f>IF(N124="nulová",J124,0)</f>
        <v>0</v>
      </c>
      <c r="BJ124" s="18" t="s">
        <v>152</v>
      </c>
      <c r="BK124" s="165">
        <f>ROUND(I124*H124,2)</f>
        <v>0</v>
      </c>
      <c r="BL124" s="18" t="s">
        <v>158</v>
      </c>
      <c r="BM124" s="164" t="s">
        <v>189</v>
      </c>
    </row>
    <row r="125" spans="1:65" s="12" customFormat="1" ht="25.9" customHeight="1">
      <c r="B125" s="138"/>
      <c r="D125" s="139" t="s">
        <v>75</v>
      </c>
      <c r="E125" s="140" t="s">
        <v>1183</v>
      </c>
      <c r="F125" s="140" t="s">
        <v>3528</v>
      </c>
      <c r="I125" s="141"/>
      <c r="J125" s="142">
        <f>BK125</f>
        <v>0</v>
      </c>
      <c r="L125" s="138"/>
      <c r="M125" s="143"/>
      <c r="N125" s="144"/>
      <c r="O125" s="144"/>
      <c r="P125" s="145">
        <f>SUM(P126:P160)</f>
        <v>0</v>
      </c>
      <c r="Q125" s="144"/>
      <c r="R125" s="145">
        <f>SUM(R126:R160)</f>
        <v>0</v>
      </c>
      <c r="S125" s="144"/>
      <c r="T125" s="146">
        <f>SUM(T126:T160)</f>
        <v>0</v>
      </c>
      <c r="AR125" s="139" t="s">
        <v>84</v>
      </c>
      <c r="AT125" s="147" t="s">
        <v>75</v>
      </c>
      <c r="AU125" s="147" t="s">
        <v>76</v>
      </c>
      <c r="AY125" s="139" t="s">
        <v>151</v>
      </c>
      <c r="BK125" s="148">
        <f>SUM(BK126:BK160)</f>
        <v>0</v>
      </c>
    </row>
    <row r="126" spans="1:65" s="2" customFormat="1" ht="24.2" customHeight="1">
      <c r="A126" s="33"/>
      <c r="B126" s="151"/>
      <c r="C126" s="152" t="s">
        <v>185</v>
      </c>
      <c r="D126" s="152" t="s">
        <v>154</v>
      </c>
      <c r="E126" s="153" t="s">
        <v>3529</v>
      </c>
      <c r="F126" s="154" t="s">
        <v>3530</v>
      </c>
      <c r="G126" s="155" t="s">
        <v>462</v>
      </c>
      <c r="H126" s="156">
        <v>226</v>
      </c>
      <c r="I126" s="157"/>
      <c r="J126" s="158">
        <f t="shared" ref="J126:J160" si="0">ROUND(I126*H126,2)</f>
        <v>0</v>
      </c>
      <c r="K126" s="159"/>
      <c r="L126" s="34"/>
      <c r="M126" s="160" t="s">
        <v>1</v>
      </c>
      <c r="N126" s="161" t="s">
        <v>42</v>
      </c>
      <c r="O126" s="62"/>
      <c r="P126" s="162">
        <f t="shared" ref="P126:P160" si="1">O126*H126</f>
        <v>0</v>
      </c>
      <c r="Q126" s="162">
        <v>0</v>
      </c>
      <c r="R126" s="162">
        <f t="shared" ref="R126:R160" si="2">Q126*H126</f>
        <v>0</v>
      </c>
      <c r="S126" s="162">
        <v>0</v>
      </c>
      <c r="T126" s="163">
        <f t="shared" ref="T126:T160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4" t="s">
        <v>158</v>
      </c>
      <c r="AT126" s="164" t="s">
        <v>154</v>
      </c>
      <c r="AU126" s="164" t="s">
        <v>84</v>
      </c>
      <c r="AY126" s="18" t="s">
        <v>151</v>
      </c>
      <c r="BE126" s="165">
        <f t="shared" ref="BE126:BE160" si="4">IF(N126="základná",J126,0)</f>
        <v>0</v>
      </c>
      <c r="BF126" s="165">
        <f t="shared" ref="BF126:BF160" si="5">IF(N126="znížená",J126,0)</f>
        <v>0</v>
      </c>
      <c r="BG126" s="165">
        <f t="shared" ref="BG126:BG160" si="6">IF(N126="zákl. prenesená",J126,0)</f>
        <v>0</v>
      </c>
      <c r="BH126" s="165">
        <f t="shared" ref="BH126:BH160" si="7">IF(N126="zníž. prenesená",J126,0)</f>
        <v>0</v>
      </c>
      <c r="BI126" s="165">
        <f t="shared" ref="BI126:BI160" si="8">IF(N126="nulová",J126,0)</f>
        <v>0</v>
      </c>
      <c r="BJ126" s="18" t="s">
        <v>152</v>
      </c>
      <c r="BK126" s="165">
        <f t="shared" ref="BK126:BK160" si="9">ROUND(I126*H126,2)</f>
        <v>0</v>
      </c>
      <c r="BL126" s="18" t="s">
        <v>158</v>
      </c>
      <c r="BM126" s="164" t="s">
        <v>110</v>
      </c>
    </row>
    <row r="127" spans="1:65" s="2" customFormat="1" ht="24.2" customHeight="1">
      <c r="A127" s="33"/>
      <c r="B127" s="151"/>
      <c r="C127" s="152" t="s">
        <v>191</v>
      </c>
      <c r="D127" s="152" t="s">
        <v>154</v>
      </c>
      <c r="E127" s="153" t="s">
        <v>3531</v>
      </c>
      <c r="F127" s="154" t="s">
        <v>3532</v>
      </c>
      <c r="G127" s="155" t="s">
        <v>462</v>
      </c>
      <c r="H127" s="156">
        <v>72</v>
      </c>
      <c r="I127" s="157"/>
      <c r="J127" s="158">
        <f t="shared" si="0"/>
        <v>0</v>
      </c>
      <c r="K127" s="159"/>
      <c r="L127" s="34"/>
      <c r="M127" s="160" t="s">
        <v>1</v>
      </c>
      <c r="N127" s="161" t="s">
        <v>42</v>
      </c>
      <c r="O127" s="62"/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158</v>
      </c>
      <c r="AT127" s="164" t="s">
        <v>154</v>
      </c>
      <c r="AU127" s="164" t="s">
        <v>84</v>
      </c>
      <c r="AY127" s="18" t="s">
        <v>151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8" t="s">
        <v>152</v>
      </c>
      <c r="BK127" s="165">
        <f t="shared" si="9"/>
        <v>0</v>
      </c>
      <c r="BL127" s="18" t="s">
        <v>158</v>
      </c>
      <c r="BM127" s="164" t="s">
        <v>218</v>
      </c>
    </row>
    <row r="128" spans="1:65" s="2" customFormat="1" ht="24.2" customHeight="1">
      <c r="A128" s="33"/>
      <c r="B128" s="151"/>
      <c r="C128" s="152" t="s">
        <v>196</v>
      </c>
      <c r="D128" s="152" t="s">
        <v>154</v>
      </c>
      <c r="E128" s="153" t="s">
        <v>3533</v>
      </c>
      <c r="F128" s="154" t="s">
        <v>3534</v>
      </c>
      <c r="G128" s="155" t="s">
        <v>462</v>
      </c>
      <c r="H128" s="156">
        <v>100</v>
      </c>
      <c r="I128" s="157"/>
      <c r="J128" s="158">
        <f t="shared" si="0"/>
        <v>0</v>
      </c>
      <c r="K128" s="159"/>
      <c r="L128" s="34"/>
      <c r="M128" s="160" t="s">
        <v>1</v>
      </c>
      <c r="N128" s="161" t="s">
        <v>42</v>
      </c>
      <c r="O128" s="62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158</v>
      </c>
      <c r="AT128" s="164" t="s">
        <v>154</v>
      </c>
      <c r="AU128" s="164" t="s">
        <v>84</v>
      </c>
      <c r="AY128" s="18" t="s">
        <v>151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152</v>
      </c>
      <c r="BK128" s="165">
        <f t="shared" si="9"/>
        <v>0</v>
      </c>
      <c r="BL128" s="18" t="s">
        <v>158</v>
      </c>
      <c r="BM128" s="164" t="s">
        <v>244</v>
      </c>
    </row>
    <row r="129" spans="1:65" s="2" customFormat="1" ht="24.2" customHeight="1">
      <c r="A129" s="33"/>
      <c r="B129" s="151"/>
      <c r="C129" s="152" t="s">
        <v>189</v>
      </c>
      <c r="D129" s="152" t="s">
        <v>154</v>
      </c>
      <c r="E129" s="153" t="s">
        <v>3535</v>
      </c>
      <c r="F129" s="154" t="s">
        <v>3536</v>
      </c>
      <c r="G129" s="155" t="s">
        <v>462</v>
      </c>
      <c r="H129" s="156">
        <v>55</v>
      </c>
      <c r="I129" s="157"/>
      <c r="J129" s="158">
        <f t="shared" si="0"/>
        <v>0</v>
      </c>
      <c r="K129" s="159"/>
      <c r="L129" s="34"/>
      <c r="M129" s="160" t="s">
        <v>1</v>
      </c>
      <c r="N129" s="161" t="s">
        <v>42</v>
      </c>
      <c r="O129" s="62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158</v>
      </c>
      <c r="AT129" s="164" t="s">
        <v>154</v>
      </c>
      <c r="AU129" s="164" t="s">
        <v>84</v>
      </c>
      <c r="AY129" s="18" t="s">
        <v>151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152</v>
      </c>
      <c r="BK129" s="165">
        <f t="shared" si="9"/>
        <v>0</v>
      </c>
      <c r="BL129" s="18" t="s">
        <v>158</v>
      </c>
      <c r="BM129" s="164" t="s">
        <v>262</v>
      </c>
    </row>
    <row r="130" spans="1:65" s="2" customFormat="1" ht="24.2" customHeight="1">
      <c r="A130" s="33"/>
      <c r="B130" s="151"/>
      <c r="C130" s="152" t="s">
        <v>204</v>
      </c>
      <c r="D130" s="152" t="s">
        <v>154</v>
      </c>
      <c r="E130" s="153" t="s">
        <v>3537</v>
      </c>
      <c r="F130" s="154" t="s">
        <v>3538</v>
      </c>
      <c r="G130" s="155" t="s">
        <v>462</v>
      </c>
      <c r="H130" s="156">
        <v>4</v>
      </c>
      <c r="I130" s="157"/>
      <c r="J130" s="158">
        <f t="shared" si="0"/>
        <v>0</v>
      </c>
      <c r="K130" s="159"/>
      <c r="L130" s="34"/>
      <c r="M130" s="160" t="s">
        <v>1</v>
      </c>
      <c r="N130" s="161" t="s">
        <v>42</v>
      </c>
      <c r="O130" s="62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158</v>
      </c>
      <c r="AT130" s="164" t="s">
        <v>154</v>
      </c>
      <c r="AU130" s="164" t="s">
        <v>84</v>
      </c>
      <c r="AY130" s="18" t="s">
        <v>151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152</v>
      </c>
      <c r="BK130" s="165">
        <f t="shared" si="9"/>
        <v>0</v>
      </c>
      <c r="BL130" s="18" t="s">
        <v>158</v>
      </c>
      <c r="BM130" s="164" t="s">
        <v>309</v>
      </c>
    </row>
    <row r="131" spans="1:65" s="2" customFormat="1" ht="16.5" customHeight="1">
      <c r="A131" s="33"/>
      <c r="B131" s="151"/>
      <c r="C131" s="152" t="s">
        <v>110</v>
      </c>
      <c r="D131" s="152" t="s">
        <v>154</v>
      </c>
      <c r="E131" s="153" t="s">
        <v>3539</v>
      </c>
      <c r="F131" s="154" t="s">
        <v>3540</v>
      </c>
      <c r="G131" s="155" t="s">
        <v>462</v>
      </c>
      <c r="H131" s="156">
        <v>226</v>
      </c>
      <c r="I131" s="157"/>
      <c r="J131" s="158">
        <f t="shared" si="0"/>
        <v>0</v>
      </c>
      <c r="K131" s="159"/>
      <c r="L131" s="34"/>
      <c r="M131" s="160" t="s">
        <v>1</v>
      </c>
      <c r="N131" s="161" t="s">
        <v>42</v>
      </c>
      <c r="O131" s="62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158</v>
      </c>
      <c r="AT131" s="164" t="s">
        <v>154</v>
      </c>
      <c r="AU131" s="164" t="s">
        <v>84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152</v>
      </c>
      <c r="BK131" s="165">
        <f t="shared" si="9"/>
        <v>0</v>
      </c>
      <c r="BL131" s="18" t="s">
        <v>158</v>
      </c>
      <c r="BM131" s="164" t="s">
        <v>323</v>
      </c>
    </row>
    <row r="132" spans="1:65" s="2" customFormat="1" ht="16.5" customHeight="1">
      <c r="A132" s="33"/>
      <c r="B132" s="151"/>
      <c r="C132" s="152" t="s">
        <v>214</v>
      </c>
      <c r="D132" s="152" t="s">
        <v>154</v>
      </c>
      <c r="E132" s="153" t="s">
        <v>3541</v>
      </c>
      <c r="F132" s="154" t="s">
        <v>3542</v>
      </c>
      <c r="G132" s="155" t="s">
        <v>462</v>
      </c>
      <c r="H132" s="156">
        <v>72</v>
      </c>
      <c r="I132" s="157"/>
      <c r="J132" s="158">
        <f t="shared" si="0"/>
        <v>0</v>
      </c>
      <c r="K132" s="159"/>
      <c r="L132" s="34"/>
      <c r="M132" s="160" t="s">
        <v>1</v>
      </c>
      <c r="N132" s="161" t="s">
        <v>42</v>
      </c>
      <c r="O132" s="62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158</v>
      </c>
      <c r="AT132" s="164" t="s">
        <v>154</v>
      </c>
      <c r="AU132" s="164" t="s">
        <v>84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152</v>
      </c>
      <c r="BK132" s="165">
        <f t="shared" si="9"/>
        <v>0</v>
      </c>
      <c r="BL132" s="18" t="s">
        <v>158</v>
      </c>
      <c r="BM132" s="164" t="s">
        <v>345</v>
      </c>
    </row>
    <row r="133" spans="1:65" s="2" customFormat="1" ht="16.5" customHeight="1">
      <c r="A133" s="33"/>
      <c r="B133" s="151"/>
      <c r="C133" s="152" t="s">
        <v>218</v>
      </c>
      <c r="D133" s="152" t="s">
        <v>154</v>
      </c>
      <c r="E133" s="153" t="s">
        <v>3543</v>
      </c>
      <c r="F133" s="154" t="s">
        <v>3544</v>
      </c>
      <c r="G133" s="155" t="s">
        <v>462</v>
      </c>
      <c r="H133" s="156">
        <v>100</v>
      </c>
      <c r="I133" s="157"/>
      <c r="J133" s="158">
        <f t="shared" si="0"/>
        <v>0</v>
      </c>
      <c r="K133" s="159"/>
      <c r="L133" s="34"/>
      <c r="M133" s="160" t="s">
        <v>1</v>
      </c>
      <c r="N133" s="161" t="s">
        <v>42</v>
      </c>
      <c r="O133" s="62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158</v>
      </c>
      <c r="AT133" s="164" t="s">
        <v>154</v>
      </c>
      <c r="AU133" s="164" t="s">
        <v>84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152</v>
      </c>
      <c r="BK133" s="165">
        <f t="shared" si="9"/>
        <v>0</v>
      </c>
      <c r="BL133" s="18" t="s">
        <v>158</v>
      </c>
      <c r="BM133" s="164" t="s">
        <v>371</v>
      </c>
    </row>
    <row r="134" spans="1:65" s="2" customFormat="1" ht="16.5" customHeight="1">
      <c r="A134" s="33"/>
      <c r="B134" s="151"/>
      <c r="C134" s="152" t="s">
        <v>233</v>
      </c>
      <c r="D134" s="152" t="s">
        <v>154</v>
      </c>
      <c r="E134" s="153" t="s">
        <v>3545</v>
      </c>
      <c r="F134" s="154" t="s">
        <v>3546</v>
      </c>
      <c r="G134" s="155" t="s">
        <v>462</v>
      </c>
      <c r="H134" s="156">
        <v>55</v>
      </c>
      <c r="I134" s="157"/>
      <c r="J134" s="158">
        <f t="shared" si="0"/>
        <v>0</v>
      </c>
      <c r="K134" s="159"/>
      <c r="L134" s="34"/>
      <c r="M134" s="160" t="s">
        <v>1</v>
      </c>
      <c r="N134" s="161" t="s">
        <v>42</v>
      </c>
      <c r="O134" s="62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158</v>
      </c>
      <c r="AT134" s="164" t="s">
        <v>154</v>
      </c>
      <c r="AU134" s="164" t="s">
        <v>84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152</v>
      </c>
      <c r="BK134" s="165">
        <f t="shared" si="9"/>
        <v>0</v>
      </c>
      <c r="BL134" s="18" t="s">
        <v>158</v>
      </c>
      <c r="BM134" s="164" t="s">
        <v>381</v>
      </c>
    </row>
    <row r="135" spans="1:65" s="2" customFormat="1" ht="16.5" customHeight="1">
      <c r="A135" s="33"/>
      <c r="B135" s="151"/>
      <c r="C135" s="152" t="s">
        <v>244</v>
      </c>
      <c r="D135" s="152" t="s">
        <v>154</v>
      </c>
      <c r="E135" s="153" t="s">
        <v>3547</v>
      </c>
      <c r="F135" s="154" t="s">
        <v>3548</v>
      </c>
      <c r="G135" s="155" t="s">
        <v>462</v>
      </c>
      <c r="H135" s="156">
        <v>4</v>
      </c>
      <c r="I135" s="157"/>
      <c r="J135" s="158">
        <f t="shared" si="0"/>
        <v>0</v>
      </c>
      <c r="K135" s="159"/>
      <c r="L135" s="34"/>
      <c r="M135" s="160" t="s">
        <v>1</v>
      </c>
      <c r="N135" s="161" t="s">
        <v>42</v>
      </c>
      <c r="O135" s="62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158</v>
      </c>
      <c r="AT135" s="164" t="s">
        <v>154</v>
      </c>
      <c r="AU135" s="164" t="s">
        <v>84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152</v>
      </c>
      <c r="BK135" s="165">
        <f t="shared" si="9"/>
        <v>0</v>
      </c>
      <c r="BL135" s="18" t="s">
        <v>158</v>
      </c>
      <c r="BM135" s="164" t="s">
        <v>393</v>
      </c>
    </row>
    <row r="136" spans="1:65" s="2" customFormat="1" ht="16.5" customHeight="1">
      <c r="A136" s="33"/>
      <c r="B136" s="151"/>
      <c r="C136" s="152" t="s">
        <v>256</v>
      </c>
      <c r="D136" s="152" t="s">
        <v>154</v>
      </c>
      <c r="E136" s="153" t="s">
        <v>3549</v>
      </c>
      <c r="F136" s="154" t="s">
        <v>3550</v>
      </c>
      <c r="G136" s="155" t="s">
        <v>625</v>
      </c>
      <c r="H136" s="209"/>
      <c r="I136" s="157"/>
      <c r="J136" s="158">
        <f t="shared" si="0"/>
        <v>0</v>
      </c>
      <c r="K136" s="159"/>
      <c r="L136" s="34"/>
      <c r="M136" s="160" t="s">
        <v>1</v>
      </c>
      <c r="N136" s="161" t="s">
        <v>42</v>
      </c>
      <c r="O136" s="62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158</v>
      </c>
      <c r="AT136" s="164" t="s">
        <v>154</v>
      </c>
      <c r="AU136" s="164" t="s">
        <v>84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152</v>
      </c>
      <c r="BK136" s="165">
        <f t="shared" si="9"/>
        <v>0</v>
      </c>
      <c r="BL136" s="18" t="s">
        <v>158</v>
      </c>
      <c r="BM136" s="164" t="s">
        <v>404</v>
      </c>
    </row>
    <row r="137" spans="1:65" s="2" customFormat="1" ht="16.5" customHeight="1">
      <c r="A137" s="33"/>
      <c r="B137" s="151"/>
      <c r="C137" s="152" t="s">
        <v>262</v>
      </c>
      <c r="D137" s="152" t="s">
        <v>154</v>
      </c>
      <c r="E137" s="153" t="s">
        <v>3551</v>
      </c>
      <c r="F137" s="154" t="s">
        <v>3552</v>
      </c>
      <c r="G137" s="155" t="s">
        <v>179</v>
      </c>
      <c r="H137" s="156">
        <v>90</v>
      </c>
      <c r="I137" s="157"/>
      <c r="J137" s="158">
        <f t="shared" si="0"/>
        <v>0</v>
      </c>
      <c r="K137" s="159"/>
      <c r="L137" s="34"/>
      <c r="M137" s="160" t="s">
        <v>1</v>
      </c>
      <c r="N137" s="161" t="s">
        <v>42</v>
      </c>
      <c r="O137" s="62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158</v>
      </c>
      <c r="AT137" s="164" t="s">
        <v>154</v>
      </c>
      <c r="AU137" s="164" t="s">
        <v>84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152</v>
      </c>
      <c r="BK137" s="165">
        <f t="shared" si="9"/>
        <v>0</v>
      </c>
      <c r="BL137" s="18" t="s">
        <v>158</v>
      </c>
      <c r="BM137" s="164" t="s">
        <v>417</v>
      </c>
    </row>
    <row r="138" spans="1:65" s="2" customFormat="1" ht="16.5" customHeight="1">
      <c r="A138" s="33"/>
      <c r="B138" s="151"/>
      <c r="C138" s="152" t="s">
        <v>268</v>
      </c>
      <c r="D138" s="152" t="s">
        <v>154</v>
      </c>
      <c r="E138" s="153" t="s">
        <v>3553</v>
      </c>
      <c r="F138" s="154" t="s">
        <v>3554</v>
      </c>
      <c r="G138" s="155" t="s">
        <v>179</v>
      </c>
      <c r="H138" s="156">
        <v>12</v>
      </c>
      <c r="I138" s="157"/>
      <c r="J138" s="158">
        <f t="shared" si="0"/>
        <v>0</v>
      </c>
      <c r="K138" s="159"/>
      <c r="L138" s="34"/>
      <c r="M138" s="160" t="s">
        <v>1</v>
      </c>
      <c r="N138" s="161" t="s">
        <v>42</v>
      </c>
      <c r="O138" s="62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158</v>
      </c>
      <c r="AT138" s="164" t="s">
        <v>154</v>
      </c>
      <c r="AU138" s="164" t="s">
        <v>84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152</v>
      </c>
      <c r="BK138" s="165">
        <f t="shared" si="9"/>
        <v>0</v>
      </c>
      <c r="BL138" s="18" t="s">
        <v>158</v>
      </c>
      <c r="BM138" s="164" t="s">
        <v>429</v>
      </c>
    </row>
    <row r="139" spans="1:65" s="2" customFormat="1" ht="16.5" customHeight="1">
      <c r="A139" s="33"/>
      <c r="B139" s="151"/>
      <c r="C139" s="152" t="s">
        <v>309</v>
      </c>
      <c r="D139" s="152" t="s">
        <v>154</v>
      </c>
      <c r="E139" s="153" t="s">
        <v>3555</v>
      </c>
      <c r="F139" s="154" t="s">
        <v>3556</v>
      </c>
      <c r="G139" s="155" t="s">
        <v>179</v>
      </c>
      <c r="H139" s="156">
        <v>8</v>
      </c>
      <c r="I139" s="157"/>
      <c r="J139" s="158">
        <f t="shared" si="0"/>
        <v>0</v>
      </c>
      <c r="K139" s="159"/>
      <c r="L139" s="34"/>
      <c r="M139" s="160" t="s">
        <v>1</v>
      </c>
      <c r="N139" s="161" t="s">
        <v>42</v>
      </c>
      <c r="O139" s="62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158</v>
      </c>
      <c r="AT139" s="164" t="s">
        <v>154</v>
      </c>
      <c r="AU139" s="164" t="s">
        <v>84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152</v>
      </c>
      <c r="BK139" s="165">
        <f t="shared" si="9"/>
        <v>0</v>
      </c>
      <c r="BL139" s="18" t="s">
        <v>158</v>
      </c>
      <c r="BM139" s="164" t="s">
        <v>441</v>
      </c>
    </row>
    <row r="140" spans="1:65" s="2" customFormat="1" ht="16.5" customHeight="1">
      <c r="A140" s="33"/>
      <c r="B140" s="151"/>
      <c r="C140" s="152" t="s">
        <v>317</v>
      </c>
      <c r="D140" s="152" t="s">
        <v>154</v>
      </c>
      <c r="E140" s="153" t="s">
        <v>3557</v>
      </c>
      <c r="F140" s="154" t="s">
        <v>3558</v>
      </c>
      <c r="G140" s="155" t="s">
        <v>179</v>
      </c>
      <c r="H140" s="156">
        <v>8</v>
      </c>
      <c r="I140" s="157"/>
      <c r="J140" s="158">
        <f t="shared" si="0"/>
        <v>0</v>
      </c>
      <c r="K140" s="159"/>
      <c r="L140" s="34"/>
      <c r="M140" s="160" t="s">
        <v>1</v>
      </c>
      <c r="N140" s="161" t="s">
        <v>42</v>
      </c>
      <c r="O140" s="62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158</v>
      </c>
      <c r="AT140" s="164" t="s">
        <v>154</v>
      </c>
      <c r="AU140" s="164" t="s">
        <v>84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152</v>
      </c>
      <c r="BK140" s="165">
        <f t="shared" si="9"/>
        <v>0</v>
      </c>
      <c r="BL140" s="18" t="s">
        <v>158</v>
      </c>
      <c r="BM140" s="164" t="s">
        <v>454</v>
      </c>
    </row>
    <row r="141" spans="1:65" s="2" customFormat="1" ht="16.5" customHeight="1">
      <c r="A141" s="33"/>
      <c r="B141" s="151"/>
      <c r="C141" s="152" t="s">
        <v>323</v>
      </c>
      <c r="D141" s="152" t="s">
        <v>154</v>
      </c>
      <c r="E141" s="153" t="s">
        <v>3559</v>
      </c>
      <c r="F141" s="154" t="s">
        <v>3560</v>
      </c>
      <c r="G141" s="155" t="s">
        <v>179</v>
      </c>
      <c r="H141" s="156">
        <v>4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42</v>
      </c>
      <c r="O141" s="62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158</v>
      </c>
      <c r="AT141" s="164" t="s">
        <v>154</v>
      </c>
      <c r="AU141" s="164" t="s">
        <v>84</v>
      </c>
      <c r="AY141" s="18" t="s">
        <v>151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152</v>
      </c>
      <c r="BK141" s="165">
        <f t="shared" si="9"/>
        <v>0</v>
      </c>
      <c r="BL141" s="18" t="s">
        <v>158</v>
      </c>
      <c r="BM141" s="164" t="s">
        <v>465</v>
      </c>
    </row>
    <row r="142" spans="1:65" s="2" customFormat="1" ht="16.5" customHeight="1">
      <c r="A142" s="33"/>
      <c r="B142" s="151"/>
      <c r="C142" s="152" t="s">
        <v>333</v>
      </c>
      <c r="D142" s="152" t="s">
        <v>154</v>
      </c>
      <c r="E142" s="153" t="s">
        <v>3561</v>
      </c>
      <c r="F142" s="154" t="s">
        <v>3562</v>
      </c>
      <c r="G142" s="155" t="s">
        <v>179</v>
      </c>
      <c r="H142" s="156">
        <v>8</v>
      </c>
      <c r="I142" s="157"/>
      <c r="J142" s="158">
        <f t="shared" si="0"/>
        <v>0</v>
      </c>
      <c r="K142" s="159"/>
      <c r="L142" s="34"/>
      <c r="M142" s="160" t="s">
        <v>1</v>
      </c>
      <c r="N142" s="161" t="s">
        <v>42</v>
      </c>
      <c r="O142" s="62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158</v>
      </c>
      <c r="AT142" s="164" t="s">
        <v>154</v>
      </c>
      <c r="AU142" s="164" t="s">
        <v>84</v>
      </c>
      <c r="AY142" s="18" t="s">
        <v>151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152</v>
      </c>
      <c r="BK142" s="165">
        <f t="shared" si="9"/>
        <v>0</v>
      </c>
      <c r="BL142" s="18" t="s">
        <v>158</v>
      </c>
      <c r="BM142" s="164" t="s">
        <v>480</v>
      </c>
    </row>
    <row r="143" spans="1:65" s="2" customFormat="1" ht="16.5" customHeight="1">
      <c r="A143" s="33"/>
      <c r="B143" s="151"/>
      <c r="C143" s="152" t="s">
        <v>345</v>
      </c>
      <c r="D143" s="152" t="s">
        <v>154</v>
      </c>
      <c r="E143" s="153" t="s">
        <v>3563</v>
      </c>
      <c r="F143" s="154" t="s">
        <v>3564</v>
      </c>
      <c r="G143" s="155" t="s">
        <v>179</v>
      </c>
      <c r="H143" s="156">
        <v>4</v>
      </c>
      <c r="I143" s="157"/>
      <c r="J143" s="158">
        <f t="shared" si="0"/>
        <v>0</v>
      </c>
      <c r="K143" s="159"/>
      <c r="L143" s="34"/>
      <c r="M143" s="160" t="s">
        <v>1</v>
      </c>
      <c r="N143" s="161" t="s">
        <v>42</v>
      </c>
      <c r="O143" s="62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158</v>
      </c>
      <c r="AT143" s="164" t="s">
        <v>154</v>
      </c>
      <c r="AU143" s="164" t="s">
        <v>84</v>
      </c>
      <c r="AY143" s="18" t="s">
        <v>151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152</v>
      </c>
      <c r="BK143" s="165">
        <f t="shared" si="9"/>
        <v>0</v>
      </c>
      <c r="BL143" s="18" t="s">
        <v>158</v>
      </c>
      <c r="BM143" s="164" t="s">
        <v>493</v>
      </c>
    </row>
    <row r="144" spans="1:65" s="2" customFormat="1" ht="16.5" customHeight="1">
      <c r="A144" s="33"/>
      <c r="B144" s="151"/>
      <c r="C144" s="152" t="s">
        <v>7</v>
      </c>
      <c r="D144" s="152" t="s">
        <v>154</v>
      </c>
      <c r="E144" s="153" t="s">
        <v>3565</v>
      </c>
      <c r="F144" s="154" t="s">
        <v>3566</v>
      </c>
      <c r="G144" s="155" t="s">
        <v>179</v>
      </c>
      <c r="H144" s="156">
        <v>6</v>
      </c>
      <c r="I144" s="157"/>
      <c r="J144" s="158">
        <f t="shared" si="0"/>
        <v>0</v>
      </c>
      <c r="K144" s="159"/>
      <c r="L144" s="34"/>
      <c r="M144" s="160" t="s">
        <v>1</v>
      </c>
      <c r="N144" s="161" t="s">
        <v>42</v>
      </c>
      <c r="O144" s="62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158</v>
      </c>
      <c r="AT144" s="164" t="s">
        <v>154</v>
      </c>
      <c r="AU144" s="164" t="s">
        <v>84</v>
      </c>
      <c r="AY144" s="18" t="s">
        <v>151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152</v>
      </c>
      <c r="BK144" s="165">
        <f t="shared" si="9"/>
        <v>0</v>
      </c>
      <c r="BL144" s="18" t="s">
        <v>158</v>
      </c>
      <c r="BM144" s="164" t="s">
        <v>506</v>
      </c>
    </row>
    <row r="145" spans="1:65" s="2" customFormat="1" ht="16.5" customHeight="1">
      <c r="A145" s="33"/>
      <c r="B145" s="151"/>
      <c r="C145" s="152" t="s">
        <v>371</v>
      </c>
      <c r="D145" s="152" t="s">
        <v>154</v>
      </c>
      <c r="E145" s="153" t="s">
        <v>3567</v>
      </c>
      <c r="F145" s="154" t="s">
        <v>3568</v>
      </c>
      <c r="G145" s="155" t="s">
        <v>179</v>
      </c>
      <c r="H145" s="156">
        <v>4</v>
      </c>
      <c r="I145" s="157"/>
      <c r="J145" s="158">
        <f t="shared" si="0"/>
        <v>0</v>
      </c>
      <c r="K145" s="159"/>
      <c r="L145" s="34"/>
      <c r="M145" s="160" t="s">
        <v>1</v>
      </c>
      <c r="N145" s="161" t="s">
        <v>42</v>
      </c>
      <c r="O145" s="62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158</v>
      </c>
      <c r="AT145" s="164" t="s">
        <v>154</v>
      </c>
      <c r="AU145" s="164" t="s">
        <v>84</v>
      </c>
      <c r="AY145" s="18" t="s">
        <v>151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152</v>
      </c>
      <c r="BK145" s="165">
        <f t="shared" si="9"/>
        <v>0</v>
      </c>
      <c r="BL145" s="18" t="s">
        <v>158</v>
      </c>
      <c r="BM145" s="164" t="s">
        <v>520</v>
      </c>
    </row>
    <row r="146" spans="1:65" s="2" customFormat="1" ht="16.5" customHeight="1">
      <c r="A146" s="33"/>
      <c r="B146" s="151"/>
      <c r="C146" s="152" t="s">
        <v>375</v>
      </c>
      <c r="D146" s="152" t="s">
        <v>154</v>
      </c>
      <c r="E146" s="153" t="s">
        <v>3569</v>
      </c>
      <c r="F146" s="154" t="s">
        <v>3570</v>
      </c>
      <c r="G146" s="155" t="s">
        <v>179</v>
      </c>
      <c r="H146" s="156">
        <v>4</v>
      </c>
      <c r="I146" s="157"/>
      <c r="J146" s="158">
        <f t="shared" si="0"/>
        <v>0</v>
      </c>
      <c r="K146" s="159"/>
      <c r="L146" s="34"/>
      <c r="M146" s="160" t="s">
        <v>1</v>
      </c>
      <c r="N146" s="161" t="s">
        <v>42</v>
      </c>
      <c r="O146" s="62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158</v>
      </c>
      <c r="AT146" s="164" t="s">
        <v>154</v>
      </c>
      <c r="AU146" s="164" t="s">
        <v>84</v>
      </c>
      <c r="AY146" s="18" t="s">
        <v>151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152</v>
      </c>
      <c r="BK146" s="165">
        <f t="shared" si="9"/>
        <v>0</v>
      </c>
      <c r="BL146" s="18" t="s">
        <v>158</v>
      </c>
      <c r="BM146" s="164" t="s">
        <v>534</v>
      </c>
    </row>
    <row r="147" spans="1:65" s="2" customFormat="1" ht="16.5" customHeight="1">
      <c r="A147" s="33"/>
      <c r="B147" s="151"/>
      <c r="C147" s="152" t="s">
        <v>381</v>
      </c>
      <c r="D147" s="152" t="s">
        <v>154</v>
      </c>
      <c r="E147" s="153" t="s">
        <v>3571</v>
      </c>
      <c r="F147" s="154" t="s">
        <v>3572</v>
      </c>
      <c r="G147" s="155" t="s">
        <v>179</v>
      </c>
      <c r="H147" s="156">
        <v>4</v>
      </c>
      <c r="I147" s="157"/>
      <c r="J147" s="158">
        <f t="shared" si="0"/>
        <v>0</v>
      </c>
      <c r="K147" s="159"/>
      <c r="L147" s="34"/>
      <c r="M147" s="160" t="s">
        <v>1</v>
      </c>
      <c r="N147" s="161" t="s">
        <v>42</v>
      </c>
      <c r="O147" s="62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158</v>
      </c>
      <c r="AT147" s="164" t="s">
        <v>154</v>
      </c>
      <c r="AU147" s="164" t="s">
        <v>84</v>
      </c>
      <c r="AY147" s="18" t="s">
        <v>151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152</v>
      </c>
      <c r="BK147" s="165">
        <f t="shared" si="9"/>
        <v>0</v>
      </c>
      <c r="BL147" s="18" t="s">
        <v>158</v>
      </c>
      <c r="BM147" s="164" t="s">
        <v>567</v>
      </c>
    </row>
    <row r="148" spans="1:65" s="2" customFormat="1" ht="16.5" customHeight="1">
      <c r="A148" s="33"/>
      <c r="B148" s="151"/>
      <c r="C148" s="152" t="s">
        <v>385</v>
      </c>
      <c r="D148" s="152" t="s">
        <v>154</v>
      </c>
      <c r="E148" s="153" t="s">
        <v>3573</v>
      </c>
      <c r="F148" s="154" t="s">
        <v>3574</v>
      </c>
      <c r="G148" s="155" t="s">
        <v>179</v>
      </c>
      <c r="H148" s="156">
        <v>2</v>
      </c>
      <c r="I148" s="157"/>
      <c r="J148" s="158">
        <f t="shared" si="0"/>
        <v>0</v>
      </c>
      <c r="K148" s="159"/>
      <c r="L148" s="34"/>
      <c r="M148" s="160" t="s">
        <v>1</v>
      </c>
      <c r="N148" s="161" t="s">
        <v>42</v>
      </c>
      <c r="O148" s="62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158</v>
      </c>
      <c r="AT148" s="164" t="s">
        <v>154</v>
      </c>
      <c r="AU148" s="164" t="s">
        <v>84</v>
      </c>
      <c r="AY148" s="18" t="s">
        <v>151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152</v>
      </c>
      <c r="BK148" s="165">
        <f t="shared" si="9"/>
        <v>0</v>
      </c>
      <c r="BL148" s="18" t="s">
        <v>158</v>
      </c>
      <c r="BM148" s="164" t="s">
        <v>584</v>
      </c>
    </row>
    <row r="149" spans="1:65" s="2" customFormat="1" ht="16.5" customHeight="1">
      <c r="A149" s="33"/>
      <c r="B149" s="151"/>
      <c r="C149" s="152" t="s">
        <v>393</v>
      </c>
      <c r="D149" s="152" t="s">
        <v>154</v>
      </c>
      <c r="E149" s="153" t="s">
        <v>3575</v>
      </c>
      <c r="F149" s="154" t="s">
        <v>3576</v>
      </c>
      <c r="G149" s="155" t="s">
        <v>179</v>
      </c>
      <c r="H149" s="156">
        <v>4</v>
      </c>
      <c r="I149" s="157"/>
      <c r="J149" s="158">
        <f t="shared" si="0"/>
        <v>0</v>
      </c>
      <c r="K149" s="159"/>
      <c r="L149" s="34"/>
      <c r="M149" s="160" t="s">
        <v>1</v>
      </c>
      <c r="N149" s="161" t="s">
        <v>42</v>
      </c>
      <c r="O149" s="62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158</v>
      </c>
      <c r="AT149" s="164" t="s">
        <v>154</v>
      </c>
      <c r="AU149" s="164" t="s">
        <v>84</v>
      </c>
      <c r="AY149" s="18" t="s">
        <v>151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152</v>
      </c>
      <c r="BK149" s="165">
        <f t="shared" si="9"/>
        <v>0</v>
      </c>
      <c r="BL149" s="18" t="s">
        <v>158</v>
      </c>
      <c r="BM149" s="164" t="s">
        <v>593</v>
      </c>
    </row>
    <row r="150" spans="1:65" s="2" customFormat="1" ht="16.5" customHeight="1">
      <c r="A150" s="33"/>
      <c r="B150" s="151"/>
      <c r="C150" s="152" t="s">
        <v>398</v>
      </c>
      <c r="D150" s="152" t="s">
        <v>154</v>
      </c>
      <c r="E150" s="153" t="s">
        <v>3577</v>
      </c>
      <c r="F150" s="154" t="s">
        <v>3578</v>
      </c>
      <c r="G150" s="155" t="s">
        <v>179</v>
      </c>
      <c r="H150" s="156">
        <v>4</v>
      </c>
      <c r="I150" s="157"/>
      <c r="J150" s="158">
        <f t="shared" si="0"/>
        <v>0</v>
      </c>
      <c r="K150" s="159"/>
      <c r="L150" s="34"/>
      <c r="M150" s="160" t="s">
        <v>1</v>
      </c>
      <c r="N150" s="161" t="s">
        <v>42</v>
      </c>
      <c r="O150" s="62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158</v>
      </c>
      <c r="AT150" s="164" t="s">
        <v>154</v>
      </c>
      <c r="AU150" s="164" t="s">
        <v>84</v>
      </c>
      <c r="AY150" s="18" t="s">
        <v>151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152</v>
      </c>
      <c r="BK150" s="165">
        <f t="shared" si="9"/>
        <v>0</v>
      </c>
      <c r="BL150" s="18" t="s">
        <v>158</v>
      </c>
      <c r="BM150" s="164" t="s">
        <v>602</v>
      </c>
    </row>
    <row r="151" spans="1:65" s="2" customFormat="1" ht="16.5" customHeight="1">
      <c r="A151" s="33"/>
      <c r="B151" s="151"/>
      <c r="C151" s="152" t="s">
        <v>404</v>
      </c>
      <c r="D151" s="152" t="s">
        <v>154</v>
      </c>
      <c r="E151" s="153" t="s">
        <v>3579</v>
      </c>
      <c r="F151" s="154" t="s">
        <v>3580</v>
      </c>
      <c r="G151" s="155" t="s">
        <v>179</v>
      </c>
      <c r="H151" s="156">
        <v>10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42</v>
      </c>
      <c r="O151" s="62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158</v>
      </c>
      <c r="AT151" s="164" t="s">
        <v>154</v>
      </c>
      <c r="AU151" s="164" t="s">
        <v>84</v>
      </c>
      <c r="AY151" s="18" t="s">
        <v>151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152</v>
      </c>
      <c r="BK151" s="165">
        <f t="shared" si="9"/>
        <v>0</v>
      </c>
      <c r="BL151" s="18" t="s">
        <v>158</v>
      </c>
      <c r="BM151" s="164" t="s">
        <v>616</v>
      </c>
    </row>
    <row r="152" spans="1:65" s="2" customFormat="1" ht="16.5" customHeight="1">
      <c r="A152" s="33"/>
      <c r="B152" s="151"/>
      <c r="C152" s="152" t="s">
        <v>410</v>
      </c>
      <c r="D152" s="152" t="s">
        <v>154</v>
      </c>
      <c r="E152" s="153" t="s">
        <v>3581</v>
      </c>
      <c r="F152" s="154" t="s">
        <v>3582</v>
      </c>
      <c r="G152" s="155" t="s">
        <v>179</v>
      </c>
      <c r="H152" s="156">
        <v>8</v>
      </c>
      <c r="I152" s="157"/>
      <c r="J152" s="158">
        <f t="shared" si="0"/>
        <v>0</v>
      </c>
      <c r="K152" s="159"/>
      <c r="L152" s="34"/>
      <c r="M152" s="160" t="s">
        <v>1</v>
      </c>
      <c r="N152" s="161" t="s">
        <v>42</v>
      </c>
      <c r="O152" s="62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158</v>
      </c>
      <c r="AT152" s="164" t="s">
        <v>154</v>
      </c>
      <c r="AU152" s="164" t="s">
        <v>84</v>
      </c>
      <c r="AY152" s="18" t="s">
        <v>151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152</v>
      </c>
      <c r="BK152" s="165">
        <f t="shared" si="9"/>
        <v>0</v>
      </c>
      <c r="BL152" s="18" t="s">
        <v>158</v>
      </c>
      <c r="BM152" s="164" t="s">
        <v>629</v>
      </c>
    </row>
    <row r="153" spans="1:65" s="2" customFormat="1" ht="16.5" customHeight="1">
      <c r="A153" s="33"/>
      <c r="B153" s="151"/>
      <c r="C153" s="152" t="s">
        <v>417</v>
      </c>
      <c r="D153" s="152" t="s">
        <v>154</v>
      </c>
      <c r="E153" s="153" t="s">
        <v>3583</v>
      </c>
      <c r="F153" s="154" t="s">
        <v>3584</v>
      </c>
      <c r="G153" s="155" t="s">
        <v>179</v>
      </c>
      <c r="H153" s="156">
        <v>10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42</v>
      </c>
      <c r="O153" s="62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158</v>
      </c>
      <c r="AT153" s="164" t="s">
        <v>154</v>
      </c>
      <c r="AU153" s="164" t="s">
        <v>84</v>
      </c>
      <c r="AY153" s="18" t="s">
        <v>151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152</v>
      </c>
      <c r="BK153" s="165">
        <f t="shared" si="9"/>
        <v>0</v>
      </c>
      <c r="BL153" s="18" t="s">
        <v>158</v>
      </c>
      <c r="BM153" s="164" t="s">
        <v>641</v>
      </c>
    </row>
    <row r="154" spans="1:65" s="2" customFormat="1" ht="16.5" customHeight="1">
      <c r="A154" s="33"/>
      <c r="B154" s="151"/>
      <c r="C154" s="152" t="s">
        <v>423</v>
      </c>
      <c r="D154" s="152" t="s">
        <v>154</v>
      </c>
      <c r="E154" s="153" t="s">
        <v>3585</v>
      </c>
      <c r="F154" s="154" t="s">
        <v>3586</v>
      </c>
      <c r="G154" s="155" t="s">
        <v>179</v>
      </c>
      <c r="H154" s="156">
        <v>6</v>
      </c>
      <c r="I154" s="157"/>
      <c r="J154" s="158">
        <f t="shared" si="0"/>
        <v>0</v>
      </c>
      <c r="K154" s="159"/>
      <c r="L154" s="34"/>
      <c r="M154" s="160" t="s">
        <v>1</v>
      </c>
      <c r="N154" s="161" t="s">
        <v>42</v>
      </c>
      <c r="O154" s="62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158</v>
      </c>
      <c r="AT154" s="164" t="s">
        <v>154</v>
      </c>
      <c r="AU154" s="164" t="s">
        <v>84</v>
      </c>
      <c r="AY154" s="18" t="s">
        <v>151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152</v>
      </c>
      <c r="BK154" s="165">
        <f t="shared" si="9"/>
        <v>0</v>
      </c>
      <c r="BL154" s="18" t="s">
        <v>158</v>
      </c>
      <c r="BM154" s="164" t="s">
        <v>652</v>
      </c>
    </row>
    <row r="155" spans="1:65" s="2" customFormat="1" ht="16.5" customHeight="1">
      <c r="A155" s="33"/>
      <c r="B155" s="151"/>
      <c r="C155" s="152" t="s">
        <v>429</v>
      </c>
      <c r="D155" s="152" t="s">
        <v>154</v>
      </c>
      <c r="E155" s="153" t="s">
        <v>3587</v>
      </c>
      <c r="F155" s="154" t="s">
        <v>3588</v>
      </c>
      <c r="G155" s="155" t="s">
        <v>179</v>
      </c>
      <c r="H155" s="156">
        <v>6</v>
      </c>
      <c r="I155" s="157"/>
      <c r="J155" s="158">
        <f t="shared" si="0"/>
        <v>0</v>
      </c>
      <c r="K155" s="159"/>
      <c r="L155" s="34"/>
      <c r="M155" s="160" t="s">
        <v>1</v>
      </c>
      <c r="N155" s="161" t="s">
        <v>42</v>
      </c>
      <c r="O155" s="62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158</v>
      </c>
      <c r="AT155" s="164" t="s">
        <v>154</v>
      </c>
      <c r="AU155" s="164" t="s">
        <v>84</v>
      </c>
      <c r="AY155" s="18" t="s">
        <v>151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152</v>
      </c>
      <c r="BK155" s="165">
        <f t="shared" si="9"/>
        <v>0</v>
      </c>
      <c r="BL155" s="18" t="s">
        <v>158</v>
      </c>
      <c r="BM155" s="164" t="s">
        <v>664</v>
      </c>
    </row>
    <row r="156" spans="1:65" s="2" customFormat="1" ht="16.5" customHeight="1">
      <c r="A156" s="33"/>
      <c r="B156" s="151"/>
      <c r="C156" s="152" t="s">
        <v>435</v>
      </c>
      <c r="D156" s="152" t="s">
        <v>154</v>
      </c>
      <c r="E156" s="153" t="s">
        <v>3589</v>
      </c>
      <c r="F156" s="154" t="s">
        <v>3590</v>
      </c>
      <c r="G156" s="155" t="s">
        <v>179</v>
      </c>
      <c r="H156" s="156">
        <v>8</v>
      </c>
      <c r="I156" s="157"/>
      <c r="J156" s="158">
        <f t="shared" si="0"/>
        <v>0</v>
      </c>
      <c r="K156" s="159"/>
      <c r="L156" s="34"/>
      <c r="M156" s="160" t="s">
        <v>1</v>
      </c>
      <c r="N156" s="161" t="s">
        <v>42</v>
      </c>
      <c r="O156" s="62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158</v>
      </c>
      <c r="AT156" s="164" t="s">
        <v>154</v>
      </c>
      <c r="AU156" s="164" t="s">
        <v>84</v>
      </c>
      <c r="AY156" s="18" t="s">
        <v>151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152</v>
      </c>
      <c r="BK156" s="165">
        <f t="shared" si="9"/>
        <v>0</v>
      </c>
      <c r="BL156" s="18" t="s">
        <v>158</v>
      </c>
      <c r="BM156" s="164" t="s">
        <v>678</v>
      </c>
    </row>
    <row r="157" spans="1:65" s="2" customFormat="1" ht="16.5" customHeight="1">
      <c r="A157" s="33"/>
      <c r="B157" s="151"/>
      <c r="C157" s="152" t="s">
        <v>441</v>
      </c>
      <c r="D157" s="152" t="s">
        <v>154</v>
      </c>
      <c r="E157" s="153" t="s">
        <v>3591</v>
      </c>
      <c r="F157" s="154" t="s">
        <v>3592</v>
      </c>
      <c r="G157" s="155" t="s">
        <v>179</v>
      </c>
      <c r="H157" s="156">
        <v>8</v>
      </c>
      <c r="I157" s="157"/>
      <c r="J157" s="158">
        <f t="shared" si="0"/>
        <v>0</v>
      </c>
      <c r="K157" s="159"/>
      <c r="L157" s="34"/>
      <c r="M157" s="160" t="s">
        <v>1</v>
      </c>
      <c r="N157" s="161" t="s">
        <v>42</v>
      </c>
      <c r="O157" s="62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158</v>
      </c>
      <c r="AT157" s="164" t="s">
        <v>154</v>
      </c>
      <c r="AU157" s="164" t="s">
        <v>84</v>
      </c>
      <c r="AY157" s="18" t="s">
        <v>151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152</v>
      </c>
      <c r="BK157" s="165">
        <f t="shared" si="9"/>
        <v>0</v>
      </c>
      <c r="BL157" s="18" t="s">
        <v>158</v>
      </c>
      <c r="BM157" s="164" t="s">
        <v>697</v>
      </c>
    </row>
    <row r="158" spans="1:65" s="2" customFormat="1" ht="16.5" customHeight="1">
      <c r="A158" s="33"/>
      <c r="B158" s="151"/>
      <c r="C158" s="152" t="s">
        <v>448</v>
      </c>
      <c r="D158" s="152" t="s">
        <v>154</v>
      </c>
      <c r="E158" s="153" t="s">
        <v>3593</v>
      </c>
      <c r="F158" s="154" t="s">
        <v>3594</v>
      </c>
      <c r="G158" s="155" t="s">
        <v>179</v>
      </c>
      <c r="H158" s="156">
        <v>60</v>
      </c>
      <c r="I158" s="157"/>
      <c r="J158" s="158">
        <f t="shared" si="0"/>
        <v>0</v>
      </c>
      <c r="K158" s="159"/>
      <c r="L158" s="34"/>
      <c r="M158" s="160" t="s">
        <v>1</v>
      </c>
      <c r="N158" s="161" t="s">
        <v>42</v>
      </c>
      <c r="O158" s="62"/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158</v>
      </c>
      <c r="AT158" s="164" t="s">
        <v>154</v>
      </c>
      <c r="AU158" s="164" t="s">
        <v>84</v>
      </c>
      <c r="AY158" s="18" t="s">
        <v>151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152</v>
      </c>
      <c r="BK158" s="165">
        <f t="shared" si="9"/>
        <v>0</v>
      </c>
      <c r="BL158" s="18" t="s">
        <v>158</v>
      </c>
      <c r="BM158" s="164" t="s">
        <v>707</v>
      </c>
    </row>
    <row r="159" spans="1:65" s="2" customFormat="1" ht="16.5" customHeight="1">
      <c r="A159" s="33"/>
      <c r="B159" s="151"/>
      <c r="C159" s="152" t="s">
        <v>454</v>
      </c>
      <c r="D159" s="152" t="s">
        <v>154</v>
      </c>
      <c r="E159" s="153" t="s">
        <v>3595</v>
      </c>
      <c r="F159" s="154" t="s">
        <v>3596</v>
      </c>
      <c r="G159" s="155" t="s">
        <v>179</v>
      </c>
      <c r="H159" s="156">
        <v>60</v>
      </c>
      <c r="I159" s="157"/>
      <c r="J159" s="158">
        <f t="shared" si="0"/>
        <v>0</v>
      </c>
      <c r="K159" s="159"/>
      <c r="L159" s="34"/>
      <c r="M159" s="160" t="s">
        <v>1</v>
      </c>
      <c r="N159" s="161" t="s">
        <v>42</v>
      </c>
      <c r="O159" s="62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158</v>
      </c>
      <c r="AT159" s="164" t="s">
        <v>154</v>
      </c>
      <c r="AU159" s="164" t="s">
        <v>84</v>
      </c>
      <c r="AY159" s="18" t="s">
        <v>151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152</v>
      </c>
      <c r="BK159" s="165">
        <f t="shared" si="9"/>
        <v>0</v>
      </c>
      <c r="BL159" s="18" t="s">
        <v>158</v>
      </c>
      <c r="BM159" s="164" t="s">
        <v>718</v>
      </c>
    </row>
    <row r="160" spans="1:65" s="2" customFormat="1" ht="16.5" customHeight="1">
      <c r="A160" s="33"/>
      <c r="B160" s="151"/>
      <c r="C160" s="152" t="s">
        <v>459</v>
      </c>
      <c r="D160" s="152" t="s">
        <v>154</v>
      </c>
      <c r="E160" s="153" t="s">
        <v>3597</v>
      </c>
      <c r="F160" s="154" t="s">
        <v>3598</v>
      </c>
      <c r="G160" s="155" t="s">
        <v>625</v>
      </c>
      <c r="H160" s="209"/>
      <c r="I160" s="157"/>
      <c r="J160" s="158">
        <f t="shared" si="0"/>
        <v>0</v>
      </c>
      <c r="K160" s="159"/>
      <c r="L160" s="34"/>
      <c r="M160" s="160" t="s">
        <v>1</v>
      </c>
      <c r="N160" s="161" t="s">
        <v>42</v>
      </c>
      <c r="O160" s="62"/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158</v>
      </c>
      <c r="AT160" s="164" t="s">
        <v>154</v>
      </c>
      <c r="AU160" s="164" t="s">
        <v>84</v>
      </c>
      <c r="AY160" s="18" t="s">
        <v>151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152</v>
      </c>
      <c r="BK160" s="165">
        <f t="shared" si="9"/>
        <v>0</v>
      </c>
      <c r="BL160" s="18" t="s">
        <v>158</v>
      </c>
      <c r="BM160" s="164" t="s">
        <v>732</v>
      </c>
    </row>
    <row r="161" spans="1:65" s="12" customFormat="1" ht="25.9" customHeight="1">
      <c r="B161" s="138"/>
      <c r="D161" s="139" t="s">
        <v>75</v>
      </c>
      <c r="E161" s="140" t="s">
        <v>1430</v>
      </c>
      <c r="F161" s="140" t="s">
        <v>3599</v>
      </c>
      <c r="I161" s="141"/>
      <c r="J161" s="142">
        <f>BK161</f>
        <v>0</v>
      </c>
      <c r="L161" s="138"/>
      <c r="M161" s="143"/>
      <c r="N161" s="144"/>
      <c r="O161" s="144"/>
      <c r="P161" s="145">
        <f>SUM(P162:P181)</f>
        <v>0</v>
      </c>
      <c r="Q161" s="144"/>
      <c r="R161" s="145">
        <f>SUM(R162:R181)</f>
        <v>0</v>
      </c>
      <c r="S161" s="144"/>
      <c r="T161" s="146">
        <f>SUM(T162:T181)</f>
        <v>0</v>
      </c>
      <c r="AR161" s="139" t="s">
        <v>84</v>
      </c>
      <c r="AT161" s="147" t="s">
        <v>75</v>
      </c>
      <c r="AU161" s="147" t="s">
        <v>76</v>
      </c>
      <c r="AY161" s="139" t="s">
        <v>151</v>
      </c>
      <c r="BK161" s="148">
        <f>SUM(BK162:BK181)</f>
        <v>0</v>
      </c>
    </row>
    <row r="162" spans="1:65" s="2" customFormat="1" ht="24.2" customHeight="1">
      <c r="A162" s="33"/>
      <c r="B162" s="151"/>
      <c r="C162" s="152" t="s">
        <v>465</v>
      </c>
      <c r="D162" s="152" t="s">
        <v>154</v>
      </c>
      <c r="E162" s="153" t="s">
        <v>3600</v>
      </c>
      <c r="F162" s="154" t="s">
        <v>3601</v>
      </c>
      <c r="G162" s="155" t="s">
        <v>179</v>
      </c>
      <c r="H162" s="156">
        <v>8</v>
      </c>
      <c r="I162" s="157"/>
      <c r="J162" s="158">
        <f t="shared" ref="J162:J181" si="10">ROUND(I162*H162,2)</f>
        <v>0</v>
      </c>
      <c r="K162" s="159"/>
      <c r="L162" s="34"/>
      <c r="M162" s="160" t="s">
        <v>1</v>
      </c>
      <c r="N162" s="161" t="s">
        <v>42</v>
      </c>
      <c r="O162" s="62"/>
      <c r="P162" s="162">
        <f t="shared" ref="P162:P181" si="11">O162*H162</f>
        <v>0</v>
      </c>
      <c r="Q162" s="162">
        <v>0</v>
      </c>
      <c r="R162" s="162">
        <f t="shared" ref="R162:R181" si="12">Q162*H162</f>
        <v>0</v>
      </c>
      <c r="S162" s="162">
        <v>0</v>
      </c>
      <c r="T162" s="163">
        <f t="shared" ref="T162:T181" si="13"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158</v>
      </c>
      <c r="AT162" s="164" t="s">
        <v>154</v>
      </c>
      <c r="AU162" s="164" t="s">
        <v>84</v>
      </c>
      <c r="AY162" s="18" t="s">
        <v>151</v>
      </c>
      <c r="BE162" s="165">
        <f t="shared" ref="BE162:BE181" si="14">IF(N162="základná",J162,0)</f>
        <v>0</v>
      </c>
      <c r="BF162" s="165">
        <f t="shared" ref="BF162:BF181" si="15">IF(N162="znížená",J162,0)</f>
        <v>0</v>
      </c>
      <c r="BG162" s="165">
        <f t="shared" ref="BG162:BG181" si="16">IF(N162="zákl. prenesená",J162,0)</f>
        <v>0</v>
      </c>
      <c r="BH162" s="165">
        <f t="shared" ref="BH162:BH181" si="17">IF(N162="zníž. prenesená",J162,0)</f>
        <v>0</v>
      </c>
      <c r="BI162" s="165">
        <f t="shared" ref="BI162:BI181" si="18">IF(N162="nulová",J162,0)</f>
        <v>0</v>
      </c>
      <c r="BJ162" s="18" t="s">
        <v>152</v>
      </c>
      <c r="BK162" s="165">
        <f t="shared" ref="BK162:BK181" si="19">ROUND(I162*H162,2)</f>
        <v>0</v>
      </c>
      <c r="BL162" s="18" t="s">
        <v>158</v>
      </c>
      <c r="BM162" s="164" t="s">
        <v>1738</v>
      </c>
    </row>
    <row r="163" spans="1:65" s="2" customFormat="1" ht="24.2" customHeight="1">
      <c r="A163" s="33"/>
      <c r="B163" s="151"/>
      <c r="C163" s="152" t="s">
        <v>472</v>
      </c>
      <c r="D163" s="152" t="s">
        <v>154</v>
      </c>
      <c r="E163" s="153" t="s">
        <v>3602</v>
      </c>
      <c r="F163" s="154" t="s">
        <v>3603</v>
      </c>
      <c r="G163" s="155" t="s">
        <v>179</v>
      </c>
      <c r="H163" s="156">
        <v>2</v>
      </c>
      <c r="I163" s="157"/>
      <c r="J163" s="158">
        <f t="shared" si="10"/>
        <v>0</v>
      </c>
      <c r="K163" s="159"/>
      <c r="L163" s="34"/>
      <c r="M163" s="160" t="s">
        <v>1</v>
      </c>
      <c r="N163" s="161" t="s">
        <v>42</v>
      </c>
      <c r="O163" s="62"/>
      <c r="P163" s="162">
        <f t="shared" si="11"/>
        <v>0</v>
      </c>
      <c r="Q163" s="162">
        <v>0</v>
      </c>
      <c r="R163" s="162">
        <f t="shared" si="12"/>
        <v>0</v>
      </c>
      <c r="S163" s="162">
        <v>0</v>
      </c>
      <c r="T163" s="163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158</v>
      </c>
      <c r="AT163" s="164" t="s">
        <v>154</v>
      </c>
      <c r="AU163" s="164" t="s">
        <v>84</v>
      </c>
      <c r="AY163" s="18" t="s">
        <v>151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8" t="s">
        <v>152</v>
      </c>
      <c r="BK163" s="165">
        <f t="shared" si="19"/>
        <v>0</v>
      </c>
      <c r="BL163" s="18" t="s">
        <v>158</v>
      </c>
      <c r="BM163" s="164" t="s">
        <v>1749</v>
      </c>
    </row>
    <row r="164" spans="1:65" s="2" customFormat="1" ht="24.2" customHeight="1">
      <c r="A164" s="33"/>
      <c r="B164" s="151"/>
      <c r="C164" s="152" t="s">
        <v>480</v>
      </c>
      <c r="D164" s="152" t="s">
        <v>154</v>
      </c>
      <c r="E164" s="153" t="s">
        <v>3604</v>
      </c>
      <c r="F164" s="154" t="s">
        <v>3605</v>
      </c>
      <c r="G164" s="155" t="s">
        <v>179</v>
      </c>
      <c r="H164" s="156">
        <v>1</v>
      </c>
      <c r="I164" s="157"/>
      <c r="J164" s="158">
        <f t="shared" si="10"/>
        <v>0</v>
      </c>
      <c r="K164" s="159"/>
      <c r="L164" s="34"/>
      <c r="M164" s="160" t="s">
        <v>1</v>
      </c>
      <c r="N164" s="161" t="s">
        <v>42</v>
      </c>
      <c r="O164" s="62"/>
      <c r="P164" s="162">
        <f t="shared" si="11"/>
        <v>0</v>
      </c>
      <c r="Q164" s="162">
        <v>0</v>
      </c>
      <c r="R164" s="162">
        <f t="shared" si="12"/>
        <v>0</v>
      </c>
      <c r="S164" s="162">
        <v>0</v>
      </c>
      <c r="T164" s="163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158</v>
      </c>
      <c r="AT164" s="164" t="s">
        <v>154</v>
      </c>
      <c r="AU164" s="164" t="s">
        <v>84</v>
      </c>
      <c r="AY164" s="18" t="s">
        <v>151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8" t="s">
        <v>152</v>
      </c>
      <c r="BK164" s="165">
        <f t="shared" si="19"/>
        <v>0</v>
      </c>
      <c r="BL164" s="18" t="s">
        <v>158</v>
      </c>
      <c r="BM164" s="164" t="s">
        <v>1759</v>
      </c>
    </row>
    <row r="165" spans="1:65" s="2" customFormat="1" ht="24.2" customHeight="1">
      <c r="A165" s="33"/>
      <c r="B165" s="151"/>
      <c r="C165" s="152" t="s">
        <v>486</v>
      </c>
      <c r="D165" s="152" t="s">
        <v>154</v>
      </c>
      <c r="E165" s="153" t="s">
        <v>3606</v>
      </c>
      <c r="F165" s="154" t="s">
        <v>3607</v>
      </c>
      <c r="G165" s="155" t="s">
        <v>179</v>
      </c>
      <c r="H165" s="156">
        <v>9</v>
      </c>
      <c r="I165" s="157"/>
      <c r="J165" s="158">
        <f t="shared" si="10"/>
        <v>0</v>
      </c>
      <c r="K165" s="159"/>
      <c r="L165" s="34"/>
      <c r="M165" s="160" t="s">
        <v>1</v>
      </c>
      <c r="N165" s="161" t="s">
        <v>42</v>
      </c>
      <c r="O165" s="62"/>
      <c r="P165" s="162">
        <f t="shared" si="11"/>
        <v>0</v>
      </c>
      <c r="Q165" s="162">
        <v>0</v>
      </c>
      <c r="R165" s="162">
        <f t="shared" si="12"/>
        <v>0</v>
      </c>
      <c r="S165" s="162">
        <v>0</v>
      </c>
      <c r="T165" s="163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158</v>
      </c>
      <c r="AT165" s="164" t="s">
        <v>154</v>
      </c>
      <c r="AU165" s="164" t="s">
        <v>84</v>
      </c>
      <c r="AY165" s="18" t="s">
        <v>151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8" t="s">
        <v>152</v>
      </c>
      <c r="BK165" s="165">
        <f t="shared" si="19"/>
        <v>0</v>
      </c>
      <c r="BL165" s="18" t="s">
        <v>158</v>
      </c>
      <c r="BM165" s="164" t="s">
        <v>1790</v>
      </c>
    </row>
    <row r="166" spans="1:65" s="2" customFormat="1" ht="24.2" customHeight="1">
      <c r="A166" s="33"/>
      <c r="B166" s="151"/>
      <c r="C166" s="152" t="s">
        <v>493</v>
      </c>
      <c r="D166" s="152" t="s">
        <v>154</v>
      </c>
      <c r="E166" s="153" t="s">
        <v>3608</v>
      </c>
      <c r="F166" s="154" t="s">
        <v>3609</v>
      </c>
      <c r="G166" s="155" t="s">
        <v>179</v>
      </c>
      <c r="H166" s="156">
        <v>2</v>
      </c>
      <c r="I166" s="157"/>
      <c r="J166" s="158">
        <f t="shared" si="10"/>
        <v>0</v>
      </c>
      <c r="K166" s="159"/>
      <c r="L166" s="34"/>
      <c r="M166" s="160" t="s">
        <v>1</v>
      </c>
      <c r="N166" s="161" t="s">
        <v>42</v>
      </c>
      <c r="O166" s="62"/>
      <c r="P166" s="162">
        <f t="shared" si="11"/>
        <v>0</v>
      </c>
      <c r="Q166" s="162">
        <v>0</v>
      </c>
      <c r="R166" s="162">
        <f t="shared" si="12"/>
        <v>0</v>
      </c>
      <c r="S166" s="162">
        <v>0</v>
      </c>
      <c r="T166" s="163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158</v>
      </c>
      <c r="AT166" s="164" t="s">
        <v>154</v>
      </c>
      <c r="AU166" s="164" t="s">
        <v>84</v>
      </c>
      <c r="AY166" s="18" t="s">
        <v>151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8" t="s">
        <v>152</v>
      </c>
      <c r="BK166" s="165">
        <f t="shared" si="19"/>
        <v>0</v>
      </c>
      <c r="BL166" s="18" t="s">
        <v>158</v>
      </c>
      <c r="BM166" s="164" t="s">
        <v>1803</v>
      </c>
    </row>
    <row r="167" spans="1:65" s="2" customFormat="1" ht="24.2" customHeight="1">
      <c r="A167" s="33"/>
      <c r="B167" s="151"/>
      <c r="C167" s="152" t="s">
        <v>499</v>
      </c>
      <c r="D167" s="152" t="s">
        <v>154</v>
      </c>
      <c r="E167" s="153" t="s">
        <v>3610</v>
      </c>
      <c r="F167" s="154" t="s">
        <v>3611</v>
      </c>
      <c r="G167" s="155" t="s">
        <v>179</v>
      </c>
      <c r="H167" s="156">
        <v>5</v>
      </c>
      <c r="I167" s="157"/>
      <c r="J167" s="158">
        <f t="shared" si="10"/>
        <v>0</v>
      </c>
      <c r="K167" s="159"/>
      <c r="L167" s="34"/>
      <c r="M167" s="160" t="s">
        <v>1</v>
      </c>
      <c r="N167" s="161" t="s">
        <v>42</v>
      </c>
      <c r="O167" s="62"/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158</v>
      </c>
      <c r="AT167" s="164" t="s">
        <v>154</v>
      </c>
      <c r="AU167" s="164" t="s">
        <v>84</v>
      </c>
      <c r="AY167" s="18" t="s">
        <v>151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152</v>
      </c>
      <c r="BK167" s="165">
        <f t="shared" si="19"/>
        <v>0</v>
      </c>
      <c r="BL167" s="18" t="s">
        <v>158</v>
      </c>
      <c r="BM167" s="164" t="s">
        <v>1815</v>
      </c>
    </row>
    <row r="168" spans="1:65" s="2" customFormat="1" ht="24.2" customHeight="1">
      <c r="A168" s="33"/>
      <c r="B168" s="151"/>
      <c r="C168" s="152" t="s">
        <v>506</v>
      </c>
      <c r="D168" s="152" t="s">
        <v>154</v>
      </c>
      <c r="E168" s="153" t="s">
        <v>3612</v>
      </c>
      <c r="F168" s="154" t="s">
        <v>3613</v>
      </c>
      <c r="G168" s="155" t="s">
        <v>179</v>
      </c>
      <c r="H168" s="156">
        <v>3</v>
      </c>
      <c r="I168" s="157"/>
      <c r="J168" s="158">
        <f t="shared" si="10"/>
        <v>0</v>
      </c>
      <c r="K168" s="159"/>
      <c r="L168" s="34"/>
      <c r="M168" s="160" t="s">
        <v>1</v>
      </c>
      <c r="N168" s="161" t="s">
        <v>42</v>
      </c>
      <c r="O168" s="62"/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158</v>
      </c>
      <c r="AT168" s="164" t="s">
        <v>154</v>
      </c>
      <c r="AU168" s="164" t="s">
        <v>84</v>
      </c>
      <c r="AY168" s="18" t="s">
        <v>151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152</v>
      </c>
      <c r="BK168" s="165">
        <f t="shared" si="19"/>
        <v>0</v>
      </c>
      <c r="BL168" s="18" t="s">
        <v>158</v>
      </c>
      <c r="BM168" s="164" t="s">
        <v>1831</v>
      </c>
    </row>
    <row r="169" spans="1:65" s="2" customFormat="1" ht="24.2" customHeight="1">
      <c r="A169" s="33"/>
      <c r="B169" s="151"/>
      <c r="C169" s="152" t="s">
        <v>515</v>
      </c>
      <c r="D169" s="152" t="s">
        <v>154</v>
      </c>
      <c r="E169" s="153" t="s">
        <v>3614</v>
      </c>
      <c r="F169" s="154" t="s">
        <v>3615</v>
      </c>
      <c r="G169" s="155" t="s">
        <v>179</v>
      </c>
      <c r="H169" s="156">
        <v>2</v>
      </c>
      <c r="I169" s="157"/>
      <c r="J169" s="158">
        <f t="shared" si="10"/>
        <v>0</v>
      </c>
      <c r="K169" s="159"/>
      <c r="L169" s="34"/>
      <c r="M169" s="160" t="s">
        <v>1</v>
      </c>
      <c r="N169" s="161" t="s">
        <v>42</v>
      </c>
      <c r="O169" s="62"/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158</v>
      </c>
      <c r="AT169" s="164" t="s">
        <v>154</v>
      </c>
      <c r="AU169" s="164" t="s">
        <v>84</v>
      </c>
      <c r="AY169" s="18" t="s">
        <v>151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152</v>
      </c>
      <c r="BK169" s="165">
        <f t="shared" si="19"/>
        <v>0</v>
      </c>
      <c r="BL169" s="18" t="s">
        <v>158</v>
      </c>
      <c r="BM169" s="164" t="s">
        <v>1841</v>
      </c>
    </row>
    <row r="170" spans="1:65" s="2" customFormat="1" ht="21.75" customHeight="1">
      <c r="A170" s="33"/>
      <c r="B170" s="151"/>
      <c r="C170" s="152" t="s">
        <v>520</v>
      </c>
      <c r="D170" s="152" t="s">
        <v>154</v>
      </c>
      <c r="E170" s="153" t="s">
        <v>3616</v>
      </c>
      <c r="F170" s="154" t="s">
        <v>3617</v>
      </c>
      <c r="G170" s="155" t="s">
        <v>179</v>
      </c>
      <c r="H170" s="156">
        <v>14</v>
      </c>
      <c r="I170" s="157"/>
      <c r="J170" s="158">
        <f t="shared" si="10"/>
        <v>0</v>
      </c>
      <c r="K170" s="159"/>
      <c r="L170" s="34"/>
      <c r="M170" s="160" t="s">
        <v>1</v>
      </c>
      <c r="N170" s="161" t="s">
        <v>42</v>
      </c>
      <c r="O170" s="62"/>
      <c r="P170" s="162">
        <f t="shared" si="11"/>
        <v>0</v>
      </c>
      <c r="Q170" s="162">
        <v>0</v>
      </c>
      <c r="R170" s="162">
        <f t="shared" si="12"/>
        <v>0</v>
      </c>
      <c r="S170" s="162">
        <v>0</v>
      </c>
      <c r="T170" s="163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158</v>
      </c>
      <c r="AT170" s="164" t="s">
        <v>154</v>
      </c>
      <c r="AU170" s="164" t="s">
        <v>84</v>
      </c>
      <c r="AY170" s="18" t="s">
        <v>151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152</v>
      </c>
      <c r="BK170" s="165">
        <f t="shared" si="19"/>
        <v>0</v>
      </c>
      <c r="BL170" s="18" t="s">
        <v>158</v>
      </c>
      <c r="BM170" s="164" t="s">
        <v>1849</v>
      </c>
    </row>
    <row r="171" spans="1:65" s="2" customFormat="1" ht="16.5" customHeight="1">
      <c r="A171" s="33"/>
      <c r="B171" s="151"/>
      <c r="C171" s="152" t="s">
        <v>526</v>
      </c>
      <c r="D171" s="152" t="s">
        <v>154</v>
      </c>
      <c r="E171" s="153" t="s">
        <v>3618</v>
      </c>
      <c r="F171" s="154" t="s">
        <v>3619</v>
      </c>
      <c r="G171" s="155" t="s">
        <v>179</v>
      </c>
      <c r="H171" s="156">
        <v>18</v>
      </c>
      <c r="I171" s="157"/>
      <c r="J171" s="158">
        <f t="shared" si="10"/>
        <v>0</v>
      </c>
      <c r="K171" s="159"/>
      <c r="L171" s="34"/>
      <c r="M171" s="160" t="s">
        <v>1</v>
      </c>
      <c r="N171" s="161" t="s">
        <v>42</v>
      </c>
      <c r="O171" s="62"/>
      <c r="P171" s="162">
        <f t="shared" si="11"/>
        <v>0</v>
      </c>
      <c r="Q171" s="162">
        <v>0</v>
      </c>
      <c r="R171" s="162">
        <f t="shared" si="12"/>
        <v>0</v>
      </c>
      <c r="S171" s="162">
        <v>0</v>
      </c>
      <c r="T171" s="163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158</v>
      </c>
      <c r="AT171" s="164" t="s">
        <v>154</v>
      </c>
      <c r="AU171" s="164" t="s">
        <v>84</v>
      </c>
      <c r="AY171" s="18" t="s">
        <v>151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152</v>
      </c>
      <c r="BK171" s="165">
        <f t="shared" si="19"/>
        <v>0</v>
      </c>
      <c r="BL171" s="18" t="s">
        <v>158</v>
      </c>
      <c r="BM171" s="164" t="s">
        <v>1878</v>
      </c>
    </row>
    <row r="172" spans="1:65" s="2" customFormat="1" ht="24.2" customHeight="1">
      <c r="A172" s="33"/>
      <c r="B172" s="151"/>
      <c r="C172" s="152" t="s">
        <v>534</v>
      </c>
      <c r="D172" s="152" t="s">
        <v>154</v>
      </c>
      <c r="E172" s="153" t="s">
        <v>3620</v>
      </c>
      <c r="F172" s="154" t="s">
        <v>3621</v>
      </c>
      <c r="G172" s="155" t="s">
        <v>179</v>
      </c>
      <c r="H172" s="156">
        <v>14</v>
      </c>
      <c r="I172" s="157"/>
      <c r="J172" s="158">
        <f t="shared" si="10"/>
        <v>0</v>
      </c>
      <c r="K172" s="159"/>
      <c r="L172" s="34"/>
      <c r="M172" s="160" t="s">
        <v>1</v>
      </c>
      <c r="N172" s="161" t="s">
        <v>42</v>
      </c>
      <c r="O172" s="62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158</v>
      </c>
      <c r="AT172" s="164" t="s">
        <v>154</v>
      </c>
      <c r="AU172" s="164" t="s">
        <v>84</v>
      </c>
      <c r="AY172" s="18" t="s">
        <v>151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152</v>
      </c>
      <c r="BK172" s="165">
        <f t="shared" si="19"/>
        <v>0</v>
      </c>
      <c r="BL172" s="18" t="s">
        <v>158</v>
      </c>
      <c r="BM172" s="164" t="s">
        <v>731</v>
      </c>
    </row>
    <row r="173" spans="1:65" s="2" customFormat="1" ht="24.2" customHeight="1">
      <c r="A173" s="33"/>
      <c r="B173" s="151"/>
      <c r="C173" s="152" t="s">
        <v>542</v>
      </c>
      <c r="D173" s="152" t="s">
        <v>154</v>
      </c>
      <c r="E173" s="153" t="s">
        <v>3622</v>
      </c>
      <c r="F173" s="154" t="s">
        <v>3623</v>
      </c>
      <c r="G173" s="155" t="s">
        <v>179</v>
      </c>
      <c r="H173" s="156">
        <v>18</v>
      </c>
      <c r="I173" s="157"/>
      <c r="J173" s="158">
        <f t="shared" si="10"/>
        <v>0</v>
      </c>
      <c r="K173" s="159"/>
      <c r="L173" s="34"/>
      <c r="M173" s="160" t="s">
        <v>1</v>
      </c>
      <c r="N173" s="161" t="s">
        <v>42</v>
      </c>
      <c r="O173" s="62"/>
      <c r="P173" s="162">
        <f t="shared" si="11"/>
        <v>0</v>
      </c>
      <c r="Q173" s="162">
        <v>0</v>
      </c>
      <c r="R173" s="162">
        <f t="shared" si="12"/>
        <v>0</v>
      </c>
      <c r="S173" s="162">
        <v>0</v>
      </c>
      <c r="T173" s="163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158</v>
      </c>
      <c r="AT173" s="164" t="s">
        <v>154</v>
      </c>
      <c r="AU173" s="164" t="s">
        <v>84</v>
      </c>
      <c r="AY173" s="18" t="s">
        <v>151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152</v>
      </c>
      <c r="BK173" s="165">
        <f t="shared" si="19"/>
        <v>0</v>
      </c>
      <c r="BL173" s="18" t="s">
        <v>158</v>
      </c>
      <c r="BM173" s="164" t="s">
        <v>1904</v>
      </c>
    </row>
    <row r="174" spans="1:65" s="2" customFormat="1" ht="16.5" customHeight="1">
      <c r="A174" s="33"/>
      <c r="B174" s="151"/>
      <c r="C174" s="152" t="s">
        <v>567</v>
      </c>
      <c r="D174" s="152" t="s">
        <v>154</v>
      </c>
      <c r="E174" s="153" t="s">
        <v>3624</v>
      </c>
      <c r="F174" s="154" t="s">
        <v>3625</v>
      </c>
      <c r="G174" s="155" t="s">
        <v>179</v>
      </c>
      <c r="H174" s="156">
        <v>32</v>
      </c>
      <c r="I174" s="157"/>
      <c r="J174" s="158">
        <f t="shared" si="10"/>
        <v>0</v>
      </c>
      <c r="K174" s="159"/>
      <c r="L174" s="34"/>
      <c r="M174" s="160" t="s">
        <v>1</v>
      </c>
      <c r="N174" s="161" t="s">
        <v>42</v>
      </c>
      <c r="O174" s="62"/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158</v>
      </c>
      <c r="AT174" s="164" t="s">
        <v>154</v>
      </c>
      <c r="AU174" s="164" t="s">
        <v>84</v>
      </c>
      <c r="AY174" s="18" t="s">
        <v>151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8" t="s">
        <v>152</v>
      </c>
      <c r="BK174" s="165">
        <f t="shared" si="19"/>
        <v>0</v>
      </c>
      <c r="BL174" s="18" t="s">
        <v>158</v>
      </c>
      <c r="BM174" s="164" t="s">
        <v>1912</v>
      </c>
    </row>
    <row r="175" spans="1:65" s="2" customFormat="1" ht="16.5" customHeight="1">
      <c r="A175" s="33"/>
      <c r="B175" s="151"/>
      <c r="C175" s="152" t="s">
        <v>579</v>
      </c>
      <c r="D175" s="152" t="s">
        <v>154</v>
      </c>
      <c r="E175" s="153" t="s">
        <v>3626</v>
      </c>
      <c r="F175" s="154" t="s">
        <v>3627</v>
      </c>
      <c r="G175" s="155" t="s">
        <v>179</v>
      </c>
      <c r="H175" s="156">
        <v>3</v>
      </c>
      <c r="I175" s="157"/>
      <c r="J175" s="158">
        <f t="shared" si="10"/>
        <v>0</v>
      </c>
      <c r="K175" s="159"/>
      <c r="L175" s="34"/>
      <c r="M175" s="160" t="s">
        <v>1</v>
      </c>
      <c r="N175" s="161" t="s">
        <v>42</v>
      </c>
      <c r="O175" s="62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158</v>
      </c>
      <c r="AT175" s="164" t="s">
        <v>154</v>
      </c>
      <c r="AU175" s="164" t="s">
        <v>84</v>
      </c>
      <c r="AY175" s="18" t="s">
        <v>151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8" t="s">
        <v>152</v>
      </c>
      <c r="BK175" s="165">
        <f t="shared" si="19"/>
        <v>0</v>
      </c>
      <c r="BL175" s="18" t="s">
        <v>158</v>
      </c>
      <c r="BM175" s="164" t="s">
        <v>1929</v>
      </c>
    </row>
    <row r="176" spans="1:65" s="2" customFormat="1" ht="24.2" customHeight="1">
      <c r="A176" s="33"/>
      <c r="B176" s="151"/>
      <c r="C176" s="152" t="s">
        <v>584</v>
      </c>
      <c r="D176" s="152" t="s">
        <v>154</v>
      </c>
      <c r="E176" s="153" t="s">
        <v>3628</v>
      </c>
      <c r="F176" s="154" t="s">
        <v>3629</v>
      </c>
      <c r="G176" s="155" t="s">
        <v>179</v>
      </c>
      <c r="H176" s="156">
        <v>3</v>
      </c>
      <c r="I176" s="157"/>
      <c r="J176" s="158">
        <f t="shared" si="10"/>
        <v>0</v>
      </c>
      <c r="K176" s="159"/>
      <c r="L176" s="34"/>
      <c r="M176" s="160" t="s">
        <v>1</v>
      </c>
      <c r="N176" s="161" t="s">
        <v>42</v>
      </c>
      <c r="O176" s="62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158</v>
      </c>
      <c r="AT176" s="164" t="s">
        <v>154</v>
      </c>
      <c r="AU176" s="164" t="s">
        <v>84</v>
      </c>
      <c r="AY176" s="18" t="s">
        <v>151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152</v>
      </c>
      <c r="BK176" s="165">
        <f t="shared" si="19"/>
        <v>0</v>
      </c>
      <c r="BL176" s="18" t="s">
        <v>158</v>
      </c>
      <c r="BM176" s="164" t="s">
        <v>1938</v>
      </c>
    </row>
    <row r="177" spans="1:65" s="2" customFormat="1" ht="16.5" customHeight="1">
      <c r="A177" s="33"/>
      <c r="B177" s="151"/>
      <c r="C177" s="152" t="s">
        <v>589</v>
      </c>
      <c r="D177" s="152" t="s">
        <v>154</v>
      </c>
      <c r="E177" s="153" t="s">
        <v>3630</v>
      </c>
      <c r="F177" s="154" t="s">
        <v>3631</v>
      </c>
      <c r="G177" s="155" t="s">
        <v>179</v>
      </c>
      <c r="H177" s="156">
        <v>3</v>
      </c>
      <c r="I177" s="157"/>
      <c r="J177" s="158">
        <f t="shared" si="10"/>
        <v>0</v>
      </c>
      <c r="K177" s="159"/>
      <c r="L177" s="34"/>
      <c r="M177" s="160" t="s">
        <v>1</v>
      </c>
      <c r="N177" s="161" t="s">
        <v>42</v>
      </c>
      <c r="O177" s="62"/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158</v>
      </c>
      <c r="AT177" s="164" t="s">
        <v>154</v>
      </c>
      <c r="AU177" s="164" t="s">
        <v>84</v>
      </c>
      <c r="AY177" s="18" t="s">
        <v>151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152</v>
      </c>
      <c r="BK177" s="165">
        <f t="shared" si="19"/>
        <v>0</v>
      </c>
      <c r="BL177" s="18" t="s">
        <v>158</v>
      </c>
      <c r="BM177" s="164" t="s">
        <v>1949</v>
      </c>
    </row>
    <row r="178" spans="1:65" s="2" customFormat="1" ht="16.5" customHeight="1">
      <c r="A178" s="33"/>
      <c r="B178" s="151"/>
      <c r="C178" s="152" t="s">
        <v>593</v>
      </c>
      <c r="D178" s="152" t="s">
        <v>154</v>
      </c>
      <c r="E178" s="153" t="s">
        <v>3632</v>
      </c>
      <c r="F178" s="154" t="s">
        <v>3633</v>
      </c>
      <c r="G178" s="155" t="s">
        <v>179</v>
      </c>
      <c r="H178" s="156">
        <v>3</v>
      </c>
      <c r="I178" s="157"/>
      <c r="J178" s="158">
        <f t="shared" si="10"/>
        <v>0</v>
      </c>
      <c r="K178" s="159"/>
      <c r="L178" s="34"/>
      <c r="M178" s="160" t="s">
        <v>1</v>
      </c>
      <c r="N178" s="161" t="s">
        <v>42</v>
      </c>
      <c r="O178" s="62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158</v>
      </c>
      <c r="AT178" s="164" t="s">
        <v>154</v>
      </c>
      <c r="AU178" s="164" t="s">
        <v>84</v>
      </c>
      <c r="AY178" s="18" t="s">
        <v>151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152</v>
      </c>
      <c r="BK178" s="165">
        <f t="shared" si="19"/>
        <v>0</v>
      </c>
      <c r="BL178" s="18" t="s">
        <v>158</v>
      </c>
      <c r="BM178" s="164" t="s">
        <v>1960</v>
      </c>
    </row>
    <row r="179" spans="1:65" s="2" customFormat="1" ht="16.5" customHeight="1">
      <c r="A179" s="33"/>
      <c r="B179" s="151"/>
      <c r="C179" s="152" t="s">
        <v>598</v>
      </c>
      <c r="D179" s="152" t="s">
        <v>154</v>
      </c>
      <c r="E179" s="153" t="s">
        <v>3634</v>
      </c>
      <c r="F179" s="154" t="s">
        <v>3635</v>
      </c>
      <c r="G179" s="155" t="s">
        <v>179</v>
      </c>
      <c r="H179" s="156">
        <v>3</v>
      </c>
      <c r="I179" s="157"/>
      <c r="J179" s="158">
        <f t="shared" si="10"/>
        <v>0</v>
      </c>
      <c r="K179" s="159"/>
      <c r="L179" s="34"/>
      <c r="M179" s="160" t="s">
        <v>1</v>
      </c>
      <c r="N179" s="161" t="s">
        <v>42</v>
      </c>
      <c r="O179" s="62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158</v>
      </c>
      <c r="AT179" s="164" t="s">
        <v>154</v>
      </c>
      <c r="AU179" s="164" t="s">
        <v>84</v>
      </c>
      <c r="AY179" s="18" t="s">
        <v>151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152</v>
      </c>
      <c r="BK179" s="165">
        <f t="shared" si="19"/>
        <v>0</v>
      </c>
      <c r="BL179" s="18" t="s">
        <v>158</v>
      </c>
      <c r="BM179" s="164" t="s">
        <v>1973</v>
      </c>
    </row>
    <row r="180" spans="1:65" s="2" customFormat="1" ht="16.5" customHeight="1">
      <c r="A180" s="33"/>
      <c r="B180" s="151"/>
      <c r="C180" s="152" t="s">
        <v>602</v>
      </c>
      <c r="D180" s="152" t="s">
        <v>154</v>
      </c>
      <c r="E180" s="153" t="s">
        <v>3636</v>
      </c>
      <c r="F180" s="154" t="s">
        <v>3637</v>
      </c>
      <c r="G180" s="155" t="s">
        <v>625</v>
      </c>
      <c r="H180" s="209"/>
      <c r="I180" s="157"/>
      <c r="J180" s="158">
        <f t="shared" si="10"/>
        <v>0</v>
      </c>
      <c r="K180" s="159"/>
      <c r="L180" s="34"/>
      <c r="M180" s="160" t="s">
        <v>1</v>
      </c>
      <c r="N180" s="161" t="s">
        <v>42</v>
      </c>
      <c r="O180" s="62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158</v>
      </c>
      <c r="AT180" s="164" t="s">
        <v>154</v>
      </c>
      <c r="AU180" s="164" t="s">
        <v>84</v>
      </c>
      <c r="AY180" s="18" t="s">
        <v>151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152</v>
      </c>
      <c r="BK180" s="165">
        <f t="shared" si="19"/>
        <v>0</v>
      </c>
      <c r="BL180" s="18" t="s">
        <v>158</v>
      </c>
      <c r="BM180" s="164" t="s">
        <v>1984</v>
      </c>
    </row>
    <row r="181" spans="1:65" s="2" customFormat="1" ht="16.5" customHeight="1">
      <c r="A181" s="33"/>
      <c r="B181" s="151"/>
      <c r="C181" s="152" t="s">
        <v>608</v>
      </c>
      <c r="D181" s="152" t="s">
        <v>154</v>
      </c>
      <c r="E181" s="153" t="s">
        <v>3638</v>
      </c>
      <c r="F181" s="154" t="s">
        <v>3598</v>
      </c>
      <c r="G181" s="155" t="s">
        <v>625</v>
      </c>
      <c r="H181" s="209"/>
      <c r="I181" s="157"/>
      <c r="J181" s="158">
        <f t="shared" si="10"/>
        <v>0</v>
      </c>
      <c r="K181" s="159"/>
      <c r="L181" s="34"/>
      <c r="M181" s="216" t="s">
        <v>1</v>
      </c>
      <c r="N181" s="217" t="s">
        <v>42</v>
      </c>
      <c r="O181" s="218"/>
      <c r="P181" s="219">
        <f t="shared" si="11"/>
        <v>0</v>
      </c>
      <c r="Q181" s="219">
        <v>0</v>
      </c>
      <c r="R181" s="219">
        <f t="shared" si="12"/>
        <v>0</v>
      </c>
      <c r="S181" s="219">
        <v>0</v>
      </c>
      <c r="T181" s="220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158</v>
      </c>
      <c r="AT181" s="164" t="s">
        <v>154</v>
      </c>
      <c r="AU181" s="164" t="s">
        <v>84</v>
      </c>
      <c r="AY181" s="18" t="s">
        <v>151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152</v>
      </c>
      <c r="BK181" s="165">
        <f t="shared" si="19"/>
        <v>0</v>
      </c>
      <c r="BL181" s="18" t="s">
        <v>158</v>
      </c>
      <c r="BM181" s="164" t="s">
        <v>1990</v>
      </c>
    </row>
    <row r="182" spans="1:65" s="2" customFormat="1" ht="6.95" customHeight="1">
      <c r="A182" s="33"/>
      <c r="B182" s="51"/>
      <c r="C182" s="52"/>
      <c r="D182" s="52"/>
      <c r="E182" s="52"/>
      <c r="F182" s="52"/>
      <c r="G182" s="52"/>
      <c r="H182" s="52"/>
      <c r="I182" s="52"/>
      <c r="J182" s="52"/>
      <c r="K182" s="52"/>
      <c r="L182" s="34"/>
      <c r="M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</row>
  </sheetData>
  <autoFilter ref="C118:K181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0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100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26" t="s">
        <v>3639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ROUND(J124,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ROUND((SUM(BE124:BE202)),  2)</f>
        <v>0</v>
      </c>
      <c r="G33" s="104"/>
      <c r="H33" s="104"/>
      <c r="I33" s="105">
        <v>0.23</v>
      </c>
      <c r="J33" s="103">
        <f>ROUND(((SUM(BE124:BE202))*I33),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ROUND((SUM(BF124:BF202)),  2)</f>
        <v>0</v>
      </c>
      <c r="G34" s="33"/>
      <c r="H34" s="33"/>
      <c r="I34" s="107">
        <v>0.23</v>
      </c>
      <c r="J34" s="106">
        <f>ROUND(((SUM(BF124:BF202))*I34),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ROUND((SUM(BG124:BG202)),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ROUND((SUM(BH124:BH202)),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ROUND((SUM(BI124:BI202)),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26" t="str">
        <f>E9</f>
        <v>07 - SO-01 Lokálny zdroj FVZ PAC 12kW , PDC 12 kWp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J124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1:31" s="9" customFormat="1" ht="24.95" customHeight="1">
      <c r="B97" s="119"/>
      <c r="D97" s="120" t="s">
        <v>3640</v>
      </c>
      <c r="E97" s="121"/>
      <c r="F97" s="121"/>
      <c r="G97" s="121"/>
      <c r="H97" s="121"/>
      <c r="I97" s="121"/>
      <c r="J97" s="122">
        <f>J125</f>
        <v>0</v>
      </c>
      <c r="L97" s="119"/>
    </row>
    <row r="98" spans="1:31" s="9" customFormat="1" ht="24.95" customHeight="1">
      <c r="B98" s="119"/>
      <c r="D98" s="120" t="s">
        <v>3641</v>
      </c>
      <c r="E98" s="121"/>
      <c r="F98" s="121"/>
      <c r="G98" s="121"/>
      <c r="H98" s="121"/>
      <c r="I98" s="121"/>
      <c r="J98" s="122">
        <f>J131</f>
        <v>0</v>
      </c>
      <c r="L98" s="119"/>
    </row>
    <row r="99" spans="1:31" s="9" customFormat="1" ht="24.95" customHeight="1">
      <c r="B99" s="119"/>
      <c r="D99" s="120" t="s">
        <v>3642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9" customFormat="1" ht="24.95" customHeight="1">
      <c r="B100" s="119"/>
      <c r="D100" s="120" t="s">
        <v>3643</v>
      </c>
      <c r="E100" s="121"/>
      <c r="F100" s="121"/>
      <c r="G100" s="121"/>
      <c r="H100" s="121"/>
      <c r="I100" s="121"/>
      <c r="J100" s="122">
        <f>J172</f>
        <v>0</v>
      </c>
      <c r="L100" s="119"/>
    </row>
    <row r="101" spans="1:31" s="9" customFormat="1" ht="24.95" customHeight="1">
      <c r="B101" s="119"/>
      <c r="D101" s="120" t="s">
        <v>3641</v>
      </c>
      <c r="E101" s="121"/>
      <c r="F101" s="121"/>
      <c r="G101" s="121"/>
      <c r="H101" s="121"/>
      <c r="I101" s="121"/>
      <c r="J101" s="122">
        <f>J174</f>
        <v>0</v>
      </c>
      <c r="L101" s="119"/>
    </row>
    <row r="102" spans="1:31" s="9" customFormat="1" ht="24.95" customHeight="1">
      <c r="B102" s="119"/>
      <c r="D102" s="120" t="s">
        <v>3644</v>
      </c>
      <c r="E102" s="121"/>
      <c r="F102" s="121"/>
      <c r="G102" s="121"/>
      <c r="H102" s="121"/>
      <c r="I102" s="121"/>
      <c r="J102" s="122">
        <f>J176</f>
        <v>0</v>
      </c>
      <c r="L102" s="119"/>
    </row>
    <row r="103" spans="1:31" s="9" customFormat="1" ht="24.95" customHeight="1">
      <c r="B103" s="119"/>
      <c r="D103" s="120" t="s">
        <v>3645</v>
      </c>
      <c r="E103" s="121"/>
      <c r="F103" s="121"/>
      <c r="G103" s="121"/>
      <c r="H103" s="121"/>
      <c r="I103" s="121"/>
      <c r="J103" s="122">
        <f>J193</f>
        <v>0</v>
      </c>
      <c r="L103" s="119"/>
    </row>
    <row r="104" spans="1:31" s="9" customFormat="1" ht="24.95" customHeight="1">
      <c r="B104" s="119"/>
      <c r="D104" s="120" t="s">
        <v>3643</v>
      </c>
      <c r="E104" s="121"/>
      <c r="F104" s="121"/>
      <c r="G104" s="121"/>
      <c r="H104" s="121"/>
      <c r="I104" s="121"/>
      <c r="J104" s="122">
        <f>J201</f>
        <v>0</v>
      </c>
      <c r="L104" s="119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137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6.25" customHeight="1">
      <c r="A114" s="33"/>
      <c r="B114" s="34"/>
      <c r="C114" s="33"/>
      <c r="D114" s="33"/>
      <c r="E114" s="264" t="str">
        <f>E7</f>
        <v>Stredná odborná škola informačných technológií centrum celoživotného a odborného vzdelávania a prípravy pre industry 4.0</v>
      </c>
      <c r="F114" s="265"/>
      <c r="G114" s="265"/>
      <c r="H114" s="265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114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30" customHeight="1">
      <c r="A116" s="33"/>
      <c r="B116" s="34"/>
      <c r="C116" s="33"/>
      <c r="D116" s="33"/>
      <c r="E116" s="226" t="str">
        <f>E9</f>
        <v>07 - SO-01 Lokálny zdroj FVZ PAC 12kW , PDC 12 kWp</v>
      </c>
      <c r="F116" s="266"/>
      <c r="G116" s="266"/>
      <c r="H116" s="266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>
      <c r="A118" s="33"/>
      <c r="B118" s="34"/>
      <c r="C118" s="28" t="s">
        <v>19</v>
      </c>
      <c r="D118" s="33"/>
      <c r="E118" s="33"/>
      <c r="F118" s="26" t="str">
        <f>F12</f>
        <v>parc.č.2532/4 Banská Bystrica</v>
      </c>
      <c r="G118" s="33"/>
      <c r="H118" s="33"/>
      <c r="I118" s="28" t="s">
        <v>21</v>
      </c>
      <c r="J118" s="59" t="str">
        <f>IF(J12="","",J12)</f>
        <v>24. 4. 2025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23</v>
      </c>
      <c r="D120" s="33"/>
      <c r="E120" s="33"/>
      <c r="F120" s="26" t="str">
        <f>E15</f>
        <v>Banskobystrický samosprávny kraj</v>
      </c>
      <c r="G120" s="33"/>
      <c r="H120" s="33"/>
      <c r="I120" s="28" t="s">
        <v>29</v>
      </c>
      <c r="J120" s="31" t="str">
        <f>E21</f>
        <v>Ing.Marek Mečír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27</v>
      </c>
      <c r="D121" s="33"/>
      <c r="E121" s="33"/>
      <c r="F121" s="26" t="str">
        <f>IF(E18="","",E18)</f>
        <v>Vyplň údaj</v>
      </c>
      <c r="G121" s="33"/>
      <c r="H121" s="33"/>
      <c r="I121" s="28" t="s">
        <v>32</v>
      </c>
      <c r="J121" s="31" t="str">
        <f>E24</f>
        <v>Stanislav Hlubina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>
      <c r="A123" s="127"/>
      <c r="B123" s="128"/>
      <c r="C123" s="129" t="s">
        <v>138</v>
      </c>
      <c r="D123" s="130" t="s">
        <v>61</v>
      </c>
      <c r="E123" s="130" t="s">
        <v>57</v>
      </c>
      <c r="F123" s="130" t="s">
        <v>58</v>
      </c>
      <c r="G123" s="130" t="s">
        <v>139</v>
      </c>
      <c r="H123" s="130" t="s">
        <v>140</v>
      </c>
      <c r="I123" s="130" t="s">
        <v>141</v>
      </c>
      <c r="J123" s="131" t="s">
        <v>118</v>
      </c>
      <c r="K123" s="132" t="s">
        <v>142</v>
      </c>
      <c r="L123" s="133"/>
      <c r="M123" s="66" t="s">
        <v>1</v>
      </c>
      <c r="N123" s="67" t="s">
        <v>40</v>
      </c>
      <c r="O123" s="67" t="s">
        <v>143</v>
      </c>
      <c r="P123" s="67" t="s">
        <v>144</v>
      </c>
      <c r="Q123" s="67" t="s">
        <v>145</v>
      </c>
      <c r="R123" s="67" t="s">
        <v>146</v>
      </c>
      <c r="S123" s="67" t="s">
        <v>147</v>
      </c>
      <c r="T123" s="68" t="s">
        <v>148</v>
      </c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</row>
    <row r="124" spans="1:65" s="2" customFormat="1" ht="22.9" customHeight="1">
      <c r="A124" s="33"/>
      <c r="B124" s="34"/>
      <c r="C124" s="73" t="s">
        <v>119</v>
      </c>
      <c r="D124" s="33"/>
      <c r="E124" s="33"/>
      <c r="F124" s="33"/>
      <c r="G124" s="33"/>
      <c r="H124" s="33"/>
      <c r="I124" s="33"/>
      <c r="J124" s="134">
        <f>BK124</f>
        <v>0</v>
      </c>
      <c r="K124" s="33"/>
      <c r="L124" s="34"/>
      <c r="M124" s="69"/>
      <c r="N124" s="60"/>
      <c r="O124" s="70"/>
      <c r="P124" s="135">
        <f>P125+P131+P133+P172+P174+P176+P193+P201</f>
        <v>0</v>
      </c>
      <c r="Q124" s="70"/>
      <c r="R124" s="135">
        <f>R125+R131+R133+R172+R174+R176+R193+R201</f>
        <v>0</v>
      </c>
      <c r="S124" s="70"/>
      <c r="T124" s="136">
        <f>T125+T131+T133+T172+T174+T176+T193+T201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75</v>
      </c>
      <c r="AU124" s="18" t="s">
        <v>120</v>
      </c>
      <c r="BK124" s="137">
        <f>BK125+BK131+BK133+BK172+BK174+BK176+BK193+BK201</f>
        <v>0</v>
      </c>
    </row>
    <row r="125" spans="1:65" s="12" customFormat="1" ht="25.9" customHeight="1">
      <c r="B125" s="138"/>
      <c r="D125" s="139" t="s">
        <v>75</v>
      </c>
      <c r="E125" s="140" t="s">
        <v>1188</v>
      </c>
      <c r="F125" s="140" t="s">
        <v>3646</v>
      </c>
      <c r="I125" s="141"/>
      <c r="J125" s="142">
        <f>BK125</f>
        <v>0</v>
      </c>
      <c r="L125" s="138"/>
      <c r="M125" s="143"/>
      <c r="N125" s="144"/>
      <c r="O125" s="144"/>
      <c r="P125" s="145">
        <f>SUM(P126:P130)</f>
        <v>0</v>
      </c>
      <c r="Q125" s="144"/>
      <c r="R125" s="145">
        <f>SUM(R126:R130)</f>
        <v>0</v>
      </c>
      <c r="S125" s="144"/>
      <c r="T125" s="146">
        <f>SUM(T126:T130)</f>
        <v>0</v>
      </c>
      <c r="AR125" s="139" t="s">
        <v>84</v>
      </c>
      <c r="AT125" s="147" t="s">
        <v>75</v>
      </c>
      <c r="AU125" s="147" t="s">
        <v>76</v>
      </c>
      <c r="AY125" s="139" t="s">
        <v>151</v>
      </c>
      <c r="BK125" s="148">
        <f>SUM(BK126:BK130)</f>
        <v>0</v>
      </c>
    </row>
    <row r="126" spans="1:65" s="2" customFormat="1" ht="16.5" customHeight="1">
      <c r="A126" s="33"/>
      <c r="B126" s="151"/>
      <c r="C126" s="190" t="s">
        <v>84</v>
      </c>
      <c r="D126" s="190" t="s">
        <v>186</v>
      </c>
      <c r="E126" s="191" t="s">
        <v>3647</v>
      </c>
      <c r="F126" s="192" t="s">
        <v>3646</v>
      </c>
      <c r="G126" s="193" t="s">
        <v>3648</v>
      </c>
      <c r="H126" s="194">
        <v>1</v>
      </c>
      <c r="I126" s="195"/>
      <c r="J126" s="196">
        <f>ROUND(I126*H126,2)</f>
        <v>0</v>
      </c>
      <c r="K126" s="197"/>
      <c r="L126" s="198"/>
      <c r="M126" s="199" t="s">
        <v>1</v>
      </c>
      <c r="N126" s="200" t="s">
        <v>42</v>
      </c>
      <c r="O126" s="62"/>
      <c r="P126" s="162">
        <f>O126*H126</f>
        <v>0</v>
      </c>
      <c r="Q126" s="162">
        <v>0</v>
      </c>
      <c r="R126" s="162">
        <f>Q126*H126</f>
        <v>0</v>
      </c>
      <c r="S126" s="162">
        <v>0</v>
      </c>
      <c r="T126" s="163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4" t="s">
        <v>189</v>
      </c>
      <c r="AT126" s="164" t="s">
        <v>186</v>
      </c>
      <c r="AU126" s="164" t="s">
        <v>84</v>
      </c>
      <c r="AY126" s="18" t="s">
        <v>151</v>
      </c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8" t="s">
        <v>152</v>
      </c>
      <c r="BK126" s="165">
        <f>ROUND(I126*H126,2)</f>
        <v>0</v>
      </c>
      <c r="BL126" s="18" t="s">
        <v>158</v>
      </c>
      <c r="BM126" s="164" t="s">
        <v>152</v>
      </c>
    </row>
    <row r="127" spans="1:65" s="2" customFormat="1" ht="16.5" customHeight="1">
      <c r="A127" s="33"/>
      <c r="B127" s="151"/>
      <c r="C127" s="152" t="s">
        <v>152</v>
      </c>
      <c r="D127" s="152" t="s">
        <v>154</v>
      </c>
      <c r="E127" s="153" t="s">
        <v>3649</v>
      </c>
      <c r="F127" s="154" t="s">
        <v>3650</v>
      </c>
      <c r="G127" s="155" t="s">
        <v>727</v>
      </c>
      <c r="H127" s="156">
        <v>72</v>
      </c>
      <c r="I127" s="157"/>
      <c r="J127" s="158">
        <f>ROUND(I127*H127,2)</f>
        <v>0</v>
      </c>
      <c r="K127" s="159"/>
      <c r="L127" s="34"/>
      <c r="M127" s="160" t="s">
        <v>1</v>
      </c>
      <c r="N127" s="161" t="s">
        <v>42</v>
      </c>
      <c r="O127" s="62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158</v>
      </c>
      <c r="AT127" s="164" t="s">
        <v>154</v>
      </c>
      <c r="AU127" s="164" t="s">
        <v>84</v>
      </c>
      <c r="AY127" s="18" t="s">
        <v>151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152</v>
      </c>
      <c r="BK127" s="165">
        <f>ROUND(I127*H127,2)</f>
        <v>0</v>
      </c>
      <c r="BL127" s="18" t="s">
        <v>158</v>
      </c>
      <c r="BM127" s="164" t="s">
        <v>158</v>
      </c>
    </row>
    <row r="128" spans="1:65" s="2" customFormat="1" ht="16.5" customHeight="1">
      <c r="A128" s="33"/>
      <c r="B128" s="151"/>
      <c r="C128" s="152" t="s">
        <v>165</v>
      </c>
      <c r="D128" s="152" t="s">
        <v>154</v>
      </c>
      <c r="E128" s="153" t="s">
        <v>3651</v>
      </c>
      <c r="F128" s="154" t="s">
        <v>3652</v>
      </c>
      <c r="G128" s="155" t="s">
        <v>3648</v>
      </c>
      <c r="H128" s="156">
        <v>1</v>
      </c>
      <c r="I128" s="157"/>
      <c r="J128" s="158">
        <f>ROUND(I128*H128,2)</f>
        <v>0</v>
      </c>
      <c r="K128" s="159"/>
      <c r="L128" s="34"/>
      <c r="M128" s="160" t="s">
        <v>1</v>
      </c>
      <c r="N128" s="161" t="s">
        <v>42</v>
      </c>
      <c r="O128" s="62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158</v>
      </c>
      <c r="AT128" s="164" t="s">
        <v>154</v>
      </c>
      <c r="AU128" s="164" t="s">
        <v>84</v>
      </c>
      <c r="AY128" s="18" t="s">
        <v>151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8" t="s">
        <v>152</v>
      </c>
      <c r="BK128" s="165">
        <f>ROUND(I128*H128,2)</f>
        <v>0</v>
      </c>
      <c r="BL128" s="18" t="s">
        <v>158</v>
      </c>
      <c r="BM128" s="164" t="s">
        <v>191</v>
      </c>
    </row>
    <row r="129" spans="1:65" s="2" customFormat="1" ht="16.5" customHeight="1">
      <c r="A129" s="33"/>
      <c r="B129" s="151"/>
      <c r="C129" s="152" t="s">
        <v>158</v>
      </c>
      <c r="D129" s="152" t="s">
        <v>154</v>
      </c>
      <c r="E129" s="153" t="s">
        <v>3653</v>
      </c>
      <c r="F129" s="154" t="s">
        <v>3654</v>
      </c>
      <c r="G129" s="155" t="s">
        <v>727</v>
      </c>
      <c r="H129" s="156">
        <v>24</v>
      </c>
      <c r="I129" s="157"/>
      <c r="J129" s="158">
        <f>ROUND(I129*H129,2)</f>
        <v>0</v>
      </c>
      <c r="K129" s="159"/>
      <c r="L129" s="34"/>
      <c r="M129" s="160" t="s">
        <v>1</v>
      </c>
      <c r="N129" s="161" t="s">
        <v>42</v>
      </c>
      <c r="O129" s="62"/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158</v>
      </c>
      <c r="AT129" s="164" t="s">
        <v>154</v>
      </c>
      <c r="AU129" s="164" t="s">
        <v>84</v>
      </c>
      <c r="AY129" s="18" t="s">
        <v>151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152</v>
      </c>
      <c r="BK129" s="165">
        <f>ROUND(I129*H129,2)</f>
        <v>0</v>
      </c>
      <c r="BL129" s="18" t="s">
        <v>158</v>
      </c>
      <c r="BM129" s="164" t="s">
        <v>189</v>
      </c>
    </row>
    <row r="130" spans="1:65" s="2" customFormat="1" ht="16.5" customHeight="1">
      <c r="A130" s="33"/>
      <c r="B130" s="151"/>
      <c r="C130" s="190" t="s">
        <v>185</v>
      </c>
      <c r="D130" s="190" t="s">
        <v>186</v>
      </c>
      <c r="E130" s="191" t="s">
        <v>3655</v>
      </c>
      <c r="F130" s="192" t="s">
        <v>3656</v>
      </c>
      <c r="G130" s="193" t="s">
        <v>179</v>
      </c>
      <c r="H130" s="194">
        <v>1</v>
      </c>
      <c r="I130" s="195"/>
      <c r="J130" s="196">
        <f>ROUND(I130*H130,2)</f>
        <v>0</v>
      </c>
      <c r="K130" s="197"/>
      <c r="L130" s="198"/>
      <c r="M130" s="199" t="s">
        <v>1</v>
      </c>
      <c r="N130" s="200" t="s">
        <v>42</v>
      </c>
      <c r="O130" s="62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189</v>
      </c>
      <c r="AT130" s="164" t="s">
        <v>186</v>
      </c>
      <c r="AU130" s="164" t="s">
        <v>84</v>
      </c>
      <c r="AY130" s="18" t="s">
        <v>151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152</v>
      </c>
      <c r="BK130" s="165">
        <f>ROUND(I130*H130,2)</f>
        <v>0</v>
      </c>
      <c r="BL130" s="18" t="s">
        <v>158</v>
      </c>
      <c r="BM130" s="164" t="s">
        <v>110</v>
      </c>
    </row>
    <row r="131" spans="1:65" s="12" customFormat="1" ht="25.9" customHeight="1">
      <c r="B131" s="138"/>
      <c r="D131" s="139" t="s">
        <v>75</v>
      </c>
      <c r="E131" s="140" t="s">
        <v>1183</v>
      </c>
      <c r="F131" s="140" t="s">
        <v>3657</v>
      </c>
      <c r="I131" s="141"/>
      <c r="J131" s="142">
        <f>BK131</f>
        <v>0</v>
      </c>
      <c r="L131" s="138"/>
      <c r="M131" s="143"/>
      <c r="N131" s="144"/>
      <c r="O131" s="144"/>
      <c r="P131" s="145">
        <f>P132</f>
        <v>0</v>
      </c>
      <c r="Q131" s="144"/>
      <c r="R131" s="145">
        <f>R132</f>
        <v>0</v>
      </c>
      <c r="S131" s="144"/>
      <c r="T131" s="146">
        <f>T132</f>
        <v>0</v>
      </c>
      <c r="AR131" s="139" t="s">
        <v>84</v>
      </c>
      <c r="AT131" s="147" t="s">
        <v>75</v>
      </c>
      <c r="AU131" s="147" t="s">
        <v>76</v>
      </c>
      <c r="AY131" s="139" t="s">
        <v>151</v>
      </c>
      <c r="BK131" s="148">
        <f>BK132</f>
        <v>0</v>
      </c>
    </row>
    <row r="132" spans="1:65" s="2" customFormat="1" ht="16.5" customHeight="1">
      <c r="A132" s="33"/>
      <c r="B132" s="151"/>
      <c r="C132" s="152" t="s">
        <v>191</v>
      </c>
      <c r="D132" s="152" t="s">
        <v>154</v>
      </c>
      <c r="E132" s="153" t="s">
        <v>3658</v>
      </c>
      <c r="F132" s="154" t="s">
        <v>3659</v>
      </c>
      <c r="G132" s="155" t="s">
        <v>3660</v>
      </c>
      <c r="H132" s="156">
        <v>60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42</v>
      </c>
      <c r="O132" s="62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158</v>
      </c>
      <c r="AT132" s="164" t="s">
        <v>154</v>
      </c>
      <c r="AU132" s="164" t="s">
        <v>84</v>
      </c>
      <c r="AY132" s="18" t="s">
        <v>151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152</v>
      </c>
      <c r="BK132" s="165">
        <f>ROUND(I132*H132,2)</f>
        <v>0</v>
      </c>
      <c r="BL132" s="18" t="s">
        <v>158</v>
      </c>
      <c r="BM132" s="164" t="s">
        <v>218</v>
      </c>
    </row>
    <row r="133" spans="1:65" s="12" customFormat="1" ht="25.9" customHeight="1">
      <c r="B133" s="138"/>
      <c r="D133" s="139" t="s">
        <v>75</v>
      </c>
      <c r="E133" s="140" t="s">
        <v>1430</v>
      </c>
      <c r="F133" s="140" t="s">
        <v>3661</v>
      </c>
      <c r="I133" s="141"/>
      <c r="J133" s="142">
        <f>BK133</f>
        <v>0</v>
      </c>
      <c r="L133" s="138"/>
      <c r="M133" s="143"/>
      <c r="N133" s="144"/>
      <c r="O133" s="144"/>
      <c r="P133" s="145">
        <f>SUM(P134:P171)</f>
        <v>0</v>
      </c>
      <c r="Q133" s="144"/>
      <c r="R133" s="145">
        <f>SUM(R134:R171)</f>
        <v>0</v>
      </c>
      <c r="S133" s="144"/>
      <c r="T133" s="146">
        <f>SUM(T134:T171)</f>
        <v>0</v>
      </c>
      <c r="AR133" s="139" t="s">
        <v>84</v>
      </c>
      <c r="AT133" s="147" t="s">
        <v>75</v>
      </c>
      <c r="AU133" s="147" t="s">
        <v>76</v>
      </c>
      <c r="AY133" s="139" t="s">
        <v>151</v>
      </c>
      <c r="BK133" s="148">
        <f>SUM(BK134:BK171)</f>
        <v>0</v>
      </c>
    </row>
    <row r="134" spans="1:65" s="2" customFormat="1" ht="16.5" customHeight="1">
      <c r="A134" s="33"/>
      <c r="B134" s="151"/>
      <c r="C134" s="190" t="s">
        <v>196</v>
      </c>
      <c r="D134" s="190" t="s">
        <v>186</v>
      </c>
      <c r="E134" s="191" t="s">
        <v>3662</v>
      </c>
      <c r="F134" s="192" t="s">
        <v>3663</v>
      </c>
      <c r="G134" s="193" t="s">
        <v>179</v>
      </c>
      <c r="H134" s="194">
        <v>28</v>
      </c>
      <c r="I134" s="195"/>
      <c r="J134" s="196">
        <f t="shared" ref="J134:J171" si="0">ROUND(I134*H134,2)</f>
        <v>0</v>
      </c>
      <c r="K134" s="197"/>
      <c r="L134" s="198"/>
      <c r="M134" s="199" t="s">
        <v>1</v>
      </c>
      <c r="N134" s="200" t="s">
        <v>42</v>
      </c>
      <c r="O134" s="62"/>
      <c r="P134" s="162">
        <f t="shared" ref="P134:P171" si="1">O134*H134</f>
        <v>0</v>
      </c>
      <c r="Q134" s="162">
        <v>0</v>
      </c>
      <c r="R134" s="162">
        <f t="shared" ref="R134:R171" si="2">Q134*H134</f>
        <v>0</v>
      </c>
      <c r="S134" s="162">
        <v>0</v>
      </c>
      <c r="T134" s="163">
        <f t="shared" ref="T134:T171" si="3"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189</v>
      </c>
      <c r="AT134" s="164" t="s">
        <v>186</v>
      </c>
      <c r="AU134" s="164" t="s">
        <v>84</v>
      </c>
      <c r="AY134" s="18" t="s">
        <v>151</v>
      </c>
      <c r="BE134" s="165">
        <f t="shared" ref="BE134:BE171" si="4">IF(N134="základná",J134,0)</f>
        <v>0</v>
      </c>
      <c r="BF134" s="165">
        <f t="shared" ref="BF134:BF171" si="5">IF(N134="znížená",J134,0)</f>
        <v>0</v>
      </c>
      <c r="BG134" s="165">
        <f t="shared" ref="BG134:BG171" si="6">IF(N134="zákl. prenesená",J134,0)</f>
        <v>0</v>
      </c>
      <c r="BH134" s="165">
        <f t="shared" ref="BH134:BH171" si="7">IF(N134="zníž. prenesená",J134,0)</f>
        <v>0</v>
      </c>
      <c r="BI134" s="165">
        <f t="shared" ref="BI134:BI171" si="8">IF(N134="nulová",J134,0)</f>
        <v>0</v>
      </c>
      <c r="BJ134" s="18" t="s">
        <v>152</v>
      </c>
      <c r="BK134" s="165">
        <f t="shared" ref="BK134:BK171" si="9">ROUND(I134*H134,2)</f>
        <v>0</v>
      </c>
      <c r="BL134" s="18" t="s">
        <v>158</v>
      </c>
      <c r="BM134" s="164" t="s">
        <v>244</v>
      </c>
    </row>
    <row r="135" spans="1:65" s="2" customFormat="1" ht="16.5" customHeight="1">
      <c r="A135" s="33"/>
      <c r="B135" s="151"/>
      <c r="C135" s="152" t="s">
        <v>189</v>
      </c>
      <c r="D135" s="152" t="s">
        <v>154</v>
      </c>
      <c r="E135" s="153" t="s">
        <v>3664</v>
      </c>
      <c r="F135" s="154" t="s">
        <v>3665</v>
      </c>
      <c r="G135" s="155" t="s">
        <v>179</v>
      </c>
      <c r="H135" s="156">
        <v>28</v>
      </c>
      <c r="I135" s="157"/>
      <c r="J135" s="158">
        <f t="shared" si="0"/>
        <v>0</v>
      </c>
      <c r="K135" s="159"/>
      <c r="L135" s="34"/>
      <c r="M135" s="160" t="s">
        <v>1</v>
      </c>
      <c r="N135" s="161" t="s">
        <v>42</v>
      </c>
      <c r="O135" s="62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158</v>
      </c>
      <c r="AT135" s="164" t="s">
        <v>154</v>
      </c>
      <c r="AU135" s="164" t="s">
        <v>84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152</v>
      </c>
      <c r="BK135" s="165">
        <f t="shared" si="9"/>
        <v>0</v>
      </c>
      <c r="BL135" s="18" t="s">
        <v>158</v>
      </c>
      <c r="BM135" s="164" t="s">
        <v>262</v>
      </c>
    </row>
    <row r="136" spans="1:65" s="2" customFormat="1" ht="16.5" customHeight="1">
      <c r="A136" s="33"/>
      <c r="B136" s="151"/>
      <c r="C136" s="190" t="s">
        <v>204</v>
      </c>
      <c r="D136" s="190" t="s">
        <v>186</v>
      </c>
      <c r="E136" s="191" t="s">
        <v>3666</v>
      </c>
      <c r="F136" s="192" t="s">
        <v>3667</v>
      </c>
      <c r="G136" s="193" t="s">
        <v>179</v>
      </c>
      <c r="H136" s="194">
        <v>1</v>
      </c>
      <c r="I136" s="195"/>
      <c r="J136" s="196">
        <f t="shared" si="0"/>
        <v>0</v>
      </c>
      <c r="K136" s="197"/>
      <c r="L136" s="198"/>
      <c r="M136" s="199" t="s">
        <v>1</v>
      </c>
      <c r="N136" s="200" t="s">
        <v>42</v>
      </c>
      <c r="O136" s="62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189</v>
      </c>
      <c r="AT136" s="164" t="s">
        <v>186</v>
      </c>
      <c r="AU136" s="164" t="s">
        <v>84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152</v>
      </c>
      <c r="BK136" s="165">
        <f t="shared" si="9"/>
        <v>0</v>
      </c>
      <c r="BL136" s="18" t="s">
        <v>158</v>
      </c>
      <c r="BM136" s="164" t="s">
        <v>309</v>
      </c>
    </row>
    <row r="137" spans="1:65" s="2" customFormat="1" ht="16.5" customHeight="1">
      <c r="A137" s="33"/>
      <c r="B137" s="151"/>
      <c r="C137" s="152" t="s">
        <v>110</v>
      </c>
      <c r="D137" s="152" t="s">
        <v>154</v>
      </c>
      <c r="E137" s="153" t="s">
        <v>3668</v>
      </c>
      <c r="F137" s="154" t="s">
        <v>3669</v>
      </c>
      <c r="G137" s="155" t="s">
        <v>179</v>
      </c>
      <c r="H137" s="156">
        <v>1</v>
      </c>
      <c r="I137" s="157"/>
      <c r="J137" s="158">
        <f t="shared" si="0"/>
        <v>0</v>
      </c>
      <c r="K137" s="159"/>
      <c r="L137" s="34"/>
      <c r="M137" s="160" t="s">
        <v>1</v>
      </c>
      <c r="N137" s="161" t="s">
        <v>42</v>
      </c>
      <c r="O137" s="62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158</v>
      </c>
      <c r="AT137" s="164" t="s">
        <v>154</v>
      </c>
      <c r="AU137" s="164" t="s">
        <v>84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152</v>
      </c>
      <c r="BK137" s="165">
        <f t="shared" si="9"/>
        <v>0</v>
      </c>
      <c r="BL137" s="18" t="s">
        <v>158</v>
      </c>
      <c r="BM137" s="164" t="s">
        <v>323</v>
      </c>
    </row>
    <row r="138" spans="1:65" s="2" customFormat="1" ht="16.5" customHeight="1">
      <c r="A138" s="33"/>
      <c r="B138" s="151"/>
      <c r="C138" s="190" t="s">
        <v>214</v>
      </c>
      <c r="D138" s="190" t="s">
        <v>186</v>
      </c>
      <c r="E138" s="191" t="s">
        <v>3670</v>
      </c>
      <c r="F138" s="192" t="s">
        <v>3671</v>
      </c>
      <c r="G138" s="193" t="s">
        <v>179</v>
      </c>
      <c r="H138" s="194">
        <v>1</v>
      </c>
      <c r="I138" s="195"/>
      <c r="J138" s="196">
        <f t="shared" si="0"/>
        <v>0</v>
      </c>
      <c r="K138" s="197"/>
      <c r="L138" s="198"/>
      <c r="M138" s="199" t="s">
        <v>1</v>
      </c>
      <c r="N138" s="200" t="s">
        <v>42</v>
      </c>
      <c r="O138" s="62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189</v>
      </c>
      <c r="AT138" s="164" t="s">
        <v>186</v>
      </c>
      <c r="AU138" s="164" t="s">
        <v>84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152</v>
      </c>
      <c r="BK138" s="165">
        <f t="shared" si="9"/>
        <v>0</v>
      </c>
      <c r="BL138" s="18" t="s">
        <v>158</v>
      </c>
      <c r="BM138" s="164" t="s">
        <v>345</v>
      </c>
    </row>
    <row r="139" spans="1:65" s="2" customFormat="1" ht="16.5" customHeight="1">
      <c r="A139" s="33"/>
      <c r="B139" s="151"/>
      <c r="C139" s="190" t="s">
        <v>218</v>
      </c>
      <c r="D139" s="190" t="s">
        <v>186</v>
      </c>
      <c r="E139" s="191" t="s">
        <v>3672</v>
      </c>
      <c r="F139" s="192" t="s">
        <v>3673</v>
      </c>
      <c r="G139" s="193" t="s">
        <v>179</v>
      </c>
      <c r="H139" s="194">
        <v>3</v>
      </c>
      <c r="I139" s="195"/>
      <c r="J139" s="196">
        <f t="shared" si="0"/>
        <v>0</v>
      </c>
      <c r="K139" s="197"/>
      <c r="L139" s="198"/>
      <c r="M139" s="199" t="s">
        <v>1</v>
      </c>
      <c r="N139" s="200" t="s">
        <v>42</v>
      </c>
      <c r="O139" s="62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189</v>
      </c>
      <c r="AT139" s="164" t="s">
        <v>186</v>
      </c>
      <c r="AU139" s="164" t="s">
        <v>84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152</v>
      </c>
      <c r="BK139" s="165">
        <f t="shared" si="9"/>
        <v>0</v>
      </c>
      <c r="BL139" s="18" t="s">
        <v>158</v>
      </c>
      <c r="BM139" s="164" t="s">
        <v>371</v>
      </c>
    </row>
    <row r="140" spans="1:65" s="2" customFormat="1" ht="16.5" customHeight="1">
      <c r="A140" s="33"/>
      <c r="B140" s="151"/>
      <c r="C140" s="152" t="s">
        <v>233</v>
      </c>
      <c r="D140" s="152" t="s">
        <v>154</v>
      </c>
      <c r="E140" s="153" t="s">
        <v>3674</v>
      </c>
      <c r="F140" s="154" t="s">
        <v>3675</v>
      </c>
      <c r="G140" s="155" t="s">
        <v>179</v>
      </c>
      <c r="H140" s="156">
        <v>1</v>
      </c>
      <c r="I140" s="157"/>
      <c r="J140" s="158">
        <f t="shared" si="0"/>
        <v>0</v>
      </c>
      <c r="K140" s="159"/>
      <c r="L140" s="34"/>
      <c r="M140" s="160" t="s">
        <v>1</v>
      </c>
      <c r="N140" s="161" t="s">
        <v>42</v>
      </c>
      <c r="O140" s="62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158</v>
      </c>
      <c r="AT140" s="164" t="s">
        <v>154</v>
      </c>
      <c r="AU140" s="164" t="s">
        <v>84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152</v>
      </c>
      <c r="BK140" s="165">
        <f t="shared" si="9"/>
        <v>0</v>
      </c>
      <c r="BL140" s="18" t="s">
        <v>158</v>
      </c>
      <c r="BM140" s="164" t="s">
        <v>381</v>
      </c>
    </row>
    <row r="141" spans="1:65" s="2" customFormat="1" ht="16.5" customHeight="1">
      <c r="A141" s="33"/>
      <c r="B141" s="151"/>
      <c r="C141" s="190" t="s">
        <v>244</v>
      </c>
      <c r="D141" s="190" t="s">
        <v>186</v>
      </c>
      <c r="E141" s="191" t="s">
        <v>3676</v>
      </c>
      <c r="F141" s="192" t="s">
        <v>3677</v>
      </c>
      <c r="G141" s="193" t="s">
        <v>179</v>
      </c>
      <c r="H141" s="194">
        <v>0</v>
      </c>
      <c r="I141" s="195"/>
      <c r="J141" s="196">
        <f t="shared" si="0"/>
        <v>0</v>
      </c>
      <c r="K141" s="197"/>
      <c r="L141" s="198"/>
      <c r="M141" s="199" t="s">
        <v>1</v>
      </c>
      <c r="N141" s="200" t="s">
        <v>42</v>
      </c>
      <c r="O141" s="62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189</v>
      </c>
      <c r="AT141" s="164" t="s">
        <v>186</v>
      </c>
      <c r="AU141" s="164" t="s">
        <v>84</v>
      </c>
      <c r="AY141" s="18" t="s">
        <v>151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152</v>
      </c>
      <c r="BK141" s="165">
        <f t="shared" si="9"/>
        <v>0</v>
      </c>
      <c r="BL141" s="18" t="s">
        <v>158</v>
      </c>
      <c r="BM141" s="164" t="s">
        <v>393</v>
      </c>
    </row>
    <row r="142" spans="1:65" s="2" customFormat="1" ht="16.5" customHeight="1">
      <c r="A142" s="33"/>
      <c r="B142" s="151"/>
      <c r="C142" s="152" t="s">
        <v>256</v>
      </c>
      <c r="D142" s="152" t="s">
        <v>154</v>
      </c>
      <c r="E142" s="153" t="s">
        <v>3678</v>
      </c>
      <c r="F142" s="154" t="s">
        <v>3679</v>
      </c>
      <c r="G142" s="155" t="s">
        <v>179</v>
      </c>
      <c r="H142" s="156">
        <v>0</v>
      </c>
      <c r="I142" s="157"/>
      <c r="J142" s="158">
        <f t="shared" si="0"/>
        <v>0</v>
      </c>
      <c r="K142" s="159"/>
      <c r="L142" s="34"/>
      <c r="M142" s="160" t="s">
        <v>1</v>
      </c>
      <c r="N142" s="161" t="s">
        <v>42</v>
      </c>
      <c r="O142" s="62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158</v>
      </c>
      <c r="AT142" s="164" t="s">
        <v>154</v>
      </c>
      <c r="AU142" s="164" t="s">
        <v>84</v>
      </c>
      <c r="AY142" s="18" t="s">
        <v>151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152</v>
      </c>
      <c r="BK142" s="165">
        <f t="shared" si="9"/>
        <v>0</v>
      </c>
      <c r="BL142" s="18" t="s">
        <v>158</v>
      </c>
      <c r="BM142" s="164" t="s">
        <v>404</v>
      </c>
    </row>
    <row r="143" spans="1:65" s="2" customFormat="1" ht="16.5" customHeight="1">
      <c r="A143" s="33"/>
      <c r="B143" s="151"/>
      <c r="C143" s="190" t="s">
        <v>262</v>
      </c>
      <c r="D143" s="190" t="s">
        <v>186</v>
      </c>
      <c r="E143" s="191" t="s">
        <v>3680</v>
      </c>
      <c r="F143" s="192" t="s">
        <v>3681</v>
      </c>
      <c r="G143" s="193" t="s">
        <v>179</v>
      </c>
      <c r="H143" s="194">
        <v>56</v>
      </c>
      <c r="I143" s="195"/>
      <c r="J143" s="196">
        <f t="shared" si="0"/>
        <v>0</v>
      </c>
      <c r="K143" s="197"/>
      <c r="L143" s="198"/>
      <c r="M143" s="199" t="s">
        <v>1</v>
      </c>
      <c r="N143" s="200" t="s">
        <v>42</v>
      </c>
      <c r="O143" s="62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189</v>
      </c>
      <c r="AT143" s="164" t="s">
        <v>186</v>
      </c>
      <c r="AU143" s="164" t="s">
        <v>84</v>
      </c>
      <c r="AY143" s="18" t="s">
        <v>151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152</v>
      </c>
      <c r="BK143" s="165">
        <f t="shared" si="9"/>
        <v>0</v>
      </c>
      <c r="BL143" s="18" t="s">
        <v>158</v>
      </c>
      <c r="BM143" s="164" t="s">
        <v>417</v>
      </c>
    </row>
    <row r="144" spans="1:65" s="2" customFormat="1" ht="16.5" customHeight="1">
      <c r="A144" s="33"/>
      <c r="B144" s="151"/>
      <c r="C144" s="152" t="s">
        <v>268</v>
      </c>
      <c r="D144" s="152" t="s">
        <v>154</v>
      </c>
      <c r="E144" s="153" t="s">
        <v>3682</v>
      </c>
      <c r="F144" s="154" t="s">
        <v>3683</v>
      </c>
      <c r="G144" s="155" t="s">
        <v>179</v>
      </c>
      <c r="H144" s="156">
        <v>56</v>
      </c>
      <c r="I144" s="157"/>
      <c r="J144" s="158">
        <f t="shared" si="0"/>
        <v>0</v>
      </c>
      <c r="K144" s="159"/>
      <c r="L144" s="34"/>
      <c r="M144" s="160" t="s">
        <v>1</v>
      </c>
      <c r="N144" s="161" t="s">
        <v>42</v>
      </c>
      <c r="O144" s="62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158</v>
      </c>
      <c r="AT144" s="164" t="s">
        <v>154</v>
      </c>
      <c r="AU144" s="164" t="s">
        <v>84</v>
      </c>
      <c r="AY144" s="18" t="s">
        <v>151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152</v>
      </c>
      <c r="BK144" s="165">
        <f t="shared" si="9"/>
        <v>0</v>
      </c>
      <c r="BL144" s="18" t="s">
        <v>158</v>
      </c>
      <c r="BM144" s="164" t="s">
        <v>429</v>
      </c>
    </row>
    <row r="145" spans="1:65" s="2" customFormat="1" ht="16.5" customHeight="1">
      <c r="A145" s="33"/>
      <c r="B145" s="151"/>
      <c r="C145" s="190" t="s">
        <v>309</v>
      </c>
      <c r="D145" s="190" t="s">
        <v>186</v>
      </c>
      <c r="E145" s="191" t="s">
        <v>3684</v>
      </c>
      <c r="F145" s="192" t="s">
        <v>3685</v>
      </c>
      <c r="G145" s="193" t="s">
        <v>179</v>
      </c>
      <c r="H145" s="194">
        <v>28</v>
      </c>
      <c r="I145" s="195"/>
      <c r="J145" s="196">
        <f t="shared" si="0"/>
        <v>0</v>
      </c>
      <c r="K145" s="197"/>
      <c r="L145" s="198"/>
      <c r="M145" s="199" t="s">
        <v>1</v>
      </c>
      <c r="N145" s="200" t="s">
        <v>42</v>
      </c>
      <c r="O145" s="62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189</v>
      </c>
      <c r="AT145" s="164" t="s">
        <v>186</v>
      </c>
      <c r="AU145" s="164" t="s">
        <v>84</v>
      </c>
      <c r="AY145" s="18" t="s">
        <v>151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152</v>
      </c>
      <c r="BK145" s="165">
        <f t="shared" si="9"/>
        <v>0</v>
      </c>
      <c r="BL145" s="18" t="s">
        <v>158</v>
      </c>
      <c r="BM145" s="164" t="s">
        <v>441</v>
      </c>
    </row>
    <row r="146" spans="1:65" s="2" customFormat="1" ht="16.5" customHeight="1">
      <c r="A146" s="33"/>
      <c r="B146" s="151"/>
      <c r="C146" s="152" t="s">
        <v>317</v>
      </c>
      <c r="D146" s="152" t="s">
        <v>154</v>
      </c>
      <c r="E146" s="153" t="s">
        <v>3686</v>
      </c>
      <c r="F146" s="154" t="s">
        <v>3687</v>
      </c>
      <c r="G146" s="155" t="s">
        <v>179</v>
      </c>
      <c r="H146" s="156">
        <v>28</v>
      </c>
      <c r="I146" s="157"/>
      <c r="J146" s="158">
        <f t="shared" si="0"/>
        <v>0</v>
      </c>
      <c r="K146" s="159"/>
      <c r="L146" s="34"/>
      <c r="M146" s="160" t="s">
        <v>1</v>
      </c>
      <c r="N146" s="161" t="s">
        <v>42</v>
      </c>
      <c r="O146" s="62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158</v>
      </c>
      <c r="AT146" s="164" t="s">
        <v>154</v>
      </c>
      <c r="AU146" s="164" t="s">
        <v>84</v>
      </c>
      <c r="AY146" s="18" t="s">
        <v>151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152</v>
      </c>
      <c r="BK146" s="165">
        <f t="shared" si="9"/>
        <v>0</v>
      </c>
      <c r="BL146" s="18" t="s">
        <v>158</v>
      </c>
      <c r="BM146" s="164" t="s">
        <v>454</v>
      </c>
    </row>
    <row r="147" spans="1:65" s="2" customFormat="1" ht="16.5" customHeight="1">
      <c r="A147" s="33"/>
      <c r="B147" s="151"/>
      <c r="C147" s="190" t="s">
        <v>323</v>
      </c>
      <c r="D147" s="190" t="s">
        <v>186</v>
      </c>
      <c r="E147" s="191" t="s">
        <v>3688</v>
      </c>
      <c r="F147" s="192" t="s">
        <v>3689</v>
      </c>
      <c r="G147" s="193" t="s">
        <v>462</v>
      </c>
      <c r="H147" s="194">
        <v>400</v>
      </c>
      <c r="I147" s="195"/>
      <c r="J147" s="196">
        <f t="shared" si="0"/>
        <v>0</v>
      </c>
      <c r="K147" s="197"/>
      <c r="L147" s="198"/>
      <c r="M147" s="199" t="s">
        <v>1</v>
      </c>
      <c r="N147" s="200" t="s">
        <v>42</v>
      </c>
      <c r="O147" s="62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189</v>
      </c>
      <c r="AT147" s="164" t="s">
        <v>186</v>
      </c>
      <c r="AU147" s="164" t="s">
        <v>84</v>
      </c>
      <c r="AY147" s="18" t="s">
        <v>151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152</v>
      </c>
      <c r="BK147" s="165">
        <f t="shared" si="9"/>
        <v>0</v>
      </c>
      <c r="BL147" s="18" t="s">
        <v>158</v>
      </c>
      <c r="BM147" s="164" t="s">
        <v>465</v>
      </c>
    </row>
    <row r="148" spans="1:65" s="2" customFormat="1" ht="16.5" customHeight="1">
      <c r="A148" s="33"/>
      <c r="B148" s="151"/>
      <c r="C148" s="190" t="s">
        <v>333</v>
      </c>
      <c r="D148" s="190" t="s">
        <v>186</v>
      </c>
      <c r="E148" s="191" t="s">
        <v>3690</v>
      </c>
      <c r="F148" s="192" t="s">
        <v>3691</v>
      </c>
      <c r="G148" s="193" t="s">
        <v>462</v>
      </c>
      <c r="H148" s="194">
        <v>150</v>
      </c>
      <c r="I148" s="195"/>
      <c r="J148" s="196">
        <f t="shared" si="0"/>
        <v>0</v>
      </c>
      <c r="K148" s="197"/>
      <c r="L148" s="198"/>
      <c r="M148" s="199" t="s">
        <v>1</v>
      </c>
      <c r="N148" s="200" t="s">
        <v>42</v>
      </c>
      <c r="O148" s="62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189</v>
      </c>
      <c r="AT148" s="164" t="s">
        <v>186</v>
      </c>
      <c r="AU148" s="164" t="s">
        <v>84</v>
      </c>
      <c r="AY148" s="18" t="s">
        <v>151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152</v>
      </c>
      <c r="BK148" s="165">
        <f t="shared" si="9"/>
        <v>0</v>
      </c>
      <c r="BL148" s="18" t="s">
        <v>158</v>
      </c>
      <c r="BM148" s="164" t="s">
        <v>480</v>
      </c>
    </row>
    <row r="149" spans="1:65" s="2" customFormat="1" ht="16.5" customHeight="1">
      <c r="A149" s="33"/>
      <c r="B149" s="151"/>
      <c r="C149" s="190" t="s">
        <v>345</v>
      </c>
      <c r="D149" s="190" t="s">
        <v>186</v>
      </c>
      <c r="E149" s="191" t="s">
        <v>3692</v>
      </c>
      <c r="F149" s="192" t="s">
        <v>3693</v>
      </c>
      <c r="G149" s="193" t="s">
        <v>462</v>
      </c>
      <c r="H149" s="194">
        <v>500</v>
      </c>
      <c r="I149" s="195"/>
      <c r="J149" s="196">
        <f t="shared" si="0"/>
        <v>0</v>
      </c>
      <c r="K149" s="197"/>
      <c r="L149" s="198"/>
      <c r="M149" s="199" t="s">
        <v>1</v>
      </c>
      <c r="N149" s="200" t="s">
        <v>42</v>
      </c>
      <c r="O149" s="62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189</v>
      </c>
      <c r="AT149" s="164" t="s">
        <v>186</v>
      </c>
      <c r="AU149" s="164" t="s">
        <v>84</v>
      </c>
      <c r="AY149" s="18" t="s">
        <v>151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152</v>
      </c>
      <c r="BK149" s="165">
        <f t="shared" si="9"/>
        <v>0</v>
      </c>
      <c r="BL149" s="18" t="s">
        <v>158</v>
      </c>
      <c r="BM149" s="164" t="s">
        <v>493</v>
      </c>
    </row>
    <row r="150" spans="1:65" s="2" customFormat="1" ht="16.5" customHeight="1">
      <c r="A150" s="33"/>
      <c r="B150" s="151"/>
      <c r="C150" s="190" t="s">
        <v>7</v>
      </c>
      <c r="D150" s="190" t="s">
        <v>186</v>
      </c>
      <c r="E150" s="191" t="s">
        <v>3694</v>
      </c>
      <c r="F150" s="192" t="s">
        <v>3695</v>
      </c>
      <c r="G150" s="193" t="s">
        <v>462</v>
      </c>
      <c r="H150" s="194">
        <v>500</v>
      </c>
      <c r="I150" s="195"/>
      <c r="J150" s="196">
        <f t="shared" si="0"/>
        <v>0</v>
      </c>
      <c r="K150" s="197"/>
      <c r="L150" s="198"/>
      <c r="M150" s="199" t="s">
        <v>1</v>
      </c>
      <c r="N150" s="200" t="s">
        <v>42</v>
      </c>
      <c r="O150" s="62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189</v>
      </c>
      <c r="AT150" s="164" t="s">
        <v>186</v>
      </c>
      <c r="AU150" s="164" t="s">
        <v>84</v>
      </c>
      <c r="AY150" s="18" t="s">
        <v>151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152</v>
      </c>
      <c r="BK150" s="165">
        <f t="shared" si="9"/>
        <v>0</v>
      </c>
      <c r="BL150" s="18" t="s">
        <v>158</v>
      </c>
      <c r="BM150" s="164" t="s">
        <v>506</v>
      </c>
    </row>
    <row r="151" spans="1:65" s="2" customFormat="1" ht="16.5" customHeight="1">
      <c r="A151" s="33"/>
      <c r="B151" s="151"/>
      <c r="C151" s="152" t="s">
        <v>371</v>
      </c>
      <c r="D151" s="152" t="s">
        <v>154</v>
      </c>
      <c r="E151" s="153" t="s">
        <v>3696</v>
      </c>
      <c r="F151" s="154" t="s">
        <v>3697</v>
      </c>
      <c r="G151" s="155" t="s">
        <v>462</v>
      </c>
      <c r="H151" s="156">
        <v>500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42</v>
      </c>
      <c r="O151" s="62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158</v>
      </c>
      <c r="AT151" s="164" t="s">
        <v>154</v>
      </c>
      <c r="AU151" s="164" t="s">
        <v>84</v>
      </c>
      <c r="AY151" s="18" t="s">
        <v>151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152</v>
      </c>
      <c r="BK151" s="165">
        <f t="shared" si="9"/>
        <v>0</v>
      </c>
      <c r="BL151" s="18" t="s">
        <v>158</v>
      </c>
      <c r="BM151" s="164" t="s">
        <v>520</v>
      </c>
    </row>
    <row r="152" spans="1:65" s="2" customFormat="1" ht="16.5" customHeight="1">
      <c r="A152" s="33"/>
      <c r="B152" s="151"/>
      <c r="C152" s="190" t="s">
        <v>375</v>
      </c>
      <c r="D152" s="190" t="s">
        <v>186</v>
      </c>
      <c r="E152" s="191" t="s">
        <v>3698</v>
      </c>
      <c r="F152" s="192" t="s">
        <v>3699</v>
      </c>
      <c r="G152" s="193" t="s">
        <v>462</v>
      </c>
      <c r="H152" s="194">
        <v>150</v>
      </c>
      <c r="I152" s="195"/>
      <c r="J152" s="196">
        <f t="shared" si="0"/>
        <v>0</v>
      </c>
      <c r="K152" s="197"/>
      <c r="L152" s="198"/>
      <c r="M152" s="199" t="s">
        <v>1</v>
      </c>
      <c r="N152" s="200" t="s">
        <v>42</v>
      </c>
      <c r="O152" s="62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189</v>
      </c>
      <c r="AT152" s="164" t="s">
        <v>186</v>
      </c>
      <c r="AU152" s="164" t="s">
        <v>84</v>
      </c>
      <c r="AY152" s="18" t="s">
        <v>151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152</v>
      </c>
      <c r="BK152" s="165">
        <f t="shared" si="9"/>
        <v>0</v>
      </c>
      <c r="BL152" s="18" t="s">
        <v>158</v>
      </c>
      <c r="BM152" s="164" t="s">
        <v>534</v>
      </c>
    </row>
    <row r="153" spans="1:65" s="2" customFormat="1" ht="16.5" customHeight="1">
      <c r="A153" s="33"/>
      <c r="B153" s="151"/>
      <c r="C153" s="190" t="s">
        <v>381</v>
      </c>
      <c r="D153" s="190" t="s">
        <v>186</v>
      </c>
      <c r="E153" s="191" t="s">
        <v>3700</v>
      </c>
      <c r="F153" s="192" t="s">
        <v>3701</v>
      </c>
      <c r="G153" s="193" t="s">
        <v>462</v>
      </c>
      <c r="H153" s="194">
        <v>30</v>
      </c>
      <c r="I153" s="195"/>
      <c r="J153" s="196">
        <f t="shared" si="0"/>
        <v>0</v>
      </c>
      <c r="K153" s="197"/>
      <c r="L153" s="198"/>
      <c r="M153" s="199" t="s">
        <v>1</v>
      </c>
      <c r="N153" s="200" t="s">
        <v>42</v>
      </c>
      <c r="O153" s="62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189</v>
      </c>
      <c r="AT153" s="164" t="s">
        <v>186</v>
      </c>
      <c r="AU153" s="164" t="s">
        <v>84</v>
      </c>
      <c r="AY153" s="18" t="s">
        <v>151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152</v>
      </c>
      <c r="BK153" s="165">
        <f t="shared" si="9"/>
        <v>0</v>
      </c>
      <c r="BL153" s="18" t="s">
        <v>158</v>
      </c>
      <c r="BM153" s="164" t="s">
        <v>567</v>
      </c>
    </row>
    <row r="154" spans="1:65" s="2" customFormat="1" ht="16.5" customHeight="1">
      <c r="A154" s="33"/>
      <c r="B154" s="151"/>
      <c r="C154" s="190" t="s">
        <v>385</v>
      </c>
      <c r="D154" s="190" t="s">
        <v>186</v>
      </c>
      <c r="E154" s="191" t="s">
        <v>3702</v>
      </c>
      <c r="F154" s="192" t="s">
        <v>3703</v>
      </c>
      <c r="G154" s="193" t="s">
        <v>462</v>
      </c>
      <c r="H154" s="194">
        <v>60</v>
      </c>
      <c r="I154" s="195"/>
      <c r="J154" s="196">
        <f t="shared" si="0"/>
        <v>0</v>
      </c>
      <c r="K154" s="197"/>
      <c r="L154" s="198"/>
      <c r="M154" s="199" t="s">
        <v>1</v>
      </c>
      <c r="N154" s="200" t="s">
        <v>42</v>
      </c>
      <c r="O154" s="62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189</v>
      </c>
      <c r="AT154" s="164" t="s">
        <v>186</v>
      </c>
      <c r="AU154" s="164" t="s">
        <v>84</v>
      </c>
      <c r="AY154" s="18" t="s">
        <v>151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152</v>
      </c>
      <c r="BK154" s="165">
        <f t="shared" si="9"/>
        <v>0</v>
      </c>
      <c r="BL154" s="18" t="s">
        <v>158</v>
      </c>
      <c r="BM154" s="164" t="s">
        <v>584</v>
      </c>
    </row>
    <row r="155" spans="1:65" s="2" customFormat="1" ht="16.5" customHeight="1">
      <c r="A155" s="33"/>
      <c r="B155" s="151"/>
      <c r="C155" s="190" t="s">
        <v>393</v>
      </c>
      <c r="D155" s="190" t="s">
        <v>186</v>
      </c>
      <c r="E155" s="191" t="s">
        <v>3704</v>
      </c>
      <c r="F155" s="192" t="s">
        <v>3705</v>
      </c>
      <c r="G155" s="193" t="s">
        <v>462</v>
      </c>
      <c r="H155" s="194">
        <v>30</v>
      </c>
      <c r="I155" s="195"/>
      <c r="J155" s="196">
        <f t="shared" si="0"/>
        <v>0</v>
      </c>
      <c r="K155" s="197"/>
      <c r="L155" s="198"/>
      <c r="M155" s="199" t="s">
        <v>1</v>
      </c>
      <c r="N155" s="200" t="s">
        <v>42</v>
      </c>
      <c r="O155" s="62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189</v>
      </c>
      <c r="AT155" s="164" t="s">
        <v>186</v>
      </c>
      <c r="AU155" s="164" t="s">
        <v>84</v>
      </c>
      <c r="AY155" s="18" t="s">
        <v>151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152</v>
      </c>
      <c r="BK155" s="165">
        <f t="shared" si="9"/>
        <v>0</v>
      </c>
      <c r="BL155" s="18" t="s">
        <v>158</v>
      </c>
      <c r="BM155" s="164" t="s">
        <v>593</v>
      </c>
    </row>
    <row r="156" spans="1:65" s="2" customFormat="1" ht="16.5" customHeight="1">
      <c r="A156" s="33"/>
      <c r="B156" s="151"/>
      <c r="C156" s="152" t="s">
        <v>398</v>
      </c>
      <c r="D156" s="152" t="s">
        <v>154</v>
      </c>
      <c r="E156" s="153" t="s">
        <v>3706</v>
      </c>
      <c r="F156" s="154" t="s">
        <v>3707</v>
      </c>
      <c r="G156" s="155" t="s">
        <v>179</v>
      </c>
      <c r="H156" s="156">
        <v>20</v>
      </c>
      <c r="I156" s="157"/>
      <c r="J156" s="158">
        <f t="shared" si="0"/>
        <v>0</v>
      </c>
      <c r="K156" s="159"/>
      <c r="L156" s="34"/>
      <c r="M156" s="160" t="s">
        <v>1</v>
      </c>
      <c r="N156" s="161" t="s">
        <v>42</v>
      </c>
      <c r="O156" s="62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158</v>
      </c>
      <c r="AT156" s="164" t="s">
        <v>154</v>
      </c>
      <c r="AU156" s="164" t="s">
        <v>84</v>
      </c>
      <c r="AY156" s="18" t="s">
        <v>151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152</v>
      </c>
      <c r="BK156" s="165">
        <f t="shared" si="9"/>
        <v>0</v>
      </c>
      <c r="BL156" s="18" t="s">
        <v>158</v>
      </c>
      <c r="BM156" s="164" t="s">
        <v>602</v>
      </c>
    </row>
    <row r="157" spans="1:65" s="2" customFormat="1" ht="16.5" customHeight="1">
      <c r="A157" s="33"/>
      <c r="B157" s="151"/>
      <c r="C157" s="152" t="s">
        <v>404</v>
      </c>
      <c r="D157" s="152" t="s">
        <v>154</v>
      </c>
      <c r="E157" s="153" t="s">
        <v>3708</v>
      </c>
      <c r="F157" s="154" t="s">
        <v>3709</v>
      </c>
      <c r="G157" s="155" t="s">
        <v>462</v>
      </c>
      <c r="H157" s="156">
        <v>100</v>
      </c>
      <c r="I157" s="157"/>
      <c r="J157" s="158">
        <f t="shared" si="0"/>
        <v>0</v>
      </c>
      <c r="K157" s="159"/>
      <c r="L157" s="34"/>
      <c r="M157" s="160" t="s">
        <v>1</v>
      </c>
      <c r="N157" s="161" t="s">
        <v>42</v>
      </c>
      <c r="O157" s="62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158</v>
      </c>
      <c r="AT157" s="164" t="s">
        <v>154</v>
      </c>
      <c r="AU157" s="164" t="s">
        <v>84</v>
      </c>
      <c r="AY157" s="18" t="s">
        <v>151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152</v>
      </c>
      <c r="BK157" s="165">
        <f t="shared" si="9"/>
        <v>0</v>
      </c>
      <c r="BL157" s="18" t="s">
        <v>158</v>
      </c>
      <c r="BM157" s="164" t="s">
        <v>616</v>
      </c>
    </row>
    <row r="158" spans="1:65" s="2" customFormat="1" ht="16.5" customHeight="1">
      <c r="A158" s="33"/>
      <c r="B158" s="151"/>
      <c r="C158" s="152" t="s">
        <v>410</v>
      </c>
      <c r="D158" s="152" t="s">
        <v>154</v>
      </c>
      <c r="E158" s="153" t="s">
        <v>3710</v>
      </c>
      <c r="F158" s="154" t="s">
        <v>3711</v>
      </c>
      <c r="G158" s="155" t="s">
        <v>179</v>
      </c>
      <c r="H158" s="156">
        <v>20</v>
      </c>
      <c r="I158" s="157"/>
      <c r="J158" s="158">
        <f t="shared" si="0"/>
        <v>0</v>
      </c>
      <c r="K158" s="159"/>
      <c r="L158" s="34"/>
      <c r="M158" s="160" t="s">
        <v>1</v>
      </c>
      <c r="N158" s="161" t="s">
        <v>42</v>
      </c>
      <c r="O158" s="62"/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158</v>
      </c>
      <c r="AT158" s="164" t="s">
        <v>154</v>
      </c>
      <c r="AU158" s="164" t="s">
        <v>84</v>
      </c>
      <c r="AY158" s="18" t="s">
        <v>151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152</v>
      </c>
      <c r="BK158" s="165">
        <f t="shared" si="9"/>
        <v>0</v>
      </c>
      <c r="BL158" s="18" t="s">
        <v>158</v>
      </c>
      <c r="BM158" s="164" t="s">
        <v>629</v>
      </c>
    </row>
    <row r="159" spans="1:65" s="2" customFormat="1" ht="16.5" customHeight="1">
      <c r="A159" s="33"/>
      <c r="B159" s="151"/>
      <c r="C159" s="152" t="s">
        <v>417</v>
      </c>
      <c r="D159" s="152" t="s">
        <v>154</v>
      </c>
      <c r="E159" s="153" t="s">
        <v>3712</v>
      </c>
      <c r="F159" s="154" t="s">
        <v>3713</v>
      </c>
      <c r="G159" s="155" t="s">
        <v>462</v>
      </c>
      <c r="H159" s="156">
        <v>30</v>
      </c>
      <c r="I159" s="157"/>
      <c r="J159" s="158">
        <f t="shared" si="0"/>
        <v>0</v>
      </c>
      <c r="K159" s="159"/>
      <c r="L159" s="34"/>
      <c r="M159" s="160" t="s">
        <v>1</v>
      </c>
      <c r="N159" s="161" t="s">
        <v>42</v>
      </c>
      <c r="O159" s="62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158</v>
      </c>
      <c r="AT159" s="164" t="s">
        <v>154</v>
      </c>
      <c r="AU159" s="164" t="s">
        <v>84</v>
      </c>
      <c r="AY159" s="18" t="s">
        <v>151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152</v>
      </c>
      <c r="BK159" s="165">
        <f t="shared" si="9"/>
        <v>0</v>
      </c>
      <c r="BL159" s="18" t="s">
        <v>158</v>
      </c>
      <c r="BM159" s="164" t="s">
        <v>641</v>
      </c>
    </row>
    <row r="160" spans="1:65" s="2" customFormat="1" ht="16.5" customHeight="1">
      <c r="A160" s="33"/>
      <c r="B160" s="151"/>
      <c r="C160" s="190" t="s">
        <v>423</v>
      </c>
      <c r="D160" s="190" t="s">
        <v>186</v>
      </c>
      <c r="E160" s="191" t="s">
        <v>3714</v>
      </c>
      <c r="F160" s="192" t="s">
        <v>3715</v>
      </c>
      <c r="G160" s="193" t="s">
        <v>462</v>
      </c>
      <c r="H160" s="194">
        <v>60</v>
      </c>
      <c r="I160" s="195"/>
      <c r="J160" s="196">
        <f t="shared" si="0"/>
        <v>0</v>
      </c>
      <c r="K160" s="197"/>
      <c r="L160" s="198"/>
      <c r="M160" s="199" t="s">
        <v>1</v>
      </c>
      <c r="N160" s="200" t="s">
        <v>42</v>
      </c>
      <c r="O160" s="62"/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189</v>
      </c>
      <c r="AT160" s="164" t="s">
        <v>186</v>
      </c>
      <c r="AU160" s="164" t="s">
        <v>84</v>
      </c>
      <c r="AY160" s="18" t="s">
        <v>151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152</v>
      </c>
      <c r="BK160" s="165">
        <f t="shared" si="9"/>
        <v>0</v>
      </c>
      <c r="BL160" s="18" t="s">
        <v>158</v>
      </c>
      <c r="BM160" s="164" t="s">
        <v>652</v>
      </c>
    </row>
    <row r="161" spans="1:65" s="2" customFormat="1" ht="16.5" customHeight="1">
      <c r="A161" s="33"/>
      <c r="B161" s="151"/>
      <c r="C161" s="190" t="s">
        <v>429</v>
      </c>
      <c r="D161" s="190" t="s">
        <v>186</v>
      </c>
      <c r="E161" s="191" t="s">
        <v>3716</v>
      </c>
      <c r="F161" s="192" t="s">
        <v>3717</v>
      </c>
      <c r="G161" s="193" t="s">
        <v>462</v>
      </c>
      <c r="H161" s="194">
        <v>60</v>
      </c>
      <c r="I161" s="195"/>
      <c r="J161" s="196">
        <f t="shared" si="0"/>
        <v>0</v>
      </c>
      <c r="K161" s="197"/>
      <c r="L161" s="198"/>
      <c r="M161" s="199" t="s">
        <v>1</v>
      </c>
      <c r="N161" s="200" t="s">
        <v>42</v>
      </c>
      <c r="O161" s="62"/>
      <c r="P161" s="162">
        <f t="shared" si="1"/>
        <v>0</v>
      </c>
      <c r="Q161" s="162">
        <v>0</v>
      </c>
      <c r="R161" s="162">
        <f t="shared" si="2"/>
        <v>0</v>
      </c>
      <c r="S161" s="162">
        <v>0</v>
      </c>
      <c r="T161" s="163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189</v>
      </c>
      <c r="AT161" s="164" t="s">
        <v>186</v>
      </c>
      <c r="AU161" s="164" t="s">
        <v>84</v>
      </c>
      <c r="AY161" s="18" t="s">
        <v>151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8" t="s">
        <v>152</v>
      </c>
      <c r="BK161" s="165">
        <f t="shared" si="9"/>
        <v>0</v>
      </c>
      <c r="BL161" s="18" t="s">
        <v>158</v>
      </c>
      <c r="BM161" s="164" t="s">
        <v>664</v>
      </c>
    </row>
    <row r="162" spans="1:65" s="2" customFormat="1" ht="24.2" customHeight="1">
      <c r="A162" s="33"/>
      <c r="B162" s="151"/>
      <c r="C162" s="152" t="s">
        <v>435</v>
      </c>
      <c r="D162" s="152" t="s">
        <v>154</v>
      </c>
      <c r="E162" s="153" t="s">
        <v>3718</v>
      </c>
      <c r="F162" s="154" t="s">
        <v>3719</v>
      </c>
      <c r="G162" s="155" t="s">
        <v>462</v>
      </c>
      <c r="H162" s="156">
        <v>60</v>
      </c>
      <c r="I162" s="157"/>
      <c r="J162" s="158">
        <f t="shared" si="0"/>
        <v>0</v>
      </c>
      <c r="K162" s="159"/>
      <c r="L162" s="34"/>
      <c r="M162" s="160" t="s">
        <v>1</v>
      </c>
      <c r="N162" s="161" t="s">
        <v>42</v>
      </c>
      <c r="O162" s="62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158</v>
      </c>
      <c r="AT162" s="164" t="s">
        <v>154</v>
      </c>
      <c r="AU162" s="164" t="s">
        <v>84</v>
      </c>
      <c r="AY162" s="18" t="s">
        <v>151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8" t="s">
        <v>152</v>
      </c>
      <c r="BK162" s="165">
        <f t="shared" si="9"/>
        <v>0</v>
      </c>
      <c r="BL162" s="18" t="s">
        <v>158</v>
      </c>
      <c r="BM162" s="164" t="s">
        <v>678</v>
      </c>
    </row>
    <row r="163" spans="1:65" s="2" customFormat="1" ht="24.2" customHeight="1">
      <c r="A163" s="33"/>
      <c r="B163" s="151"/>
      <c r="C163" s="152" t="s">
        <v>441</v>
      </c>
      <c r="D163" s="152" t="s">
        <v>154</v>
      </c>
      <c r="E163" s="153" t="s">
        <v>3720</v>
      </c>
      <c r="F163" s="154" t="s">
        <v>3721</v>
      </c>
      <c r="G163" s="155" t="s">
        <v>179</v>
      </c>
      <c r="H163" s="156">
        <v>1</v>
      </c>
      <c r="I163" s="157"/>
      <c r="J163" s="158">
        <f t="shared" si="0"/>
        <v>0</v>
      </c>
      <c r="K163" s="159"/>
      <c r="L163" s="34"/>
      <c r="M163" s="160" t="s">
        <v>1</v>
      </c>
      <c r="N163" s="161" t="s">
        <v>42</v>
      </c>
      <c r="O163" s="62"/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158</v>
      </c>
      <c r="AT163" s="164" t="s">
        <v>154</v>
      </c>
      <c r="AU163" s="164" t="s">
        <v>84</v>
      </c>
      <c r="AY163" s="18" t="s">
        <v>151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8" t="s">
        <v>152</v>
      </c>
      <c r="BK163" s="165">
        <f t="shared" si="9"/>
        <v>0</v>
      </c>
      <c r="BL163" s="18" t="s">
        <v>158</v>
      </c>
      <c r="BM163" s="164" t="s">
        <v>697</v>
      </c>
    </row>
    <row r="164" spans="1:65" s="2" customFormat="1" ht="24.2" customHeight="1">
      <c r="A164" s="33"/>
      <c r="B164" s="151"/>
      <c r="C164" s="190" t="s">
        <v>448</v>
      </c>
      <c r="D164" s="190" t="s">
        <v>186</v>
      </c>
      <c r="E164" s="191" t="s">
        <v>3722</v>
      </c>
      <c r="F164" s="192" t="s">
        <v>3723</v>
      </c>
      <c r="G164" s="193" t="s">
        <v>179</v>
      </c>
      <c r="H164" s="194">
        <v>1</v>
      </c>
      <c r="I164" s="195"/>
      <c r="J164" s="196">
        <f t="shared" si="0"/>
        <v>0</v>
      </c>
      <c r="K164" s="197"/>
      <c r="L164" s="198"/>
      <c r="M164" s="199" t="s">
        <v>1</v>
      </c>
      <c r="N164" s="200" t="s">
        <v>42</v>
      </c>
      <c r="O164" s="62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189</v>
      </c>
      <c r="AT164" s="164" t="s">
        <v>186</v>
      </c>
      <c r="AU164" s="164" t="s">
        <v>84</v>
      </c>
      <c r="AY164" s="18" t="s">
        <v>151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8" t="s">
        <v>152</v>
      </c>
      <c r="BK164" s="165">
        <f t="shared" si="9"/>
        <v>0</v>
      </c>
      <c r="BL164" s="18" t="s">
        <v>158</v>
      </c>
      <c r="BM164" s="164" t="s">
        <v>707</v>
      </c>
    </row>
    <row r="165" spans="1:65" s="2" customFormat="1" ht="24.2" customHeight="1">
      <c r="A165" s="33"/>
      <c r="B165" s="151"/>
      <c r="C165" s="190" t="s">
        <v>454</v>
      </c>
      <c r="D165" s="190" t="s">
        <v>186</v>
      </c>
      <c r="E165" s="191" t="s">
        <v>3724</v>
      </c>
      <c r="F165" s="192" t="s">
        <v>3725</v>
      </c>
      <c r="G165" s="193" t="s">
        <v>179</v>
      </c>
      <c r="H165" s="194">
        <v>1</v>
      </c>
      <c r="I165" s="195"/>
      <c r="J165" s="196">
        <f t="shared" si="0"/>
        <v>0</v>
      </c>
      <c r="K165" s="197"/>
      <c r="L165" s="198"/>
      <c r="M165" s="199" t="s">
        <v>1</v>
      </c>
      <c r="N165" s="200" t="s">
        <v>42</v>
      </c>
      <c r="O165" s="62"/>
      <c r="P165" s="162">
        <f t="shared" si="1"/>
        <v>0</v>
      </c>
      <c r="Q165" s="162">
        <v>0</v>
      </c>
      <c r="R165" s="162">
        <f t="shared" si="2"/>
        <v>0</v>
      </c>
      <c r="S165" s="162">
        <v>0</v>
      </c>
      <c r="T165" s="163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189</v>
      </c>
      <c r="AT165" s="164" t="s">
        <v>186</v>
      </c>
      <c r="AU165" s="164" t="s">
        <v>84</v>
      </c>
      <c r="AY165" s="18" t="s">
        <v>151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8" t="s">
        <v>152</v>
      </c>
      <c r="BK165" s="165">
        <f t="shared" si="9"/>
        <v>0</v>
      </c>
      <c r="BL165" s="18" t="s">
        <v>158</v>
      </c>
      <c r="BM165" s="164" t="s">
        <v>718</v>
      </c>
    </row>
    <row r="166" spans="1:65" s="2" customFormat="1" ht="16.5" customHeight="1">
      <c r="A166" s="33"/>
      <c r="B166" s="151"/>
      <c r="C166" s="190" t="s">
        <v>459</v>
      </c>
      <c r="D166" s="190" t="s">
        <v>186</v>
      </c>
      <c r="E166" s="191" t="s">
        <v>3726</v>
      </c>
      <c r="F166" s="192" t="s">
        <v>3727</v>
      </c>
      <c r="G166" s="193" t="s">
        <v>179</v>
      </c>
      <c r="H166" s="194">
        <v>1</v>
      </c>
      <c r="I166" s="195"/>
      <c r="J166" s="196">
        <f t="shared" si="0"/>
        <v>0</v>
      </c>
      <c r="K166" s="197"/>
      <c r="L166" s="198"/>
      <c r="M166" s="199" t="s">
        <v>1</v>
      </c>
      <c r="N166" s="200" t="s">
        <v>42</v>
      </c>
      <c r="O166" s="62"/>
      <c r="P166" s="162">
        <f t="shared" si="1"/>
        <v>0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189</v>
      </c>
      <c r="AT166" s="164" t="s">
        <v>186</v>
      </c>
      <c r="AU166" s="164" t="s">
        <v>84</v>
      </c>
      <c r="AY166" s="18" t="s">
        <v>151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8" t="s">
        <v>152</v>
      </c>
      <c r="BK166" s="165">
        <f t="shared" si="9"/>
        <v>0</v>
      </c>
      <c r="BL166" s="18" t="s">
        <v>158</v>
      </c>
      <c r="BM166" s="164" t="s">
        <v>732</v>
      </c>
    </row>
    <row r="167" spans="1:65" s="2" customFormat="1" ht="16.5" customHeight="1">
      <c r="A167" s="33"/>
      <c r="B167" s="151"/>
      <c r="C167" s="152" t="s">
        <v>465</v>
      </c>
      <c r="D167" s="152" t="s">
        <v>154</v>
      </c>
      <c r="E167" s="153" t="s">
        <v>3728</v>
      </c>
      <c r="F167" s="154" t="s">
        <v>3729</v>
      </c>
      <c r="G167" s="155" t="s">
        <v>179</v>
      </c>
      <c r="H167" s="156">
        <v>1</v>
      </c>
      <c r="I167" s="157"/>
      <c r="J167" s="158">
        <f t="shared" si="0"/>
        <v>0</v>
      </c>
      <c r="K167" s="159"/>
      <c r="L167" s="34"/>
      <c r="M167" s="160" t="s">
        <v>1</v>
      </c>
      <c r="N167" s="161" t="s">
        <v>42</v>
      </c>
      <c r="O167" s="62"/>
      <c r="P167" s="162">
        <f t="shared" si="1"/>
        <v>0</v>
      </c>
      <c r="Q167" s="162">
        <v>0</v>
      </c>
      <c r="R167" s="162">
        <f t="shared" si="2"/>
        <v>0</v>
      </c>
      <c r="S167" s="162">
        <v>0</v>
      </c>
      <c r="T167" s="163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158</v>
      </c>
      <c r="AT167" s="164" t="s">
        <v>154</v>
      </c>
      <c r="AU167" s="164" t="s">
        <v>84</v>
      </c>
      <c r="AY167" s="18" t="s">
        <v>151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8" t="s">
        <v>152</v>
      </c>
      <c r="BK167" s="165">
        <f t="shared" si="9"/>
        <v>0</v>
      </c>
      <c r="BL167" s="18" t="s">
        <v>158</v>
      </c>
      <c r="BM167" s="164" t="s">
        <v>1738</v>
      </c>
    </row>
    <row r="168" spans="1:65" s="2" customFormat="1" ht="24.2" customHeight="1">
      <c r="A168" s="33"/>
      <c r="B168" s="151"/>
      <c r="C168" s="190" t="s">
        <v>472</v>
      </c>
      <c r="D168" s="190" t="s">
        <v>186</v>
      </c>
      <c r="E168" s="191" t="s">
        <v>3730</v>
      </c>
      <c r="F168" s="192" t="s">
        <v>3731</v>
      </c>
      <c r="G168" s="193" t="s">
        <v>462</v>
      </c>
      <c r="H168" s="194">
        <v>50</v>
      </c>
      <c r="I168" s="195"/>
      <c r="J168" s="196">
        <f t="shared" si="0"/>
        <v>0</v>
      </c>
      <c r="K168" s="197"/>
      <c r="L168" s="198"/>
      <c r="M168" s="199" t="s">
        <v>1</v>
      </c>
      <c r="N168" s="200" t="s">
        <v>42</v>
      </c>
      <c r="O168" s="62"/>
      <c r="P168" s="162">
        <f t="shared" si="1"/>
        <v>0</v>
      </c>
      <c r="Q168" s="162">
        <v>0</v>
      </c>
      <c r="R168" s="162">
        <f t="shared" si="2"/>
        <v>0</v>
      </c>
      <c r="S168" s="162">
        <v>0</v>
      </c>
      <c r="T168" s="163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189</v>
      </c>
      <c r="AT168" s="164" t="s">
        <v>186</v>
      </c>
      <c r="AU168" s="164" t="s">
        <v>84</v>
      </c>
      <c r="AY168" s="18" t="s">
        <v>151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8" t="s">
        <v>152</v>
      </c>
      <c r="BK168" s="165">
        <f t="shared" si="9"/>
        <v>0</v>
      </c>
      <c r="BL168" s="18" t="s">
        <v>158</v>
      </c>
      <c r="BM168" s="164" t="s">
        <v>1749</v>
      </c>
    </row>
    <row r="169" spans="1:65" s="2" customFormat="1" ht="16.5" customHeight="1">
      <c r="A169" s="33"/>
      <c r="B169" s="151"/>
      <c r="C169" s="190" t="s">
        <v>480</v>
      </c>
      <c r="D169" s="190" t="s">
        <v>186</v>
      </c>
      <c r="E169" s="191" t="s">
        <v>3732</v>
      </c>
      <c r="F169" s="192" t="s">
        <v>3733</v>
      </c>
      <c r="G169" s="193" t="s">
        <v>179</v>
      </c>
      <c r="H169" s="194">
        <v>100</v>
      </c>
      <c r="I169" s="195"/>
      <c r="J169" s="196">
        <f t="shared" si="0"/>
        <v>0</v>
      </c>
      <c r="K169" s="197"/>
      <c r="L169" s="198"/>
      <c r="M169" s="199" t="s">
        <v>1</v>
      </c>
      <c r="N169" s="200" t="s">
        <v>42</v>
      </c>
      <c r="O169" s="62"/>
      <c r="P169" s="162">
        <f t="shared" si="1"/>
        <v>0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189</v>
      </c>
      <c r="AT169" s="164" t="s">
        <v>186</v>
      </c>
      <c r="AU169" s="164" t="s">
        <v>84</v>
      </c>
      <c r="AY169" s="18" t="s">
        <v>151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8" t="s">
        <v>152</v>
      </c>
      <c r="BK169" s="165">
        <f t="shared" si="9"/>
        <v>0</v>
      </c>
      <c r="BL169" s="18" t="s">
        <v>158</v>
      </c>
      <c r="BM169" s="164" t="s">
        <v>1759</v>
      </c>
    </row>
    <row r="170" spans="1:65" s="2" customFormat="1" ht="24.2" customHeight="1">
      <c r="A170" s="33"/>
      <c r="B170" s="151"/>
      <c r="C170" s="152" t="s">
        <v>486</v>
      </c>
      <c r="D170" s="152" t="s">
        <v>154</v>
      </c>
      <c r="E170" s="153" t="s">
        <v>3734</v>
      </c>
      <c r="F170" s="154" t="s">
        <v>3735</v>
      </c>
      <c r="G170" s="155" t="s">
        <v>462</v>
      </c>
      <c r="H170" s="156">
        <v>50</v>
      </c>
      <c r="I170" s="157"/>
      <c r="J170" s="158">
        <f t="shared" si="0"/>
        <v>0</v>
      </c>
      <c r="K170" s="159"/>
      <c r="L170" s="34"/>
      <c r="M170" s="160" t="s">
        <v>1</v>
      </c>
      <c r="N170" s="161" t="s">
        <v>42</v>
      </c>
      <c r="O170" s="62"/>
      <c r="P170" s="162">
        <f t="shared" si="1"/>
        <v>0</v>
      </c>
      <c r="Q170" s="162">
        <v>0</v>
      </c>
      <c r="R170" s="162">
        <f t="shared" si="2"/>
        <v>0</v>
      </c>
      <c r="S170" s="162">
        <v>0</v>
      </c>
      <c r="T170" s="163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158</v>
      </c>
      <c r="AT170" s="164" t="s">
        <v>154</v>
      </c>
      <c r="AU170" s="164" t="s">
        <v>84</v>
      </c>
      <c r="AY170" s="18" t="s">
        <v>151</v>
      </c>
      <c r="BE170" s="165">
        <f t="shared" si="4"/>
        <v>0</v>
      </c>
      <c r="BF170" s="165">
        <f t="shared" si="5"/>
        <v>0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8" t="s">
        <v>152</v>
      </c>
      <c r="BK170" s="165">
        <f t="shared" si="9"/>
        <v>0</v>
      </c>
      <c r="BL170" s="18" t="s">
        <v>158</v>
      </c>
      <c r="BM170" s="164" t="s">
        <v>1790</v>
      </c>
    </row>
    <row r="171" spans="1:65" s="2" customFormat="1" ht="16.5" customHeight="1">
      <c r="A171" s="33"/>
      <c r="B171" s="151"/>
      <c r="C171" s="152" t="s">
        <v>493</v>
      </c>
      <c r="D171" s="152" t="s">
        <v>154</v>
      </c>
      <c r="E171" s="153" t="s">
        <v>3736</v>
      </c>
      <c r="F171" s="154" t="s">
        <v>3737</v>
      </c>
      <c r="G171" s="155" t="s">
        <v>179</v>
      </c>
      <c r="H171" s="156">
        <v>1</v>
      </c>
      <c r="I171" s="157"/>
      <c r="J171" s="158">
        <f t="shared" si="0"/>
        <v>0</v>
      </c>
      <c r="K171" s="159"/>
      <c r="L171" s="34"/>
      <c r="M171" s="160" t="s">
        <v>1</v>
      </c>
      <c r="N171" s="161" t="s">
        <v>42</v>
      </c>
      <c r="O171" s="62"/>
      <c r="P171" s="162">
        <f t="shared" si="1"/>
        <v>0</v>
      </c>
      <c r="Q171" s="162">
        <v>0</v>
      </c>
      <c r="R171" s="162">
        <f t="shared" si="2"/>
        <v>0</v>
      </c>
      <c r="S171" s="162">
        <v>0</v>
      </c>
      <c r="T171" s="163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158</v>
      </c>
      <c r="AT171" s="164" t="s">
        <v>154</v>
      </c>
      <c r="AU171" s="164" t="s">
        <v>84</v>
      </c>
      <c r="AY171" s="18" t="s">
        <v>151</v>
      </c>
      <c r="BE171" s="165">
        <f t="shared" si="4"/>
        <v>0</v>
      </c>
      <c r="BF171" s="165">
        <f t="shared" si="5"/>
        <v>0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8" t="s">
        <v>152</v>
      </c>
      <c r="BK171" s="165">
        <f t="shared" si="9"/>
        <v>0</v>
      </c>
      <c r="BL171" s="18" t="s">
        <v>158</v>
      </c>
      <c r="BM171" s="164" t="s">
        <v>1803</v>
      </c>
    </row>
    <row r="172" spans="1:65" s="12" customFormat="1" ht="25.9" customHeight="1">
      <c r="B172" s="138"/>
      <c r="D172" s="139" t="s">
        <v>75</v>
      </c>
      <c r="E172" s="140" t="s">
        <v>3738</v>
      </c>
      <c r="F172" s="140" t="s">
        <v>3739</v>
      </c>
      <c r="I172" s="141"/>
      <c r="J172" s="142">
        <f>BK172</f>
        <v>0</v>
      </c>
      <c r="L172" s="138"/>
      <c r="M172" s="143"/>
      <c r="N172" s="144"/>
      <c r="O172" s="144"/>
      <c r="P172" s="145">
        <f>P173</f>
        <v>0</v>
      </c>
      <c r="Q172" s="144"/>
      <c r="R172" s="145">
        <f>R173</f>
        <v>0</v>
      </c>
      <c r="S172" s="144"/>
      <c r="T172" s="146">
        <f>T173</f>
        <v>0</v>
      </c>
      <c r="AR172" s="139" t="s">
        <v>84</v>
      </c>
      <c r="AT172" s="147" t="s">
        <v>75</v>
      </c>
      <c r="AU172" s="147" t="s">
        <v>76</v>
      </c>
      <c r="AY172" s="139" t="s">
        <v>151</v>
      </c>
      <c r="BK172" s="148">
        <f>BK173</f>
        <v>0</v>
      </c>
    </row>
    <row r="173" spans="1:65" s="2" customFormat="1" ht="24.2" customHeight="1">
      <c r="A173" s="33"/>
      <c r="B173" s="151"/>
      <c r="C173" s="152" t="s">
        <v>499</v>
      </c>
      <c r="D173" s="152" t="s">
        <v>154</v>
      </c>
      <c r="E173" s="153" t="s">
        <v>3740</v>
      </c>
      <c r="F173" s="154" t="s">
        <v>3741</v>
      </c>
      <c r="G173" s="155" t="s">
        <v>3742</v>
      </c>
      <c r="H173" s="156">
        <v>1</v>
      </c>
      <c r="I173" s="157"/>
      <c r="J173" s="158">
        <f>ROUND(I173*H173,2)</f>
        <v>0</v>
      </c>
      <c r="K173" s="159"/>
      <c r="L173" s="34"/>
      <c r="M173" s="160" t="s">
        <v>1</v>
      </c>
      <c r="N173" s="161" t="s">
        <v>42</v>
      </c>
      <c r="O173" s="62"/>
      <c r="P173" s="162">
        <f>O173*H173</f>
        <v>0</v>
      </c>
      <c r="Q173" s="162">
        <v>0</v>
      </c>
      <c r="R173" s="162">
        <f>Q173*H173</f>
        <v>0</v>
      </c>
      <c r="S173" s="162">
        <v>0</v>
      </c>
      <c r="T173" s="16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158</v>
      </c>
      <c r="AT173" s="164" t="s">
        <v>154</v>
      </c>
      <c r="AU173" s="164" t="s">
        <v>84</v>
      </c>
      <c r="AY173" s="18" t="s">
        <v>151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8" t="s">
        <v>152</v>
      </c>
      <c r="BK173" s="165">
        <f>ROUND(I173*H173,2)</f>
        <v>0</v>
      </c>
      <c r="BL173" s="18" t="s">
        <v>158</v>
      </c>
      <c r="BM173" s="164" t="s">
        <v>1815</v>
      </c>
    </row>
    <row r="174" spans="1:65" s="12" customFormat="1" ht="25.9" customHeight="1">
      <c r="B174" s="138"/>
      <c r="D174" s="139" t="s">
        <v>75</v>
      </c>
      <c r="E174" s="140" t="s">
        <v>1183</v>
      </c>
      <c r="F174" s="140" t="s">
        <v>3657</v>
      </c>
      <c r="I174" s="141"/>
      <c r="J174" s="142">
        <f>BK174</f>
        <v>0</v>
      </c>
      <c r="L174" s="138"/>
      <c r="M174" s="143"/>
      <c r="N174" s="144"/>
      <c r="O174" s="144"/>
      <c r="P174" s="145">
        <f>P175</f>
        <v>0</v>
      </c>
      <c r="Q174" s="144"/>
      <c r="R174" s="145">
        <f>R175</f>
        <v>0</v>
      </c>
      <c r="S174" s="144"/>
      <c r="T174" s="146">
        <f>T175</f>
        <v>0</v>
      </c>
      <c r="AR174" s="139" t="s">
        <v>84</v>
      </c>
      <c r="AT174" s="147" t="s">
        <v>75</v>
      </c>
      <c r="AU174" s="147" t="s">
        <v>76</v>
      </c>
      <c r="AY174" s="139" t="s">
        <v>151</v>
      </c>
      <c r="BK174" s="148">
        <f>BK175</f>
        <v>0</v>
      </c>
    </row>
    <row r="175" spans="1:65" s="2" customFormat="1" ht="24.2" customHeight="1">
      <c r="A175" s="33"/>
      <c r="B175" s="151"/>
      <c r="C175" s="152" t="s">
        <v>506</v>
      </c>
      <c r="D175" s="152" t="s">
        <v>154</v>
      </c>
      <c r="E175" s="153" t="s">
        <v>3743</v>
      </c>
      <c r="F175" s="154" t="s">
        <v>3744</v>
      </c>
      <c r="G175" s="155" t="s">
        <v>3660</v>
      </c>
      <c r="H175" s="156">
        <v>60</v>
      </c>
      <c r="I175" s="157"/>
      <c r="J175" s="158">
        <f>ROUND(I175*H175,2)</f>
        <v>0</v>
      </c>
      <c r="K175" s="159"/>
      <c r="L175" s="34"/>
      <c r="M175" s="160" t="s">
        <v>1</v>
      </c>
      <c r="N175" s="161" t="s">
        <v>42</v>
      </c>
      <c r="O175" s="62"/>
      <c r="P175" s="162">
        <f>O175*H175</f>
        <v>0</v>
      </c>
      <c r="Q175" s="162">
        <v>0</v>
      </c>
      <c r="R175" s="162">
        <f>Q175*H175</f>
        <v>0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158</v>
      </c>
      <c r="AT175" s="164" t="s">
        <v>154</v>
      </c>
      <c r="AU175" s="164" t="s">
        <v>84</v>
      </c>
      <c r="AY175" s="18" t="s">
        <v>151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152</v>
      </c>
      <c r="BK175" s="165">
        <f>ROUND(I175*H175,2)</f>
        <v>0</v>
      </c>
      <c r="BL175" s="18" t="s">
        <v>158</v>
      </c>
      <c r="BM175" s="164" t="s">
        <v>1831</v>
      </c>
    </row>
    <row r="176" spans="1:65" s="12" customFormat="1" ht="25.9" customHeight="1">
      <c r="B176" s="138"/>
      <c r="D176" s="139" t="s">
        <v>75</v>
      </c>
      <c r="E176" s="140" t="s">
        <v>3745</v>
      </c>
      <c r="F176" s="140" t="s">
        <v>3746</v>
      </c>
      <c r="I176" s="141"/>
      <c r="J176" s="142">
        <f>BK176</f>
        <v>0</v>
      </c>
      <c r="L176" s="138"/>
      <c r="M176" s="143"/>
      <c r="N176" s="144"/>
      <c r="O176" s="144"/>
      <c r="P176" s="145">
        <f>SUM(P177:P192)</f>
        <v>0</v>
      </c>
      <c r="Q176" s="144"/>
      <c r="R176" s="145">
        <f>SUM(R177:R192)</f>
        <v>0</v>
      </c>
      <c r="S176" s="144"/>
      <c r="T176" s="146">
        <f>SUM(T177:T192)</f>
        <v>0</v>
      </c>
      <c r="AR176" s="139" t="s">
        <v>84</v>
      </c>
      <c r="AT176" s="147" t="s">
        <v>75</v>
      </c>
      <c r="AU176" s="147" t="s">
        <v>76</v>
      </c>
      <c r="AY176" s="139" t="s">
        <v>151</v>
      </c>
      <c r="BK176" s="148">
        <f>SUM(BK177:BK192)</f>
        <v>0</v>
      </c>
    </row>
    <row r="177" spans="1:65" s="2" customFormat="1" ht="16.5" customHeight="1">
      <c r="A177" s="33"/>
      <c r="B177" s="151"/>
      <c r="C177" s="190" t="s">
        <v>515</v>
      </c>
      <c r="D177" s="190" t="s">
        <v>186</v>
      </c>
      <c r="E177" s="191" t="s">
        <v>3747</v>
      </c>
      <c r="F177" s="192" t="s">
        <v>3748</v>
      </c>
      <c r="G177" s="193" t="s">
        <v>179</v>
      </c>
      <c r="H177" s="194">
        <v>1</v>
      </c>
      <c r="I177" s="195"/>
      <c r="J177" s="196">
        <f t="shared" ref="J177:J192" si="10">ROUND(I177*H177,2)</f>
        <v>0</v>
      </c>
      <c r="K177" s="197"/>
      <c r="L177" s="198"/>
      <c r="M177" s="199" t="s">
        <v>1</v>
      </c>
      <c r="N177" s="200" t="s">
        <v>42</v>
      </c>
      <c r="O177" s="62"/>
      <c r="P177" s="162">
        <f t="shared" ref="P177:P192" si="11">O177*H177</f>
        <v>0</v>
      </c>
      <c r="Q177" s="162">
        <v>0</v>
      </c>
      <c r="R177" s="162">
        <f t="shared" ref="R177:R192" si="12">Q177*H177</f>
        <v>0</v>
      </c>
      <c r="S177" s="162">
        <v>0</v>
      </c>
      <c r="T177" s="163">
        <f t="shared" ref="T177:T192" si="13"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189</v>
      </c>
      <c r="AT177" s="164" t="s">
        <v>186</v>
      </c>
      <c r="AU177" s="164" t="s">
        <v>84</v>
      </c>
      <c r="AY177" s="18" t="s">
        <v>151</v>
      </c>
      <c r="BE177" s="165">
        <f t="shared" ref="BE177:BE192" si="14">IF(N177="základná",J177,0)</f>
        <v>0</v>
      </c>
      <c r="BF177" s="165">
        <f t="shared" ref="BF177:BF192" si="15">IF(N177="znížená",J177,0)</f>
        <v>0</v>
      </c>
      <c r="BG177" s="165">
        <f t="shared" ref="BG177:BG192" si="16">IF(N177="zákl. prenesená",J177,0)</f>
        <v>0</v>
      </c>
      <c r="BH177" s="165">
        <f t="shared" ref="BH177:BH192" si="17">IF(N177="zníž. prenesená",J177,0)</f>
        <v>0</v>
      </c>
      <c r="BI177" s="165">
        <f t="shared" ref="BI177:BI192" si="18">IF(N177="nulová",J177,0)</f>
        <v>0</v>
      </c>
      <c r="BJ177" s="18" t="s">
        <v>152</v>
      </c>
      <c r="BK177" s="165">
        <f t="shared" ref="BK177:BK192" si="19">ROUND(I177*H177,2)</f>
        <v>0</v>
      </c>
      <c r="BL177" s="18" t="s">
        <v>158</v>
      </c>
      <c r="BM177" s="164" t="s">
        <v>1841</v>
      </c>
    </row>
    <row r="178" spans="1:65" s="2" customFormat="1" ht="21.75" customHeight="1">
      <c r="A178" s="33"/>
      <c r="B178" s="151"/>
      <c r="C178" s="190" t="s">
        <v>520</v>
      </c>
      <c r="D178" s="190" t="s">
        <v>186</v>
      </c>
      <c r="E178" s="191" t="s">
        <v>3749</v>
      </c>
      <c r="F178" s="192" t="s">
        <v>3750</v>
      </c>
      <c r="G178" s="193" t="s">
        <v>179</v>
      </c>
      <c r="H178" s="194">
        <v>1</v>
      </c>
      <c r="I178" s="195"/>
      <c r="J178" s="196">
        <f t="shared" si="10"/>
        <v>0</v>
      </c>
      <c r="K178" s="197"/>
      <c r="L178" s="198"/>
      <c r="M178" s="199" t="s">
        <v>1</v>
      </c>
      <c r="N178" s="200" t="s">
        <v>42</v>
      </c>
      <c r="O178" s="62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189</v>
      </c>
      <c r="AT178" s="164" t="s">
        <v>186</v>
      </c>
      <c r="AU178" s="164" t="s">
        <v>84</v>
      </c>
      <c r="AY178" s="18" t="s">
        <v>151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152</v>
      </c>
      <c r="BK178" s="165">
        <f t="shared" si="19"/>
        <v>0</v>
      </c>
      <c r="BL178" s="18" t="s">
        <v>158</v>
      </c>
      <c r="BM178" s="164" t="s">
        <v>1849</v>
      </c>
    </row>
    <row r="179" spans="1:65" s="2" customFormat="1" ht="24.2" customHeight="1">
      <c r="A179" s="33"/>
      <c r="B179" s="151"/>
      <c r="C179" s="190" t="s">
        <v>526</v>
      </c>
      <c r="D179" s="190" t="s">
        <v>186</v>
      </c>
      <c r="E179" s="191" t="s">
        <v>3751</v>
      </c>
      <c r="F179" s="192" t="s">
        <v>3752</v>
      </c>
      <c r="G179" s="193" t="s">
        <v>179</v>
      </c>
      <c r="H179" s="194">
        <v>1</v>
      </c>
      <c r="I179" s="195"/>
      <c r="J179" s="196">
        <f t="shared" si="10"/>
        <v>0</v>
      </c>
      <c r="K179" s="197"/>
      <c r="L179" s="198"/>
      <c r="M179" s="199" t="s">
        <v>1</v>
      </c>
      <c r="N179" s="200" t="s">
        <v>42</v>
      </c>
      <c r="O179" s="62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189</v>
      </c>
      <c r="AT179" s="164" t="s">
        <v>186</v>
      </c>
      <c r="AU179" s="164" t="s">
        <v>84</v>
      </c>
      <c r="AY179" s="18" t="s">
        <v>151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152</v>
      </c>
      <c r="BK179" s="165">
        <f t="shared" si="19"/>
        <v>0</v>
      </c>
      <c r="BL179" s="18" t="s">
        <v>158</v>
      </c>
      <c r="BM179" s="164" t="s">
        <v>1878</v>
      </c>
    </row>
    <row r="180" spans="1:65" s="2" customFormat="1" ht="21.75" customHeight="1">
      <c r="A180" s="33"/>
      <c r="B180" s="151"/>
      <c r="C180" s="190" t="s">
        <v>534</v>
      </c>
      <c r="D180" s="190" t="s">
        <v>186</v>
      </c>
      <c r="E180" s="191" t="s">
        <v>3753</v>
      </c>
      <c r="F180" s="192" t="s">
        <v>3754</v>
      </c>
      <c r="G180" s="193" t="s">
        <v>179</v>
      </c>
      <c r="H180" s="194">
        <v>3</v>
      </c>
      <c r="I180" s="195"/>
      <c r="J180" s="196">
        <f t="shared" si="10"/>
        <v>0</v>
      </c>
      <c r="K180" s="197"/>
      <c r="L180" s="198"/>
      <c r="M180" s="199" t="s">
        <v>1</v>
      </c>
      <c r="N180" s="200" t="s">
        <v>42</v>
      </c>
      <c r="O180" s="62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189</v>
      </c>
      <c r="AT180" s="164" t="s">
        <v>186</v>
      </c>
      <c r="AU180" s="164" t="s">
        <v>84</v>
      </c>
      <c r="AY180" s="18" t="s">
        <v>151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152</v>
      </c>
      <c r="BK180" s="165">
        <f t="shared" si="19"/>
        <v>0</v>
      </c>
      <c r="BL180" s="18" t="s">
        <v>158</v>
      </c>
      <c r="BM180" s="164" t="s">
        <v>731</v>
      </c>
    </row>
    <row r="181" spans="1:65" s="2" customFormat="1" ht="21.75" customHeight="1">
      <c r="A181" s="33"/>
      <c r="B181" s="151"/>
      <c r="C181" s="190" t="s">
        <v>542</v>
      </c>
      <c r="D181" s="190" t="s">
        <v>186</v>
      </c>
      <c r="E181" s="191" t="s">
        <v>3755</v>
      </c>
      <c r="F181" s="192" t="s">
        <v>3756</v>
      </c>
      <c r="G181" s="193" t="s">
        <v>179</v>
      </c>
      <c r="H181" s="194">
        <v>2</v>
      </c>
      <c r="I181" s="195"/>
      <c r="J181" s="196">
        <f t="shared" si="10"/>
        <v>0</v>
      </c>
      <c r="K181" s="197"/>
      <c r="L181" s="198"/>
      <c r="M181" s="199" t="s">
        <v>1</v>
      </c>
      <c r="N181" s="200" t="s">
        <v>42</v>
      </c>
      <c r="O181" s="62"/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189</v>
      </c>
      <c r="AT181" s="164" t="s">
        <v>186</v>
      </c>
      <c r="AU181" s="164" t="s">
        <v>84</v>
      </c>
      <c r="AY181" s="18" t="s">
        <v>151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152</v>
      </c>
      <c r="BK181" s="165">
        <f t="shared" si="19"/>
        <v>0</v>
      </c>
      <c r="BL181" s="18" t="s">
        <v>158</v>
      </c>
      <c r="BM181" s="164" t="s">
        <v>1904</v>
      </c>
    </row>
    <row r="182" spans="1:65" s="2" customFormat="1" ht="16.5" customHeight="1">
      <c r="A182" s="33"/>
      <c r="B182" s="151"/>
      <c r="C182" s="190" t="s">
        <v>567</v>
      </c>
      <c r="D182" s="190" t="s">
        <v>186</v>
      </c>
      <c r="E182" s="191" t="s">
        <v>3757</v>
      </c>
      <c r="F182" s="192" t="s">
        <v>3758</v>
      </c>
      <c r="G182" s="193" t="s">
        <v>179</v>
      </c>
      <c r="H182" s="194">
        <v>2</v>
      </c>
      <c r="I182" s="195"/>
      <c r="J182" s="196">
        <f t="shared" si="10"/>
        <v>0</v>
      </c>
      <c r="K182" s="197"/>
      <c r="L182" s="198"/>
      <c r="M182" s="199" t="s">
        <v>1</v>
      </c>
      <c r="N182" s="200" t="s">
        <v>42</v>
      </c>
      <c r="O182" s="62"/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189</v>
      </c>
      <c r="AT182" s="164" t="s">
        <v>186</v>
      </c>
      <c r="AU182" s="164" t="s">
        <v>84</v>
      </c>
      <c r="AY182" s="18" t="s">
        <v>151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8" t="s">
        <v>152</v>
      </c>
      <c r="BK182" s="165">
        <f t="shared" si="19"/>
        <v>0</v>
      </c>
      <c r="BL182" s="18" t="s">
        <v>158</v>
      </c>
      <c r="BM182" s="164" t="s">
        <v>1912</v>
      </c>
    </row>
    <row r="183" spans="1:65" s="2" customFormat="1" ht="24.2" customHeight="1">
      <c r="A183" s="33"/>
      <c r="B183" s="151"/>
      <c r="C183" s="190" t="s">
        <v>579</v>
      </c>
      <c r="D183" s="190" t="s">
        <v>186</v>
      </c>
      <c r="E183" s="191" t="s">
        <v>3759</v>
      </c>
      <c r="F183" s="192" t="s">
        <v>3760</v>
      </c>
      <c r="G183" s="193" t="s">
        <v>179</v>
      </c>
      <c r="H183" s="194">
        <v>1</v>
      </c>
      <c r="I183" s="195"/>
      <c r="J183" s="196">
        <f t="shared" si="10"/>
        <v>0</v>
      </c>
      <c r="K183" s="197"/>
      <c r="L183" s="198"/>
      <c r="M183" s="199" t="s">
        <v>1</v>
      </c>
      <c r="N183" s="200" t="s">
        <v>42</v>
      </c>
      <c r="O183" s="62"/>
      <c r="P183" s="162">
        <f t="shared" si="11"/>
        <v>0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189</v>
      </c>
      <c r="AT183" s="164" t="s">
        <v>186</v>
      </c>
      <c r="AU183" s="164" t="s">
        <v>84</v>
      </c>
      <c r="AY183" s="18" t="s">
        <v>151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8" t="s">
        <v>152</v>
      </c>
      <c r="BK183" s="165">
        <f t="shared" si="19"/>
        <v>0</v>
      </c>
      <c r="BL183" s="18" t="s">
        <v>158</v>
      </c>
      <c r="BM183" s="164" t="s">
        <v>1929</v>
      </c>
    </row>
    <row r="184" spans="1:65" s="2" customFormat="1" ht="16.5" customHeight="1">
      <c r="A184" s="33"/>
      <c r="B184" s="151"/>
      <c r="C184" s="190" t="s">
        <v>584</v>
      </c>
      <c r="D184" s="190" t="s">
        <v>186</v>
      </c>
      <c r="E184" s="191" t="s">
        <v>3761</v>
      </c>
      <c r="F184" s="192" t="s">
        <v>3762</v>
      </c>
      <c r="G184" s="193" t="s">
        <v>179</v>
      </c>
      <c r="H184" s="194">
        <v>2</v>
      </c>
      <c r="I184" s="195"/>
      <c r="J184" s="196">
        <f t="shared" si="10"/>
        <v>0</v>
      </c>
      <c r="K184" s="197"/>
      <c r="L184" s="198"/>
      <c r="M184" s="199" t="s">
        <v>1</v>
      </c>
      <c r="N184" s="200" t="s">
        <v>42</v>
      </c>
      <c r="O184" s="62"/>
      <c r="P184" s="162">
        <f t="shared" si="11"/>
        <v>0</v>
      </c>
      <c r="Q184" s="162">
        <v>0</v>
      </c>
      <c r="R184" s="162">
        <f t="shared" si="12"/>
        <v>0</v>
      </c>
      <c r="S184" s="162">
        <v>0</v>
      </c>
      <c r="T184" s="163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189</v>
      </c>
      <c r="AT184" s="164" t="s">
        <v>186</v>
      </c>
      <c r="AU184" s="164" t="s">
        <v>84</v>
      </c>
      <c r="AY184" s="18" t="s">
        <v>151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8" t="s">
        <v>152</v>
      </c>
      <c r="BK184" s="165">
        <f t="shared" si="19"/>
        <v>0</v>
      </c>
      <c r="BL184" s="18" t="s">
        <v>158</v>
      </c>
      <c r="BM184" s="164" t="s">
        <v>1938</v>
      </c>
    </row>
    <row r="185" spans="1:65" s="2" customFormat="1" ht="21.75" customHeight="1">
      <c r="A185" s="33"/>
      <c r="B185" s="151"/>
      <c r="C185" s="190" t="s">
        <v>589</v>
      </c>
      <c r="D185" s="190" t="s">
        <v>186</v>
      </c>
      <c r="E185" s="191" t="s">
        <v>3763</v>
      </c>
      <c r="F185" s="192" t="s">
        <v>3764</v>
      </c>
      <c r="G185" s="193" t="s">
        <v>179</v>
      </c>
      <c r="H185" s="194">
        <v>2</v>
      </c>
      <c r="I185" s="195"/>
      <c r="J185" s="196">
        <f t="shared" si="10"/>
        <v>0</v>
      </c>
      <c r="K185" s="197"/>
      <c r="L185" s="198"/>
      <c r="M185" s="199" t="s">
        <v>1</v>
      </c>
      <c r="N185" s="200" t="s">
        <v>42</v>
      </c>
      <c r="O185" s="62"/>
      <c r="P185" s="162">
        <f t="shared" si="11"/>
        <v>0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189</v>
      </c>
      <c r="AT185" s="164" t="s">
        <v>186</v>
      </c>
      <c r="AU185" s="164" t="s">
        <v>84</v>
      </c>
      <c r="AY185" s="18" t="s">
        <v>151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8" t="s">
        <v>152</v>
      </c>
      <c r="BK185" s="165">
        <f t="shared" si="19"/>
        <v>0</v>
      </c>
      <c r="BL185" s="18" t="s">
        <v>158</v>
      </c>
      <c r="BM185" s="164" t="s">
        <v>1949</v>
      </c>
    </row>
    <row r="186" spans="1:65" s="2" customFormat="1" ht="21.75" customHeight="1">
      <c r="A186" s="33"/>
      <c r="B186" s="151"/>
      <c r="C186" s="190" t="s">
        <v>593</v>
      </c>
      <c r="D186" s="190" t="s">
        <v>186</v>
      </c>
      <c r="E186" s="191" t="s">
        <v>3765</v>
      </c>
      <c r="F186" s="192" t="s">
        <v>3766</v>
      </c>
      <c r="G186" s="193" t="s">
        <v>179</v>
      </c>
      <c r="H186" s="194">
        <v>6</v>
      </c>
      <c r="I186" s="195"/>
      <c r="J186" s="196">
        <f t="shared" si="10"/>
        <v>0</v>
      </c>
      <c r="K186" s="197"/>
      <c r="L186" s="198"/>
      <c r="M186" s="199" t="s">
        <v>1</v>
      </c>
      <c r="N186" s="200" t="s">
        <v>42</v>
      </c>
      <c r="O186" s="62"/>
      <c r="P186" s="162">
        <f t="shared" si="11"/>
        <v>0</v>
      </c>
      <c r="Q186" s="162">
        <v>0</v>
      </c>
      <c r="R186" s="162">
        <f t="shared" si="12"/>
        <v>0</v>
      </c>
      <c r="S186" s="162">
        <v>0</v>
      </c>
      <c r="T186" s="163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189</v>
      </c>
      <c r="AT186" s="164" t="s">
        <v>186</v>
      </c>
      <c r="AU186" s="164" t="s">
        <v>84</v>
      </c>
      <c r="AY186" s="18" t="s">
        <v>151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8" t="s">
        <v>152</v>
      </c>
      <c r="BK186" s="165">
        <f t="shared" si="19"/>
        <v>0</v>
      </c>
      <c r="BL186" s="18" t="s">
        <v>158</v>
      </c>
      <c r="BM186" s="164" t="s">
        <v>1960</v>
      </c>
    </row>
    <row r="187" spans="1:65" s="2" customFormat="1" ht="16.5" customHeight="1">
      <c r="A187" s="33"/>
      <c r="B187" s="151"/>
      <c r="C187" s="190" t="s">
        <v>598</v>
      </c>
      <c r="D187" s="190" t="s">
        <v>186</v>
      </c>
      <c r="E187" s="191" t="s">
        <v>3767</v>
      </c>
      <c r="F187" s="192" t="s">
        <v>3768</v>
      </c>
      <c r="G187" s="193" t="s">
        <v>179</v>
      </c>
      <c r="H187" s="194">
        <v>1</v>
      </c>
      <c r="I187" s="195"/>
      <c r="J187" s="196">
        <f t="shared" si="10"/>
        <v>0</v>
      </c>
      <c r="K187" s="197"/>
      <c r="L187" s="198"/>
      <c r="M187" s="199" t="s">
        <v>1</v>
      </c>
      <c r="N187" s="200" t="s">
        <v>42</v>
      </c>
      <c r="O187" s="62"/>
      <c r="P187" s="162">
        <f t="shared" si="11"/>
        <v>0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189</v>
      </c>
      <c r="AT187" s="164" t="s">
        <v>186</v>
      </c>
      <c r="AU187" s="164" t="s">
        <v>84</v>
      </c>
      <c r="AY187" s="18" t="s">
        <v>151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8" t="s">
        <v>152</v>
      </c>
      <c r="BK187" s="165">
        <f t="shared" si="19"/>
        <v>0</v>
      </c>
      <c r="BL187" s="18" t="s">
        <v>158</v>
      </c>
      <c r="BM187" s="164" t="s">
        <v>1973</v>
      </c>
    </row>
    <row r="188" spans="1:65" s="2" customFormat="1" ht="16.5" customHeight="1">
      <c r="A188" s="33"/>
      <c r="B188" s="151"/>
      <c r="C188" s="190" t="s">
        <v>602</v>
      </c>
      <c r="D188" s="190" t="s">
        <v>186</v>
      </c>
      <c r="E188" s="191" t="s">
        <v>3769</v>
      </c>
      <c r="F188" s="192" t="s">
        <v>3770</v>
      </c>
      <c r="G188" s="193" t="s">
        <v>179</v>
      </c>
      <c r="H188" s="194">
        <v>1</v>
      </c>
      <c r="I188" s="195"/>
      <c r="J188" s="196">
        <f t="shared" si="10"/>
        <v>0</v>
      </c>
      <c r="K188" s="197"/>
      <c r="L188" s="198"/>
      <c r="M188" s="199" t="s">
        <v>1</v>
      </c>
      <c r="N188" s="200" t="s">
        <v>42</v>
      </c>
      <c r="O188" s="62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189</v>
      </c>
      <c r="AT188" s="164" t="s">
        <v>186</v>
      </c>
      <c r="AU188" s="164" t="s">
        <v>84</v>
      </c>
      <c r="AY188" s="18" t="s">
        <v>151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8" t="s">
        <v>152</v>
      </c>
      <c r="BK188" s="165">
        <f t="shared" si="19"/>
        <v>0</v>
      </c>
      <c r="BL188" s="18" t="s">
        <v>158</v>
      </c>
      <c r="BM188" s="164" t="s">
        <v>1984</v>
      </c>
    </row>
    <row r="189" spans="1:65" s="2" customFormat="1" ht="24.2" customHeight="1">
      <c r="A189" s="33"/>
      <c r="B189" s="151"/>
      <c r="C189" s="190" t="s">
        <v>608</v>
      </c>
      <c r="D189" s="190" t="s">
        <v>186</v>
      </c>
      <c r="E189" s="191" t="s">
        <v>3771</v>
      </c>
      <c r="F189" s="192" t="s">
        <v>3772</v>
      </c>
      <c r="G189" s="193" t="s">
        <v>179</v>
      </c>
      <c r="H189" s="194">
        <v>1</v>
      </c>
      <c r="I189" s="195"/>
      <c r="J189" s="196">
        <f t="shared" si="10"/>
        <v>0</v>
      </c>
      <c r="K189" s="197"/>
      <c r="L189" s="198"/>
      <c r="M189" s="199" t="s">
        <v>1</v>
      </c>
      <c r="N189" s="200" t="s">
        <v>42</v>
      </c>
      <c r="O189" s="62"/>
      <c r="P189" s="162">
        <f t="shared" si="11"/>
        <v>0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189</v>
      </c>
      <c r="AT189" s="164" t="s">
        <v>186</v>
      </c>
      <c r="AU189" s="164" t="s">
        <v>84</v>
      </c>
      <c r="AY189" s="18" t="s">
        <v>151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8" t="s">
        <v>152</v>
      </c>
      <c r="BK189" s="165">
        <f t="shared" si="19"/>
        <v>0</v>
      </c>
      <c r="BL189" s="18" t="s">
        <v>158</v>
      </c>
      <c r="BM189" s="164" t="s">
        <v>1990</v>
      </c>
    </row>
    <row r="190" spans="1:65" s="2" customFormat="1" ht="21.75" customHeight="1">
      <c r="A190" s="33"/>
      <c r="B190" s="151"/>
      <c r="C190" s="152" t="s">
        <v>616</v>
      </c>
      <c r="D190" s="152" t="s">
        <v>154</v>
      </c>
      <c r="E190" s="153" t="s">
        <v>3773</v>
      </c>
      <c r="F190" s="154" t="s">
        <v>3774</v>
      </c>
      <c r="G190" s="155" t="s">
        <v>179</v>
      </c>
      <c r="H190" s="156">
        <v>15</v>
      </c>
      <c r="I190" s="157"/>
      <c r="J190" s="158">
        <f t="shared" si="10"/>
        <v>0</v>
      </c>
      <c r="K190" s="159"/>
      <c r="L190" s="34"/>
      <c r="M190" s="160" t="s">
        <v>1</v>
      </c>
      <c r="N190" s="161" t="s">
        <v>42</v>
      </c>
      <c r="O190" s="62"/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158</v>
      </c>
      <c r="AT190" s="164" t="s">
        <v>154</v>
      </c>
      <c r="AU190" s="164" t="s">
        <v>84</v>
      </c>
      <c r="AY190" s="18" t="s">
        <v>151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8" t="s">
        <v>152</v>
      </c>
      <c r="BK190" s="165">
        <f t="shared" si="19"/>
        <v>0</v>
      </c>
      <c r="BL190" s="18" t="s">
        <v>158</v>
      </c>
      <c r="BM190" s="164" t="s">
        <v>1995</v>
      </c>
    </row>
    <row r="191" spans="1:65" s="2" customFormat="1" ht="21.75" customHeight="1">
      <c r="A191" s="33"/>
      <c r="B191" s="151"/>
      <c r="C191" s="152" t="s">
        <v>622</v>
      </c>
      <c r="D191" s="152" t="s">
        <v>154</v>
      </c>
      <c r="E191" s="153" t="s">
        <v>3775</v>
      </c>
      <c r="F191" s="154" t="s">
        <v>3776</v>
      </c>
      <c r="G191" s="155" t="s">
        <v>179</v>
      </c>
      <c r="H191" s="156">
        <v>10</v>
      </c>
      <c r="I191" s="157"/>
      <c r="J191" s="158">
        <f t="shared" si="10"/>
        <v>0</v>
      </c>
      <c r="K191" s="159"/>
      <c r="L191" s="34"/>
      <c r="M191" s="160" t="s">
        <v>1</v>
      </c>
      <c r="N191" s="161" t="s">
        <v>42</v>
      </c>
      <c r="O191" s="62"/>
      <c r="P191" s="162">
        <f t="shared" si="11"/>
        <v>0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158</v>
      </c>
      <c r="AT191" s="164" t="s">
        <v>154</v>
      </c>
      <c r="AU191" s="164" t="s">
        <v>84</v>
      </c>
      <c r="AY191" s="18" t="s">
        <v>151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8" t="s">
        <v>152</v>
      </c>
      <c r="BK191" s="165">
        <f t="shared" si="19"/>
        <v>0</v>
      </c>
      <c r="BL191" s="18" t="s">
        <v>158</v>
      </c>
      <c r="BM191" s="164" t="s">
        <v>2001</v>
      </c>
    </row>
    <row r="192" spans="1:65" s="2" customFormat="1" ht="16.5" customHeight="1">
      <c r="A192" s="33"/>
      <c r="B192" s="151"/>
      <c r="C192" s="190" t="s">
        <v>629</v>
      </c>
      <c r="D192" s="190" t="s">
        <v>186</v>
      </c>
      <c r="E192" s="191" t="s">
        <v>3777</v>
      </c>
      <c r="F192" s="192" t="s">
        <v>3656</v>
      </c>
      <c r="G192" s="193" t="s">
        <v>179</v>
      </c>
      <c r="H192" s="194">
        <v>1</v>
      </c>
      <c r="I192" s="195"/>
      <c r="J192" s="196">
        <f t="shared" si="10"/>
        <v>0</v>
      </c>
      <c r="K192" s="197"/>
      <c r="L192" s="198"/>
      <c r="M192" s="199" t="s">
        <v>1</v>
      </c>
      <c r="N192" s="200" t="s">
        <v>42</v>
      </c>
      <c r="O192" s="62"/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189</v>
      </c>
      <c r="AT192" s="164" t="s">
        <v>186</v>
      </c>
      <c r="AU192" s="164" t="s">
        <v>84</v>
      </c>
      <c r="AY192" s="18" t="s">
        <v>151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8" t="s">
        <v>152</v>
      </c>
      <c r="BK192" s="165">
        <f t="shared" si="19"/>
        <v>0</v>
      </c>
      <c r="BL192" s="18" t="s">
        <v>158</v>
      </c>
      <c r="BM192" s="164" t="s">
        <v>2012</v>
      </c>
    </row>
    <row r="193" spans="1:65" s="12" customFormat="1" ht="25.9" customHeight="1">
      <c r="B193" s="138"/>
      <c r="D193" s="139" t="s">
        <v>75</v>
      </c>
      <c r="E193" s="140" t="s">
        <v>3778</v>
      </c>
      <c r="F193" s="140" t="s">
        <v>3779</v>
      </c>
      <c r="I193" s="141"/>
      <c r="J193" s="142">
        <f>BK193</f>
        <v>0</v>
      </c>
      <c r="L193" s="138"/>
      <c r="M193" s="143"/>
      <c r="N193" s="144"/>
      <c r="O193" s="144"/>
      <c r="P193" s="145">
        <f>SUM(P194:P200)</f>
        <v>0</v>
      </c>
      <c r="Q193" s="144"/>
      <c r="R193" s="145">
        <f>SUM(R194:R200)</f>
        <v>0</v>
      </c>
      <c r="S193" s="144"/>
      <c r="T193" s="146">
        <f>SUM(T194:T200)</f>
        <v>0</v>
      </c>
      <c r="AR193" s="139" t="s">
        <v>84</v>
      </c>
      <c r="AT193" s="147" t="s">
        <v>75</v>
      </c>
      <c r="AU193" s="147" t="s">
        <v>76</v>
      </c>
      <c r="AY193" s="139" t="s">
        <v>151</v>
      </c>
      <c r="BK193" s="148">
        <f>SUM(BK194:BK200)</f>
        <v>0</v>
      </c>
    </row>
    <row r="194" spans="1:65" s="2" customFormat="1" ht="24.2" customHeight="1">
      <c r="A194" s="33"/>
      <c r="B194" s="151"/>
      <c r="C194" s="190" t="s">
        <v>635</v>
      </c>
      <c r="D194" s="190" t="s">
        <v>186</v>
      </c>
      <c r="E194" s="191" t="s">
        <v>3780</v>
      </c>
      <c r="F194" s="192" t="s">
        <v>3781</v>
      </c>
      <c r="G194" s="193" t="s">
        <v>179</v>
      </c>
      <c r="H194" s="194">
        <v>2</v>
      </c>
      <c r="I194" s="195"/>
      <c r="J194" s="196">
        <f t="shared" ref="J194:J200" si="20">ROUND(I194*H194,2)</f>
        <v>0</v>
      </c>
      <c r="K194" s="197"/>
      <c r="L194" s="198"/>
      <c r="M194" s="199" t="s">
        <v>1</v>
      </c>
      <c r="N194" s="200" t="s">
        <v>42</v>
      </c>
      <c r="O194" s="62"/>
      <c r="P194" s="162">
        <f t="shared" ref="P194:P200" si="21">O194*H194</f>
        <v>0</v>
      </c>
      <c r="Q194" s="162">
        <v>0</v>
      </c>
      <c r="R194" s="162">
        <f t="shared" ref="R194:R200" si="22">Q194*H194</f>
        <v>0</v>
      </c>
      <c r="S194" s="162">
        <v>0</v>
      </c>
      <c r="T194" s="163">
        <f t="shared" ref="T194:T200" si="23"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189</v>
      </c>
      <c r="AT194" s="164" t="s">
        <v>186</v>
      </c>
      <c r="AU194" s="164" t="s">
        <v>84</v>
      </c>
      <c r="AY194" s="18" t="s">
        <v>151</v>
      </c>
      <c r="BE194" s="165">
        <f t="shared" ref="BE194:BE200" si="24">IF(N194="základná",J194,0)</f>
        <v>0</v>
      </c>
      <c r="BF194" s="165">
        <f t="shared" ref="BF194:BF200" si="25">IF(N194="znížená",J194,0)</f>
        <v>0</v>
      </c>
      <c r="BG194" s="165">
        <f t="shared" ref="BG194:BG200" si="26">IF(N194="zákl. prenesená",J194,0)</f>
        <v>0</v>
      </c>
      <c r="BH194" s="165">
        <f t="shared" ref="BH194:BH200" si="27">IF(N194="zníž. prenesená",J194,0)</f>
        <v>0</v>
      </c>
      <c r="BI194" s="165">
        <f t="shared" ref="BI194:BI200" si="28">IF(N194="nulová",J194,0)</f>
        <v>0</v>
      </c>
      <c r="BJ194" s="18" t="s">
        <v>152</v>
      </c>
      <c r="BK194" s="165">
        <f t="shared" ref="BK194:BK200" si="29">ROUND(I194*H194,2)</f>
        <v>0</v>
      </c>
      <c r="BL194" s="18" t="s">
        <v>158</v>
      </c>
      <c r="BM194" s="164" t="s">
        <v>2025</v>
      </c>
    </row>
    <row r="195" spans="1:65" s="2" customFormat="1" ht="24.2" customHeight="1">
      <c r="A195" s="33"/>
      <c r="B195" s="151"/>
      <c r="C195" s="190" t="s">
        <v>641</v>
      </c>
      <c r="D195" s="190" t="s">
        <v>186</v>
      </c>
      <c r="E195" s="191" t="s">
        <v>3782</v>
      </c>
      <c r="F195" s="192" t="s">
        <v>3783</v>
      </c>
      <c r="G195" s="193" t="s">
        <v>179</v>
      </c>
      <c r="H195" s="194">
        <v>4</v>
      </c>
      <c r="I195" s="195"/>
      <c r="J195" s="196">
        <f t="shared" si="20"/>
        <v>0</v>
      </c>
      <c r="K195" s="197"/>
      <c r="L195" s="198"/>
      <c r="M195" s="199" t="s">
        <v>1</v>
      </c>
      <c r="N195" s="200" t="s">
        <v>42</v>
      </c>
      <c r="O195" s="62"/>
      <c r="P195" s="162">
        <f t="shared" si="21"/>
        <v>0</v>
      </c>
      <c r="Q195" s="162">
        <v>0</v>
      </c>
      <c r="R195" s="162">
        <f t="shared" si="22"/>
        <v>0</v>
      </c>
      <c r="S195" s="162">
        <v>0</v>
      </c>
      <c r="T195" s="163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189</v>
      </c>
      <c r="AT195" s="164" t="s">
        <v>186</v>
      </c>
      <c r="AU195" s="164" t="s">
        <v>84</v>
      </c>
      <c r="AY195" s="18" t="s">
        <v>151</v>
      </c>
      <c r="BE195" s="165">
        <f t="shared" si="24"/>
        <v>0</v>
      </c>
      <c r="BF195" s="165">
        <f t="shared" si="25"/>
        <v>0</v>
      </c>
      <c r="BG195" s="165">
        <f t="shared" si="26"/>
        <v>0</v>
      </c>
      <c r="BH195" s="165">
        <f t="shared" si="27"/>
        <v>0</v>
      </c>
      <c r="BI195" s="165">
        <f t="shared" si="28"/>
        <v>0</v>
      </c>
      <c r="BJ195" s="18" t="s">
        <v>152</v>
      </c>
      <c r="BK195" s="165">
        <f t="shared" si="29"/>
        <v>0</v>
      </c>
      <c r="BL195" s="18" t="s">
        <v>158</v>
      </c>
      <c r="BM195" s="164" t="s">
        <v>2033</v>
      </c>
    </row>
    <row r="196" spans="1:65" s="2" customFormat="1" ht="24.2" customHeight="1">
      <c r="A196" s="33"/>
      <c r="B196" s="151"/>
      <c r="C196" s="190" t="s">
        <v>647</v>
      </c>
      <c r="D196" s="190" t="s">
        <v>186</v>
      </c>
      <c r="E196" s="191" t="s">
        <v>3784</v>
      </c>
      <c r="F196" s="192" t="s">
        <v>3785</v>
      </c>
      <c r="G196" s="193" t="s">
        <v>179</v>
      </c>
      <c r="H196" s="194">
        <v>2</v>
      </c>
      <c r="I196" s="195"/>
      <c r="J196" s="196">
        <f t="shared" si="20"/>
        <v>0</v>
      </c>
      <c r="K196" s="197"/>
      <c r="L196" s="198"/>
      <c r="M196" s="199" t="s">
        <v>1</v>
      </c>
      <c r="N196" s="200" t="s">
        <v>42</v>
      </c>
      <c r="O196" s="62"/>
      <c r="P196" s="162">
        <f t="shared" si="21"/>
        <v>0</v>
      </c>
      <c r="Q196" s="162">
        <v>0</v>
      </c>
      <c r="R196" s="162">
        <f t="shared" si="22"/>
        <v>0</v>
      </c>
      <c r="S196" s="162">
        <v>0</v>
      </c>
      <c r="T196" s="163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189</v>
      </c>
      <c r="AT196" s="164" t="s">
        <v>186</v>
      </c>
      <c r="AU196" s="164" t="s">
        <v>84</v>
      </c>
      <c r="AY196" s="18" t="s">
        <v>151</v>
      </c>
      <c r="BE196" s="165">
        <f t="shared" si="24"/>
        <v>0</v>
      </c>
      <c r="BF196" s="165">
        <f t="shared" si="25"/>
        <v>0</v>
      </c>
      <c r="BG196" s="165">
        <f t="shared" si="26"/>
        <v>0</v>
      </c>
      <c r="BH196" s="165">
        <f t="shared" si="27"/>
        <v>0</v>
      </c>
      <c r="BI196" s="165">
        <f t="shared" si="28"/>
        <v>0</v>
      </c>
      <c r="BJ196" s="18" t="s">
        <v>152</v>
      </c>
      <c r="BK196" s="165">
        <f t="shared" si="29"/>
        <v>0</v>
      </c>
      <c r="BL196" s="18" t="s">
        <v>158</v>
      </c>
      <c r="BM196" s="164" t="s">
        <v>2049</v>
      </c>
    </row>
    <row r="197" spans="1:65" s="2" customFormat="1" ht="21.75" customHeight="1">
      <c r="A197" s="33"/>
      <c r="B197" s="151"/>
      <c r="C197" s="190" t="s">
        <v>652</v>
      </c>
      <c r="D197" s="190" t="s">
        <v>186</v>
      </c>
      <c r="E197" s="191" t="s">
        <v>3786</v>
      </c>
      <c r="F197" s="192" t="s">
        <v>3787</v>
      </c>
      <c r="G197" s="193" t="s">
        <v>179</v>
      </c>
      <c r="H197" s="194">
        <v>1</v>
      </c>
      <c r="I197" s="195"/>
      <c r="J197" s="196">
        <f t="shared" si="20"/>
        <v>0</v>
      </c>
      <c r="K197" s="197"/>
      <c r="L197" s="198"/>
      <c r="M197" s="199" t="s">
        <v>1</v>
      </c>
      <c r="N197" s="200" t="s">
        <v>42</v>
      </c>
      <c r="O197" s="62"/>
      <c r="P197" s="162">
        <f t="shared" si="21"/>
        <v>0</v>
      </c>
      <c r="Q197" s="162">
        <v>0</v>
      </c>
      <c r="R197" s="162">
        <f t="shared" si="22"/>
        <v>0</v>
      </c>
      <c r="S197" s="162">
        <v>0</v>
      </c>
      <c r="T197" s="163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189</v>
      </c>
      <c r="AT197" s="164" t="s">
        <v>186</v>
      </c>
      <c r="AU197" s="164" t="s">
        <v>84</v>
      </c>
      <c r="AY197" s="18" t="s">
        <v>151</v>
      </c>
      <c r="BE197" s="165">
        <f t="shared" si="24"/>
        <v>0</v>
      </c>
      <c r="BF197" s="165">
        <f t="shared" si="25"/>
        <v>0</v>
      </c>
      <c r="BG197" s="165">
        <f t="shared" si="26"/>
        <v>0</v>
      </c>
      <c r="BH197" s="165">
        <f t="shared" si="27"/>
        <v>0</v>
      </c>
      <c r="BI197" s="165">
        <f t="shared" si="28"/>
        <v>0</v>
      </c>
      <c r="BJ197" s="18" t="s">
        <v>152</v>
      </c>
      <c r="BK197" s="165">
        <f t="shared" si="29"/>
        <v>0</v>
      </c>
      <c r="BL197" s="18" t="s">
        <v>158</v>
      </c>
      <c r="BM197" s="164" t="s">
        <v>2059</v>
      </c>
    </row>
    <row r="198" spans="1:65" s="2" customFormat="1" ht="21.75" customHeight="1">
      <c r="A198" s="33"/>
      <c r="B198" s="151"/>
      <c r="C198" s="152" t="s">
        <v>658</v>
      </c>
      <c r="D198" s="152" t="s">
        <v>154</v>
      </c>
      <c r="E198" s="153" t="s">
        <v>3788</v>
      </c>
      <c r="F198" s="154" t="s">
        <v>3789</v>
      </c>
      <c r="G198" s="155" t="s">
        <v>179</v>
      </c>
      <c r="H198" s="156">
        <v>12</v>
      </c>
      <c r="I198" s="157"/>
      <c r="J198" s="158">
        <f t="shared" si="20"/>
        <v>0</v>
      </c>
      <c r="K198" s="159"/>
      <c r="L198" s="34"/>
      <c r="M198" s="160" t="s">
        <v>1</v>
      </c>
      <c r="N198" s="161" t="s">
        <v>42</v>
      </c>
      <c r="O198" s="62"/>
      <c r="P198" s="162">
        <f t="shared" si="21"/>
        <v>0</v>
      </c>
      <c r="Q198" s="162">
        <v>0</v>
      </c>
      <c r="R198" s="162">
        <f t="shared" si="22"/>
        <v>0</v>
      </c>
      <c r="S198" s="162">
        <v>0</v>
      </c>
      <c r="T198" s="163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158</v>
      </c>
      <c r="AT198" s="164" t="s">
        <v>154</v>
      </c>
      <c r="AU198" s="164" t="s">
        <v>84</v>
      </c>
      <c r="AY198" s="18" t="s">
        <v>151</v>
      </c>
      <c r="BE198" s="165">
        <f t="shared" si="24"/>
        <v>0</v>
      </c>
      <c r="BF198" s="165">
        <f t="shared" si="25"/>
        <v>0</v>
      </c>
      <c r="BG198" s="165">
        <f t="shared" si="26"/>
        <v>0</v>
      </c>
      <c r="BH198" s="165">
        <f t="shared" si="27"/>
        <v>0</v>
      </c>
      <c r="BI198" s="165">
        <f t="shared" si="28"/>
        <v>0</v>
      </c>
      <c r="BJ198" s="18" t="s">
        <v>152</v>
      </c>
      <c r="BK198" s="165">
        <f t="shared" si="29"/>
        <v>0</v>
      </c>
      <c r="BL198" s="18" t="s">
        <v>158</v>
      </c>
      <c r="BM198" s="164" t="s">
        <v>2071</v>
      </c>
    </row>
    <row r="199" spans="1:65" s="2" customFormat="1" ht="16.5" customHeight="1">
      <c r="A199" s="33"/>
      <c r="B199" s="151"/>
      <c r="C199" s="152" t="s">
        <v>664</v>
      </c>
      <c r="D199" s="152" t="s">
        <v>154</v>
      </c>
      <c r="E199" s="153" t="s">
        <v>3790</v>
      </c>
      <c r="F199" s="154" t="s">
        <v>3737</v>
      </c>
      <c r="G199" s="155" t="s">
        <v>179</v>
      </c>
      <c r="H199" s="156">
        <v>1</v>
      </c>
      <c r="I199" s="157"/>
      <c r="J199" s="158">
        <f t="shared" si="20"/>
        <v>0</v>
      </c>
      <c r="K199" s="159"/>
      <c r="L199" s="34"/>
      <c r="M199" s="160" t="s">
        <v>1</v>
      </c>
      <c r="N199" s="161" t="s">
        <v>42</v>
      </c>
      <c r="O199" s="62"/>
      <c r="P199" s="162">
        <f t="shared" si="21"/>
        <v>0</v>
      </c>
      <c r="Q199" s="162">
        <v>0</v>
      </c>
      <c r="R199" s="162">
        <f t="shared" si="22"/>
        <v>0</v>
      </c>
      <c r="S199" s="162">
        <v>0</v>
      </c>
      <c r="T199" s="163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158</v>
      </c>
      <c r="AT199" s="164" t="s">
        <v>154</v>
      </c>
      <c r="AU199" s="164" t="s">
        <v>84</v>
      </c>
      <c r="AY199" s="18" t="s">
        <v>151</v>
      </c>
      <c r="BE199" s="165">
        <f t="shared" si="24"/>
        <v>0</v>
      </c>
      <c r="BF199" s="165">
        <f t="shared" si="25"/>
        <v>0</v>
      </c>
      <c r="BG199" s="165">
        <f t="shared" si="26"/>
        <v>0</v>
      </c>
      <c r="BH199" s="165">
        <f t="shared" si="27"/>
        <v>0</v>
      </c>
      <c r="BI199" s="165">
        <f t="shared" si="28"/>
        <v>0</v>
      </c>
      <c r="BJ199" s="18" t="s">
        <v>152</v>
      </c>
      <c r="BK199" s="165">
        <f t="shared" si="29"/>
        <v>0</v>
      </c>
      <c r="BL199" s="18" t="s">
        <v>158</v>
      </c>
      <c r="BM199" s="164" t="s">
        <v>2080</v>
      </c>
    </row>
    <row r="200" spans="1:65" s="2" customFormat="1" ht="16.5" customHeight="1">
      <c r="A200" s="33"/>
      <c r="B200" s="151"/>
      <c r="C200" s="190" t="s">
        <v>670</v>
      </c>
      <c r="D200" s="190" t="s">
        <v>186</v>
      </c>
      <c r="E200" s="191" t="s">
        <v>3791</v>
      </c>
      <c r="F200" s="192" t="s">
        <v>3656</v>
      </c>
      <c r="G200" s="193" t="s">
        <v>179</v>
      </c>
      <c r="H200" s="194">
        <v>1</v>
      </c>
      <c r="I200" s="195"/>
      <c r="J200" s="196">
        <f t="shared" si="20"/>
        <v>0</v>
      </c>
      <c r="K200" s="197"/>
      <c r="L200" s="198"/>
      <c r="M200" s="199" t="s">
        <v>1</v>
      </c>
      <c r="N200" s="200" t="s">
        <v>42</v>
      </c>
      <c r="O200" s="62"/>
      <c r="P200" s="162">
        <f t="shared" si="21"/>
        <v>0</v>
      </c>
      <c r="Q200" s="162">
        <v>0</v>
      </c>
      <c r="R200" s="162">
        <f t="shared" si="22"/>
        <v>0</v>
      </c>
      <c r="S200" s="162">
        <v>0</v>
      </c>
      <c r="T200" s="163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189</v>
      </c>
      <c r="AT200" s="164" t="s">
        <v>186</v>
      </c>
      <c r="AU200" s="164" t="s">
        <v>84</v>
      </c>
      <c r="AY200" s="18" t="s">
        <v>151</v>
      </c>
      <c r="BE200" s="165">
        <f t="shared" si="24"/>
        <v>0</v>
      </c>
      <c r="BF200" s="165">
        <f t="shared" si="25"/>
        <v>0</v>
      </c>
      <c r="BG200" s="165">
        <f t="shared" si="26"/>
        <v>0</v>
      </c>
      <c r="BH200" s="165">
        <f t="shared" si="27"/>
        <v>0</v>
      </c>
      <c r="BI200" s="165">
        <f t="shared" si="28"/>
        <v>0</v>
      </c>
      <c r="BJ200" s="18" t="s">
        <v>152</v>
      </c>
      <c r="BK200" s="165">
        <f t="shared" si="29"/>
        <v>0</v>
      </c>
      <c r="BL200" s="18" t="s">
        <v>158</v>
      </c>
      <c r="BM200" s="164" t="s">
        <v>2092</v>
      </c>
    </row>
    <row r="201" spans="1:65" s="12" customFormat="1" ht="25.9" customHeight="1">
      <c r="B201" s="138"/>
      <c r="D201" s="139" t="s">
        <v>75</v>
      </c>
      <c r="E201" s="140" t="s">
        <v>3738</v>
      </c>
      <c r="F201" s="140" t="s">
        <v>3739</v>
      </c>
      <c r="I201" s="141"/>
      <c r="J201" s="142">
        <f>BK201</f>
        <v>0</v>
      </c>
      <c r="L201" s="138"/>
      <c r="M201" s="143"/>
      <c r="N201" s="144"/>
      <c r="O201" s="144"/>
      <c r="P201" s="145">
        <f>P202</f>
        <v>0</v>
      </c>
      <c r="Q201" s="144"/>
      <c r="R201" s="145">
        <f>R202</f>
        <v>0</v>
      </c>
      <c r="S201" s="144"/>
      <c r="T201" s="146">
        <f>T202</f>
        <v>0</v>
      </c>
      <c r="AR201" s="139" t="s">
        <v>84</v>
      </c>
      <c r="AT201" s="147" t="s">
        <v>75</v>
      </c>
      <c r="AU201" s="147" t="s">
        <v>76</v>
      </c>
      <c r="AY201" s="139" t="s">
        <v>151</v>
      </c>
      <c r="BK201" s="148">
        <f>BK202</f>
        <v>0</v>
      </c>
    </row>
    <row r="202" spans="1:65" s="2" customFormat="1" ht="24.2" customHeight="1">
      <c r="A202" s="33"/>
      <c r="B202" s="151"/>
      <c r="C202" s="152" t="s">
        <v>678</v>
      </c>
      <c r="D202" s="152" t="s">
        <v>154</v>
      </c>
      <c r="E202" s="153" t="s">
        <v>3792</v>
      </c>
      <c r="F202" s="154" t="s">
        <v>3741</v>
      </c>
      <c r="G202" s="155" t="s">
        <v>3742</v>
      </c>
      <c r="H202" s="156">
        <v>1</v>
      </c>
      <c r="I202" s="157"/>
      <c r="J202" s="158">
        <f>ROUND(I202*H202,2)</f>
        <v>0</v>
      </c>
      <c r="K202" s="159"/>
      <c r="L202" s="34"/>
      <c r="M202" s="216" t="s">
        <v>1</v>
      </c>
      <c r="N202" s="217" t="s">
        <v>42</v>
      </c>
      <c r="O202" s="218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20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158</v>
      </c>
      <c r="AT202" s="164" t="s">
        <v>154</v>
      </c>
      <c r="AU202" s="164" t="s">
        <v>84</v>
      </c>
      <c r="AY202" s="18" t="s">
        <v>151</v>
      </c>
      <c r="BE202" s="165">
        <f>IF(N202="základná",J202,0)</f>
        <v>0</v>
      </c>
      <c r="BF202" s="165">
        <f>IF(N202="znížená",J202,0)</f>
        <v>0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8" t="s">
        <v>152</v>
      </c>
      <c r="BK202" s="165">
        <f>ROUND(I202*H202,2)</f>
        <v>0</v>
      </c>
      <c r="BL202" s="18" t="s">
        <v>158</v>
      </c>
      <c r="BM202" s="164" t="s">
        <v>2100</v>
      </c>
    </row>
    <row r="203" spans="1:65" s="2" customFormat="1" ht="6.95" customHeight="1">
      <c r="A203" s="33"/>
      <c r="B203" s="51"/>
      <c r="C203" s="52"/>
      <c r="D203" s="52"/>
      <c r="E203" s="52"/>
      <c r="F203" s="52"/>
      <c r="G203" s="52"/>
      <c r="H203" s="52"/>
      <c r="I203" s="52"/>
      <c r="J203" s="52"/>
      <c r="K203" s="52"/>
      <c r="L203" s="34"/>
      <c r="M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</row>
  </sheetData>
  <autoFilter ref="C123:K202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4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103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6" t="s">
        <v>3793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ROUND(J119,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ROUND((SUM(BE119:BE239)),  2)</f>
        <v>0</v>
      </c>
      <c r="G33" s="104"/>
      <c r="H33" s="104"/>
      <c r="I33" s="105">
        <v>0.23</v>
      </c>
      <c r="J33" s="103">
        <f>ROUND(((SUM(BE119:BE239))*I33),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ROUND((SUM(BF119:BF239)),  2)</f>
        <v>0</v>
      </c>
      <c r="G34" s="33"/>
      <c r="H34" s="33"/>
      <c r="I34" s="107">
        <v>0.23</v>
      </c>
      <c r="J34" s="106">
        <f>ROUND(((SUM(BF119:BF239))*I34),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ROUND((SUM(BG119:BG239)),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ROUND((SUM(BH119:BH239)),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ROUND((SUM(BI119:BI239)),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6" t="str">
        <f>E9</f>
        <v>09 - SO-01 VZT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J119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1:31" s="9" customFormat="1" ht="24.95" customHeight="1">
      <c r="B97" s="119"/>
      <c r="D97" s="120" t="s">
        <v>3794</v>
      </c>
      <c r="E97" s="121"/>
      <c r="F97" s="121"/>
      <c r="G97" s="121"/>
      <c r="H97" s="121"/>
      <c r="I97" s="121"/>
      <c r="J97" s="122">
        <f>J120</f>
        <v>0</v>
      </c>
      <c r="L97" s="119"/>
    </row>
    <row r="98" spans="1:31" s="9" customFormat="1" ht="24.95" customHeight="1">
      <c r="B98" s="119"/>
      <c r="D98" s="120" t="s">
        <v>3795</v>
      </c>
      <c r="E98" s="121"/>
      <c r="F98" s="121"/>
      <c r="G98" s="121"/>
      <c r="H98" s="121"/>
      <c r="I98" s="121"/>
      <c r="J98" s="122">
        <f>J154</f>
        <v>0</v>
      </c>
      <c r="L98" s="119"/>
    </row>
    <row r="99" spans="1:31" s="9" customFormat="1" ht="24.95" customHeight="1">
      <c r="B99" s="119"/>
      <c r="D99" s="120" t="s">
        <v>3796</v>
      </c>
      <c r="E99" s="121"/>
      <c r="F99" s="121"/>
      <c r="G99" s="121"/>
      <c r="H99" s="121"/>
      <c r="I99" s="121"/>
      <c r="J99" s="122">
        <f>J209</f>
        <v>0</v>
      </c>
      <c r="L99" s="119"/>
    </row>
    <row r="100" spans="1:31" s="2" customFormat="1" ht="21.7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customHeight="1">
      <c r="A101" s="33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5" spans="1:31" s="2" customFormat="1" ht="6.95" customHeight="1">
      <c r="A105" s="33"/>
      <c r="B105" s="53"/>
      <c r="C105" s="54"/>
      <c r="D105" s="54"/>
      <c r="E105" s="54"/>
      <c r="F105" s="54"/>
      <c r="G105" s="54"/>
      <c r="H105" s="54"/>
      <c r="I105" s="54"/>
      <c r="J105" s="54"/>
      <c r="K105" s="54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137</v>
      </c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15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6.25" customHeight="1">
      <c r="A109" s="33"/>
      <c r="B109" s="34"/>
      <c r="C109" s="33"/>
      <c r="D109" s="33"/>
      <c r="E109" s="264" t="str">
        <f>E7</f>
        <v>Stredná odborná škola informačných technológií centrum celoživotného a odborného vzdelávania a prípravy pre industry 4.0</v>
      </c>
      <c r="F109" s="265"/>
      <c r="G109" s="265"/>
      <c r="H109" s="265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114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3"/>
      <c r="D111" s="33"/>
      <c r="E111" s="226" t="str">
        <f>E9</f>
        <v>09 - SO-01 VZT</v>
      </c>
      <c r="F111" s="266"/>
      <c r="G111" s="266"/>
      <c r="H111" s="266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19</v>
      </c>
      <c r="D113" s="33"/>
      <c r="E113" s="33"/>
      <c r="F113" s="26" t="str">
        <f>F12</f>
        <v>parc.č.2532/4 Banská Bystrica</v>
      </c>
      <c r="G113" s="33"/>
      <c r="H113" s="33"/>
      <c r="I113" s="28" t="s">
        <v>21</v>
      </c>
      <c r="J113" s="59" t="str">
        <f>IF(J12="","",J12)</f>
        <v>24. 4. 2025</v>
      </c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23</v>
      </c>
      <c r="D115" s="33"/>
      <c r="E115" s="33"/>
      <c r="F115" s="26" t="str">
        <f>E15</f>
        <v>Banskobystrický samosprávny kraj</v>
      </c>
      <c r="G115" s="33"/>
      <c r="H115" s="33"/>
      <c r="I115" s="28" t="s">
        <v>29</v>
      </c>
      <c r="J115" s="31" t="str">
        <f>E21</f>
        <v>Ing.Marek Mečír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27</v>
      </c>
      <c r="D116" s="33"/>
      <c r="E116" s="33"/>
      <c r="F116" s="26" t="str">
        <f>IF(E18="","",E18)</f>
        <v>Vyplň údaj</v>
      </c>
      <c r="G116" s="33"/>
      <c r="H116" s="33"/>
      <c r="I116" s="28" t="s">
        <v>32</v>
      </c>
      <c r="J116" s="31" t="str">
        <f>E24</f>
        <v>Stanislav Hlubina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27"/>
      <c r="B118" s="128"/>
      <c r="C118" s="129" t="s">
        <v>138</v>
      </c>
      <c r="D118" s="130" t="s">
        <v>61</v>
      </c>
      <c r="E118" s="130" t="s">
        <v>57</v>
      </c>
      <c r="F118" s="130" t="s">
        <v>58</v>
      </c>
      <c r="G118" s="130" t="s">
        <v>139</v>
      </c>
      <c r="H118" s="130" t="s">
        <v>140</v>
      </c>
      <c r="I118" s="130" t="s">
        <v>141</v>
      </c>
      <c r="J118" s="131" t="s">
        <v>118</v>
      </c>
      <c r="K118" s="132" t="s">
        <v>142</v>
      </c>
      <c r="L118" s="133"/>
      <c r="M118" s="66" t="s">
        <v>1</v>
      </c>
      <c r="N118" s="67" t="s">
        <v>40</v>
      </c>
      <c r="O118" s="67" t="s">
        <v>143</v>
      </c>
      <c r="P118" s="67" t="s">
        <v>144</v>
      </c>
      <c r="Q118" s="67" t="s">
        <v>145</v>
      </c>
      <c r="R118" s="67" t="s">
        <v>146</v>
      </c>
      <c r="S118" s="67" t="s">
        <v>147</v>
      </c>
      <c r="T118" s="68" t="s">
        <v>148</v>
      </c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</row>
    <row r="119" spans="1:65" s="2" customFormat="1" ht="22.9" customHeight="1">
      <c r="A119" s="33"/>
      <c r="B119" s="34"/>
      <c r="C119" s="73" t="s">
        <v>119</v>
      </c>
      <c r="D119" s="33"/>
      <c r="E119" s="33"/>
      <c r="F119" s="33"/>
      <c r="G119" s="33"/>
      <c r="H119" s="33"/>
      <c r="I119" s="33"/>
      <c r="J119" s="134">
        <f>BK119</f>
        <v>0</v>
      </c>
      <c r="K119" s="33"/>
      <c r="L119" s="34"/>
      <c r="M119" s="69"/>
      <c r="N119" s="60"/>
      <c r="O119" s="70"/>
      <c r="P119" s="135">
        <f>P120+P154+P209</f>
        <v>0</v>
      </c>
      <c r="Q119" s="70"/>
      <c r="R119" s="135">
        <f>R120+R154+R209</f>
        <v>0</v>
      </c>
      <c r="S119" s="70"/>
      <c r="T119" s="136">
        <f>T120+T154+T209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8" t="s">
        <v>75</v>
      </c>
      <c r="AU119" s="18" t="s">
        <v>120</v>
      </c>
      <c r="BK119" s="137">
        <f>BK120+BK154+BK209</f>
        <v>0</v>
      </c>
    </row>
    <row r="120" spans="1:65" s="12" customFormat="1" ht="25.9" customHeight="1">
      <c r="B120" s="138"/>
      <c r="D120" s="139" t="s">
        <v>75</v>
      </c>
      <c r="E120" s="140" t="s">
        <v>1188</v>
      </c>
      <c r="F120" s="140" t="s">
        <v>3797</v>
      </c>
      <c r="I120" s="141"/>
      <c r="J120" s="142">
        <f>BK120</f>
        <v>0</v>
      </c>
      <c r="L120" s="138"/>
      <c r="M120" s="143"/>
      <c r="N120" s="144"/>
      <c r="O120" s="144"/>
      <c r="P120" s="145">
        <f>SUM(P121:P153)</f>
        <v>0</v>
      </c>
      <c r="Q120" s="144"/>
      <c r="R120" s="145">
        <f>SUM(R121:R153)</f>
        <v>0</v>
      </c>
      <c r="S120" s="144"/>
      <c r="T120" s="146">
        <f>SUM(T121:T153)</f>
        <v>0</v>
      </c>
      <c r="AR120" s="139" t="s">
        <v>84</v>
      </c>
      <c r="AT120" s="147" t="s">
        <v>75</v>
      </c>
      <c r="AU120" s="147" t="s">
        <v>76</v>
      </c>
      <c r="AY120" s="139" t="s">
        <v>151</v>
      </c>
      <c r="BK120" s="148">
        <f>SUM(BK121:BK153)</f>
        <v>0</v>
      </c>
    </row>
    <row r="121" spans="1:65" s="2" customFormat="1" ht="16.5" customHeight="1">
      <c r="A121" s="33"/>
      <c r="B121" s="151"/>
      <c r="C121" s="152" t="s">
        <v>84</v>
      </c>
      <c r="D121" s="152" t="s">
        <v>154</v>
      </c>
      <c r="E121" s="153" t="s">
        <v>3798</v>
      </c>
      <c r="F121" s="154" t="s">
        <v>3799</v>
      </c>
      <c r="G121" s="155" t="s">
        <v>3648</v>
      </c>
      <c r="H121" s="156">
        <v>1</v>
      </c>
      <c r="I121" s="157"/>
      <c r="J121" s="158">
        <f>ROUND(I121*H121,2)</f>
        <v>0</v>
      </c>
      <c r="K121" s="159"/>
      <c r="L121" s="34"/>
      <c r="M121" s="160" t="s">
        <v>1</v>
      </c>
      <c r="N121" s="161" t="s">
        <v>42</v>
      </c>
      <c r="O121" s="62"/>
      <c r="P121" s="162">
        <f>O121*H121</f>
        <v>0</v>
      </c>
      <c r="Q121" s="162">
        <v>0</v>
      </c>
      <c r="R121" s="162">
        <f>Q121*H121</f>
        <v>0</v>
      </c>
      <c r="S121" s="162">
        <v>0</v>
      </c>
      <c r="T121" s="163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4" t="s">
        <v>158</v>
      </c>
      <c r="AT121" s="164" t="s">
        <v>154</v>
      </c>
      <c r="AU121" s="164" t="s">
        <v>84</v>
      </c>
      <c r="AY121" s="18" t="s">
        <v>151</v>
      </c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8" t="s">
        <v>152</v>
      </c>
      <c r="BK121" s="165">
        <f>ROUND(I121*H121,2)</f>
        <v>0</v>
      </c>
      <c r="BL121" s="18" t="s">
        <v>158</v>
      </c>
      <c r="BM121" s="164" t="s">
        <v>152</v>
      </c>
    </row>
    <row r="122" spans="1:65" s="13" customFormat="1" ht="22.5">
      <c r="B122" s="166"/>
      <c r="D122" s="167" t="s">
        <v>160</v>
      </c>
      <c r="E122" s="168" t="s">
        <v>1</v>
      </c>
      <c r="F122" s="169" t="s">
        <v>3800</v>
      </c>
      <c r="H122" s="168" t="s">
        <v>1</v>
      </c>
      <c r="I122" s="170"/>
      <c r="L122" s="166"/>
      <c r="M122" s="171"/>
      <c r="N122" s="172"/>
      <c r="O122" s="172"/>
      <c r="P122" s="172"/>
      <c r="Q122" s="172"/>
      <c r="R122" s="172"/>
      <c r="S122" s="172"/>
      <c r="T122" s="173"/>
      <c r="AT122" s="168" t="s">
        <v>160</v>
      </c>
      <c r="AU122" s="168" t="s">
        <v>84</v>
      </c>
      <c r="AV122" s="13" t="s">
        <v>84</v>
      </c>
      <c r="AW122" s="13" t="s">
        <v>31</v>
      </c>
      <c r="AX122" s="13" t="s">
        <v>76</v>
      </c>
      <c r="AY122" s="168" t="s">
        <v>151</v>
      </c>
    </row>
    <row r="123" spans="1:65" s="13" customFormat="1" ht="11.25">
      <c r="B123" s="166"/>
      <c r="D123" s="167" t="s">
        <v>160</v>
      </c>
      <c r="E123" s="168" t="s">
        <v>1</v>
      </c>
      <c r="F123" s="169" t="s">
        <v>3801</v>
      </c>
      <c r="H123" s="168" t="s">
        <v>1</v>
      </c>
      <c r="I123" s="170"/>
      <c r="L123" s="166"/>
      <c r="M123" s="171"/>
      <c r="N123" s="172"/>
      <c r="O123" s="172"/>
      <c r="P123" s="172"/>
      <c r="Q123" s="172"/>
      <c r="R123" s="172"/>
      <c r="S123" s="172"/>
      <c r="T123" s="173"/>
      <c r="AT123" s="168" t="s">
        <v>160</v>
      </c>
      <c r="AU123" s="168" t="s">
        <v>84</v>
      </c>
      <c r="AV123" s="13" t="s">
        <v>84</v>
      </c>
      <c r="AW123" s="13" t="s">
        <v>31</v>
      </c>
      <c r="AX123" s="13" t="s">
        <v>76</v>
      </c>
      <c r="AY123" s="168" t="s">
        <v>151</v>
      </c>
    </row>
    <row r="124" spans="1:65" s="13" customFormat="1" ht="22.5">
      <c r="B124" s="166"/>
      <c r="D124" s="167" t="s">
        <v>160</v>
      </c>
      <c r="E124" s="168" t="s">
        <v>1</v>
      </c>
      <c r="F124" s="169" t="s">
        <v>3802</v>
      </c>
      <c r="H124" s="168" t="s">
        <v>1</v>
      </c>
      <c r="I124" s="170"/>
      <c r="L124" s="166"/>
      <c r="M124" s="171"/>
      <c r="N124" s="172"/>
      <c r="O124" s="172"/>
      <c r="P124" s="172"/>
      <c r="Q124" s="172"/>
      <c r="R124" s="172"/>
      <c r="S124" s="172"/>
      <c r="T124" s="173"/>
      <c r="AT124" s="168" t="s">
        <v>160</v>
      </c>
      <c r="AU124" s="168" t="s">
        <v>84</v>
      </c>
      <c r="AV124" s="13" t="s">
        <v>84</v>
      </c>
      <c r="AW124" s="13" t="s">
        <v>31</v>
      </c>
      <c r="AX124" s="13" t="s">
        <v>76</v>
      </c>
      <c r="AY124" s="168" t="s">
        <v>151</v>
      </c>
    </row>
    <row r="125" spans="1:65" s="13" customFormat="1" ht="11.25">
      <c r="B125" s="166"/>
      <c r="D125" s="167" t="s">
        <v>160</v>
      </c>
      <c r="E125" s="168" t="s">
        <v>1</v>
      </c>
      <c r="F125" s="169" t="s">
        <v>3803</v>
      </c>
      <c r="H125" s="168" t="s">
        <v>1</v>
      </c>
      <c r="I125" s="170"/>
      <c r="L125" s="166"/>
      <c r="M125" s="171"/>
      <c r="N125" s="172"/>
      <c r="O125" s="172"/>
      <c r="P125" s="172"/>
      <c r="Q125" s="172"/>
      <c r="R125" s="172"/>
      <c r="S125" s="172"/>
      <c r="T125" s="173"/>
      <c r="AT125" s="168" t="s">
        <v>160</v>
      </c>
      <c r="AU125" s="168" t="s">
        <v>84</v>
      </c>
      <c r="AV125" s="13" t="s">
        <v>84</v>
      </c>
      <c r="AW125" s="13" t="s">
        <v>31</v>
      </c>
      <c r="AX125" s="13" t="s">
        <v>76</v>
      </c>
      <c r="AY125" s="168" t="s">
        <v>151</v>
      </c>
    </row>
    <row r="126" spans="1:65" s="14" customFormat="1" ht="11.25">
      <c r="B126" s="174"/>
      <c r="D126" s="167" t="s">
        <v>160</v>
      </c>
      <c r="E126" s="175" t="s">
        <v>1</v>
      </c>
      <c r="F126" s="176" t="s">
        <v>84</v>
      </c>
      <c r="H126" s="177">
        <v>1</v>
      </c>
      <c r="I126" s="178"/>
      <c r="L126" s="174"/>
      <c r="M126" s="179"/>
      <c r="N126" s="180"/>
      <c r="O126" s="180"/>
      <c r="P126" s="180"/>
      <c r="Q126" s="180"/>
      <c r="R126" s="180"/>
      <c r="S126" s="180"/>
      <c r="T126" s="181"/>
      <c r="AT126" s="175" t="s">
        <v>160</v>
      </c>
      <c r="AU126" s="175" t="s">
        <v>84</v>
      </c>
      <c r="AV126" s="14" t="s">
        <v>152</v>
      </c>
      <c r="AW126" s="14" t="s">
        <v>31</v>
      </c>
      <c r="AX126" s="14" t="s">
        <v>84</v>
      </c>
      <c r="AY126" s="175" t="s">
        <v>151</v>
      </c>
    </row>
    <row r="127" spans="1:65" s="2" customFormat="1" ht="37.9" customHeight="1">
      <c r="A127" s="33"/>
      <c r="B127" s="151"/>
      <c r="C127" s="152" t="s">
        <v>152</v>
      </c>
      <c r="D127" s="152" t="s">
        <v>154</v>
      </c>
      <c r="E127" s="153" t="s">
        <v>3804</v>
      </c>
      <c r="F127" s="154" t="s">
        <v>3805</v>
      </c>
      <c r="G127" s="155" t="s">
        <v>3648</v>
      </c>
      <c r="H127" s="156">
        <v>1</v>
      </c>
      <c r="I127" s="157"/>
      <c r="J127" s="158">
        <f t="shared" ref="J127:J153" si="0">ROUND(I127*H127,2)</f>
        <v>0</v>
      </c>
      <c r="K127" s="159"/>
      <c r="L127" s="34"/>
      <c r="M127" s="160" t="s">
        <v>1</v>
      </c>
      <c r="N127" s="161" t="s">
        <v>42</v>
      </c>
      <c r="O127" s="62"/>
      <c r="P127" s="162">
        <f t="shared" ref="P127:P153" si="1">O127*H127</f>
        <v>0</v>
      </c>
      <c r="Q127" s="162">
        <v>0</v>
      </c>
      <c r="R127" s="162">
        <f t="shared" ref="R127:R153" si="2">Q127*H127</f>
        <v>0</v>
      </c>
      <c r="S127" s="162">
        <v>0</v>
      </c>
      <c r="T127" s="163">
        <f t="shared" ref="T127:T153" si="3"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158</v>
      </c>
      <c r="AT127" s="164" t="s">
        <v>154</v>
      </c>
      <c r="AU127" s="164" t="s">
        <v>84</v>
      </c>
      <c r="AY127" s="18" t="s">
        <v>151</v>
      </c>
      <c r="BE127" s="165">
        <f t="shared" ref="BE127:BE153" si="4">IF(N127="základná",J127,0)</f>
        <v>0</v>
      </c>
      <c r="BF127" s="165">
        <f t="shared" ref="BF127:BF153" si="5">IF(N127="znížená",J127,0)</f>
        <v>0</v>
      </c>
      <c r="BG127" s="165">
        <f t="shared" ref="BG127:BG153" si="6">IF(N127="zákl. prenesená",J127,0)</f>
        <v>0</v>
      </c>
      <c r="BH127" s="165">
        <f t="shared" ref="BH127:BH153" si="7">IF(N127="zníž. prenesená",J127,0)</f>
        <v>0</v>
      </c>
      <c r="BI127" s="165">
        <f t="shared" ref="BI127:BI153" si="8">IF(N127="nulová",J127,0)</f>
        <v>0</v>
      </c>
      <c r="BJ127" s="18" t="s">
        <v>152</v>
      </c>
      <c r="BK127" s="165">
        <f t="shared" ref="BK127:BK153" si="9">ROUND(I127*H127,2)</f>
        <v>0</v>
      </c>
      <c r="BL127" s="18" t="s">
        <v>158</v>
      </c>
      <c r="BM127" s="164" t="s">
        <v>158</v>
      </c>
    </row>
    <row r="128" spans="1:65" s="2" customFormat="1" ht="16.5" customHeight="1">
      <c r="A128" s="33"/>
      <c r="B128" s="151"/>
      <c r="C128" s="152" t="s">
        <v>165</v>
      </c>
      <c r="D128" s="152" t="s">
        <v>154</v>
      </c>
      <c r="E128" s="153" t="s">
        <v>3806</v>
      </c>
      <c r="F128" s="154" t="s">
        <v>3807</v>
      </c>
      <c r="G128" s="155" t="s">
        <v>179</v>
      </c>
      <c r="H128" s="156">
        <v>2</v>
      </c>
      <c r="I128" s="157"/>
      <c r="J128" s="158">
        <f t="shared" si="0"/>
        <v>0</v>
      </c>
      <c r="K128" s="159"/>
      <c r="L128" s="34"/>
      <c r="M128" s="160" t="s">
        <v>1</v>
      </c>
      <c r="N128" s="161" t="s">
        <v>42</v>
      </c>
      <c r="O128" s="62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158</v>
      </c>
      <c r="AT128" s="164" t="s">
        <v>154</v>
      </c>
      <c r="AU128" s="164" t="s">
        <v>84</v>
      </c>
      <c r="AY128" s="18" t="s">
        <v>151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152</v>
      </c>
      <c r="BK128" s="165">
        <f t="shared" si="9"/>
        <v>0</v>
      </c>
      <c r="BL128" s="18" t="s">
        <v>158</v>
      </c>
      <c r="BM128" s="164" t="s">
        <v>191</v>
      </c>
    </row>
    <row r="129" spans="1:65" s="2" customFormat="1" ht="24.2" customHeight="1">
      <c r="A129" s="33"/>
      <c r="B129" s="151"/>
      <c r="C129" s="152" t="s">
        <v>158</v>
      </c>
      <c r="D129" s="152" t="s">
        <v>154</v>
      </c>
      <c r="E129" s="153" t="s">
        <v>3808</v>
      </c>
      <c r="F129" s="154" t="s">
        <v>3809</v>
      </c>
      <c r="G129" s="155" t="s">
        <v>179</v>
      </c>
      <c r="H129" s="156">
        <v>1</v>
      </c>
      <c r="I129" s="157"/>
      <c r="J129" s="158">
        <f t="shared" si="0"/>
        <v>0</v>
      </c>
      <c r="K129" s="159"/>
      <c r="L129" s="34"/>
      <c r="M129" s="160" t="s">
        <v>1</v>
      </c>
      <c r="N129" s="161" t="s">
        <v>42</v>
      </c>
      <c r="O129" s="62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158</v>
      </c>
      <c r="AT129" s="164" t="s">
        <v>154</v>
      </c>
      <c r="AU129" s="164" t="s">
        <v>84</v>
      </c>
      <c r="AY129" s="18" t="s">
        <v>151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152</v>
      </c>
      <c r="BK129" s="165">
        <f t="shared" si="9"/>
        <v>0</v>
      </c>
      <c r="BL129" s="18" t="s">
        <v>158</v>
      </c>
      <c r="BM129" s="164" t="s">
        <v>189</v>
      </c>
    </row>
    <row r="130" spans="1:65" s="2" customFormat="1" ht="24.2" customHeight="1">
      <c r="A130" s="33"/>
      <c r="B130" s="151"/>
      <c r="C130" s="152" t="s">
        <v>185</v>
      </c>
      <c r="D130" s="152" t="s">
        <v>154</v>
      </c>
      <c r="E130" s="153" t="s">
        <v>3810</v>
      </c>
      <c r="F130" s="154" t="s">
        <v>3811</v>
      </c>
      <c r="G130" s="155" t="s">
        <v>179</v>
      </c>
      <c r="H130" s="156">
        <v>4</v>
      </c>
      <c r="I130" s="157"/>
      <c r="J130" s="158">
        <f t="shared" si="0"/>
        <v>0</v>
      </c>
      <c r="K130" s="159"/>
      <c r="L130" s="34"/>
      <c r="M130" s="160" t="s">
        <v>1</v>
      </c>
      <c r="N130" s="161" t="s">
        <v>42</v>
      </c>
      <c r="O130" s="62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158</v>
      </c>
      <c r="AT130" s="164" t="s">
        <v>154</v>
      </c>
      <c r="AU130" s="164" t="s">
        <v>84</v>
      </c>
      <c r="AY130" s="18" t="s">
        <v>151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152</v>
      </c>
      <c r="BK130" s="165">
        <f t="shared" si="9"/>
        <v>0</v>
      </c>
      <c r="BL130" s="18" t="s">
        <v>158</v>
      </c>
      <c r="BM130" s="164" t="s">
        <v>110</v>
      </c>
    </row>
    <row r="131" spans="1:65" s="2" customFormat="1" ht="21.75" customHeight="1">
      <c r="A131" s="33"/>
      <c r="B131" s="151"/>
      <c r="C131" s="152" t="s">
        <v>191</v>
      </c>
      <c r="D131" s="152" t="s">
        <v>154</v>
      </c>
      <c r="E131" s="153" t="s">
        <v>3812</v>
      </c>
      <c r="F131" s="154" t="s">
        <v>3813</v>
      </c>
      <c r="G131" s="155" t="s">
        <v>179</v>
      </c>
      <c r="H131" s="156">
        <v>4</v>
      </c>
      <c r="I131" s="157"/>
      <c r="J131" s="158">
        <f t="shared" si="0"/>
        <v>0</v>
      </c>
      <c r="K131" s="159"/>
      <c r="L131" s="34"/>
      <c r="M131" s="160" t="s">
        <v>1</v>
      </c>
      <c r="N131" s="161" t="s">
        <v>42</v>
      </c>
      <c r="O131" s="62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158</v>
      </c>
      <c r="AT131" s="164" t="s">
        <v>154</v>
      </c>
      <c r="AU131" s="164" t="s">
        <v>84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152</v>
      </c>
      <c r="BK131" s="165">
        <f t="shared" si="9"/>
        <v>0</v>
      </c>
      <c r="BL131" s="18" t="s">
        <v>158</v>
      </c>
      <c r="BM131" s="164" t="s">
        <v>218</v>
      </c>
    </row>
    <row r="132" spans="1:65" s="2" customFormat="1" ht="21.75" customHeight="1">
      <c r="A132" s="33"/>
      <c r="B132" s="151"/>
      <c r="C132" s="152" t="s">
        <v>196</v>
      </c>
      <c r="D132" s="152" t="s">
        <v>154</v>
      </c>
      <c r="E132" s="153" t="s">
        <v>3814</v>
      </c>
      <c r="F132" s="154" t="s">
        <v>3815</v>
      </c>
      <c r="G132" s="155" t="s">
        <v>3648</v>
      </c>
      <c r="H132" s="156">
        <v>1</v>
      </c>
      <c r="I132" s="157"/>
      <c r="J132" s="158">
        <f t="shared" si="0"/>
        <v>0</v>
      </c>
      <c r="K132" s="159"/>
      <c r="L132" s="34"/>
      <c r="M132" s="160" t="s">
        <v>1</v>
      </c>
      <c r="N132" s="161" t="s">
        <v>42</v>
      </c>
      <c r="O132" s="62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158</v>
      </c>
      <c r="AT132" s="164" t="s">
        <v>154</v>
      </c>
      <c r="AU132" s="164" t="s">
        <v>84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152</v>
      </c>
      <c r="BK132" s="165">
        <f t="shared" si="9"/>
        <v>0</v>
      </c>
      <c r="BL132" s="18" t="s">
        <v>158</v>
      </c>
      <c r="BM132" s="164" t="s">
        <v>244</v>
      </c>
    </row>
    <row r="133" spans="1:65" s="2" customFormat="1" ht="33" customHeight="1">
      <c r="A133" s="33"/>
      <c r="B133" s="151"/>
      <c r="C133" s="152" t="s">
        <v>189</v>
      </c>
      <c r="D133" s="152" t="s">
        <v>154</v>
      </c>
      <c r="E133" s="153" t="s">
        <v>3816</v>
      </c>
      <c r="F133" s="154" t="s">
        <v>3817</v>
      </c>
      <c r="G133" s="155" t="s">
        <v>3648</v>
      </c>
      <c r="H133" s="156">
        <v>1</v>
      </c>
      <c r="I133" s="157"/>
      <c r="J133" s="158">
        <f t="shared" si="0"/>
        <v>0</v>
      </c>
      <c r="K133" s="159"/>
      <c r="L133" s="34"/>
      <c r="M133" s="160" t="s">
        <v>1</v>
      </c>
      <c r="N133" s="161" t="s">
        <v>42</v>
      </c>
      <c r="O133" s="62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158</v>
      </c>
      <c r="AT133" s="164" t="s">
        <v>154</v>
      </c>
      <c r="AU133" s="164" t="s">
        <v>84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152</v>
      </c>
      <c r="BK133" s="165">
        <f t="shared" si="9"/>
        <v>0</v>
      </c>
      <c r="BL133" s="18" t="s">
        <v>158</v>
      </c>
      <c r="BM133" s="164" t="s">
        <v>262</v>
      </c>
    </row>
    <row r="134" spans="1:65" s="2" customFormat="1" ht="24.2" customHeight="1">
      <c r="A134" s="33"/>
      <c r="B134" s="151"/>
      <c r="C134" s="152" t="s">
        <v>204</v>
      </c>
      <c r="D134" s="152" t="s">
        <v>154</v>
      </c>
      <c r="E134" s="153" t="s">
        <v>3818</v>
      </c>
      <c r="F134" s="154" t="s">
        <v>3819</v>
      </c>
      <c r="G134" s="155" t="s">
        <v>3648</v>
      </c>
      <c r="H134" s="156">
        <v>1</v>
      </c>
      <c r="I134" s="157"/>
      <c r="J134" s="158">
        <f t="shared" si="0"/>
        <v>0</v>
      </c>
      <c r="K134" s="159"/>
      <c r="L134" s="34"/>
      <c r="M134" s="160" t="s">
        <v>1</v>
      </c>
      <c r="N134" s="161" t="s">
        <v>42</v>
      </c>
      <c r="O134" s="62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158</v>
      </c>
      <c r="AT134" s="164" t="s">
        <v>154</v>
      </c>
      <c r="AU134" s="164" t="s">
        <v>84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152</v>
      </c>
      <c r="BK134" s="165">
        <f t="shared" si="9"/>
        <v>0</v>
      </c>
      <c r="BL134" s="18" t="s">
        <v>158</v>
      </c>
      <c r="BM134" s="164" t="s">
        <v>309</v>
      </c>
    </row>
    <row r="135" spans="1:65" s="2" customFormat="1" ht="24.2" customHeight="1">
      <c r="A135" s="33"/>
      <c r="B135" s="151"/>
      <c r="C135" s="152" t="s">
        <v>110</v>
      </c>
      <c r="D135" s="152" t="s">
        <v>154</v>
      </c>
      <c r="E135" s="153" t="s">
        <v>3820</v>
      </c>
      <c r="F135" s="154" t="s">
        <v>3821</v>
      </c>
      <c r="G135" s="155" t="s">
        <v>3648</v>
      </c>
      <c r="H135" s="156">
        <v>1</v>
      </c>
      <c r="I135" s="157"/>
      <c r="J135" s="158">
        <f t="shared" si="0"/>
        <v>0</v>
      </c>
      <c r="K135" s="159"/>
      <c r="L135" s="34"/>
      <c r="M135" s="160" t="s">
        <v>1</v>
      </c>
      <c r="N135" s="161" t="s">
        <v>42</v>
      </c>
      <c r="O135" s="62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158</v>
      </c>
      <c r="AT135" s="164" t="s">
        <v>154</v>
      </c>
      <c r="AU135" s="164" t="s">
        <v>84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152</v>
      </c>
      <c r="BK135" s="165">
        <f t="shared" si="9"/>
        <v>0</v>
      </c>
      <c r="BL135" s="18" t="s">
        <v>158</v>
      </c>
      <c r="BM135" s="164" t="s">
        <v>323</v>
      </c>
    </row>
    <row r="136" spans="1:65" s="2" customFormat="1" ht="16.5" customHeight="1">
      <c r="A136" s="33"/>
      <c r="B136" s="151"/>
      <c r="C136" s="152" t="s">
        <v>214</v>
      </c>
      <c r="D136" s="152" t="s">
        <v>154</v>
      </c>
      <c r="E136" s="153" t="s">
        <v>3822</v>
      </c>
      <c r="F136" s="154" t="s">
        <v>3823</v>
      </c>
      <c r="G136" s="155" t="s">
        <v>179</v>
      </c>
      <c r="H136" s="156">
        <v>4</v>
      </c>
      <c r="I136" s="157"/>
      <c r="J136" s="158">
        <f t="shared" si="0"/>
        <v>0</v>
      </c>
      <c r="K136" s="159"/>
      <c r="L136" s="34"/>
      <c r="M136" s="160" t="s">
        <v>1</v>
      </c>
      <c r="N136" s="161" t="s">
        <v>42</v>
      </c>
      <c r="O136" s="62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158</v>
      </c>
      <c r="AT136" s="164" t="s">
        <v>154</v>
      </c>
      <c r="AU136" s="164" t="s">
        <v>84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152</v>
      </c>
      <c r="BK136" s="165">
        <f t="shared" si="9"/>
        <v>0</v>
      </c>
      <c r="BL136" s="18" t="s">
        <v>158</v>
      </c>
      <c r="BM136" s="164" t="s">
        <v>345</v>
      </c>
    </row>
    <row r="137" spans="1:65" s="2" customFormat="1" ht="16.5" customHeight="1">
      <c r="A137" s="33"/>
      <c r="B137" s="151"/>
      <c r="C137" s="152" t="s">
        <v>218</v>
      </c>
      <c r="D137" s="152" t="s">
        <v>154</v>
      </c>
      <c r="E137" s="153" t="s">
        <v>3824</v>
      </c>
      <c r="F137" s="154" t="s">
        <v>3825</v>
      </c>
      <c r="G137" s="155" t="s">
        <v>179</v>
      </c>
      <c r="H137" s="156">
        <v>1</v>
      </c>
      <c r="I137" s="157"/>
      <c r="J137" s="158">
        <f t="shared" si="0"/>
        <v>0</v>
      </c>
      <c r="K137" s="159"/>
      <c r="L137" s="34"/>
      <c r="M137" s="160" t="s">
        <v>1</v>
      </c>
      <c r="N137" s="161" t="s">
        <v>42</v>
      </c>
      <c r="O137" s="62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158</v>
      </c>
      <c r="AT137" s="164" t="s">
        <v>154</v>
      </c>
      <c r="AU137" s="164" t="s">
        <v>84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152</v>
      </c>
      <c r="BK137" s="165">
        <f t="shared" si="9"/>
        <v>0</v>
      </c>
      <c r="BL137" s="18" t="s">
        <v>158</v>
      </c>
      <c r="BM137" s="164" t="s">
        <v>371</v>
      </c>
    </row>
    <row r="138" spans="1:65" s="2" customFormat="1" ht="21.75" customHeight="1">
      <c r="A138" s="33"/>
      <c r="B138" s="151"/>
      <c r="C138" s="152" t="s">
        <v>233</v>
      </c>
      <c r="D138" s="152" t="s">
        <v>154</v>
      </c>
      <c r="E138" s="153" t="s">
        <v>3826</v>
      </c>
      <c r="F138" s="154" t="s">
        <v>3827</v>
      </c>
      <c r="G138" s="155" t="s">
        <v>179</v>
      </c>
      <c r="H138" s="156">
        <v>1</v>
      </c>
      <c r="I138" s="157"/>
      <c r="J138" s="158">
        <f t="shared" si="0"/>
        <v>0</v>
      </c>
      <c r="K138" s="159"/>
      <c r="L138" s="34"/>
      <c r="M138" s="160" t="s">
        <v>1</v>
      </c>
      <c r="N138" s="161" t="s">
        <v>42</v>
      </c>
      <c r="O138" s="62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158</v>
      </c>
      <c r="AT138" s="164" t="s">
        <v>154</v>
      </c>
      <c r="AU138" s="164" t="s">
        <v>84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152</v>
      </c>
      <c r="BK138" s="165">
        <f t="shared" si="9"/>
        <v>0</v>
      </c>
      <c r="BL138" s="18" t="s">
        <v>158</v>
      </c>
      <c r="BM138" s="164" t="s">
        <v>381</v>
      </c>
    </row>
    <row r="139" spans="1:65" s="2" customFormat="1" ht="24.2" customHeight="1">
      <c r="A139" s="33"/>
      <c r="B139" s="151"/>
      <c r="C139" s="152" t="s">
        <v>244</v>
      </c>
      <c r="D139" s="152" t="s">
        <v>154</v>
      </c>
      <c r="E139" s="153" t="s">
        <v>3828</v>
      </c>
      <c r="F139" s="154" t="s">
        <v>3829</v>
      </c>
      <c r="G139" s="155" t="s">
        <v>179</v>
      </c>
      <c r="H139" s="156">
        <v>6</v>
      </c>
      <c r="I139" s="157"/>
      <c r="J139" s="158">
        <f t="shared" si="0"/>
        <v>0</v>
      </c>
      <c r="K139" s="159"/>
      <c r="L139" s="34"/>
      <c r="M139" s="160" t="s">
        <v>1</v>
      </c>
      <c r="N139" s="161" t="s">
        <v>42</v>
      </c>
      <c r="O139" s="62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158</v>
      </c>
      <c r="AT139" s="164" t="s">
        <v>154</v>
      </c>
      <c r="AU139" s="164" t="s">
        <v>84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152</v>
      </c>
      <c r="BK139" s="165">
        <f t="shared" si="9"/>
        <v>0</v>
      </c>
      <c r="BL139" s="18" t="s">
        <v>158</v>
      </c>
      <c r="BM139" s="164" t="s">
        <v>393</v>
      </c>
    </row>
    <row r="140" spans="1:65" s="2" customFormat="1" ht="24.2" customHeight="1">
      <c r="A140" s="33"/>
      <c r="B140" s="151"/>
      <c r="C140" s="152" t="s">
        <v>256</v>
      </c>
      <c r="D140" s="152" t="s">
        <v>154</v>
      </c>
      <c r="E140" s="153" t="s">
        <v>3830</v>
      </c>
      <c r="F140" s="154" t="s">
        <v>3831</v>
      </c>
      <c r="G140" s="155" t="s">
        <v>179</v>
      </c>
      <c r="H140" s="156">
        <v>6</v>
      </c>
      <c r="I140" s="157"/>
      <c r="J140" s="158">
        <f t="shared" si="0"/>
        <v>0</v>
      </c>
      <c r="K140" s="159"/>
      <c r="L140" s="34"/>
      <c r="M140" s="160" t="s">
        <v>1</v>
      </c>
      <c r="N140" s="161" t="s">
        <v>42</v>
      </c>
      <c r="O140" s="62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158</v>
      </c>
      <c r="AT140" s="164" t="s">
        <v>154</v>
      </c>
      <c r="AU140" s="164" t="s">
        <v>84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152</v>
      </c>
      <c r="BK140" s="165">
        <f t="shared" si="9"/>
        <v>0</v>
      </c>
      <c r="BL140" s="18" t="s">
        <v>158</v>
      </c>
      <c r="BM140" s="164" t="s">
        <v>404</v>
      </c>
    </row>
    <row r="141" spans="1:65" s="2" customFormat="1" ht="24.2" customHeight="1">
      <c r="A141" s="33"/>
      <c r="B141" s="151"/>
      <c r="C141" s="152" t="s">
        <v>262</v>
      </c>
      <c r="D141" s="152" t="s">
        <v>154</v>
      </c>
      <c r="E141" s="153" t="s">
        <v>3832</v>
      </c>
      <c r="F141" s="154" t="s">
        <v>3833</v>
      </c>
      <c r="G141" s="155" t="s">
        <v>179</v>
      </c>
      <c r="H141" s="156">
        <v>5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42</v>
      </c>
      <c r="O141" s="62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158</v>
      </c>
      <c r="AT141" s="164" t="s">
        <v>154</v>
      </c>
      <c r="AU141" s="164" t="s">
        <v>84</v>
      </c>
      <c r="AY141" s="18" t="s">
        <v>151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152</v>
      </c>
      <c r="BK141" s="165">
        <f t="shared" si="9"/>
        <v>0</v>
      </c>
      <c r="BL141" s="18" t="s">
        <v>158</v>
      </c>
      <c r="BM141" s="164" t="s">
        <v>417</v>
      </c>
    </row>
    <row r="142" spans="1:65" s="2" customFormat="1" ht="24.2" customHeight="1">
      <c r="A142" s="33"/>
      <c r="B142" s="151"/>
      <c r="C142" s="152" t="s">
        <v>268</v>
      </c>
      <c r="D142" s="152" t="s">
        <v>154</v>
      </c>
      <c r="E142" s="153" t="s">
        <v>3834</v>
      </c>
      <c r="F142" s="154" t="s">
        <v>3831</v>
      </c>
      <c r="G142" s="155" t="s">
        <v>179</v>
      </c>
      <c r="H142" s="156">
        <v>5</v>
      </c>
      <c r="I142" s="157"/>
      <c r="J142" s="158">
        <f t="shared" si="0"/>
        <v>0</v>
      </c>
      <c r="K142" s="159"/>
      <c r="L142" s="34"/>
      <c r="M142" s="160" t="s">
        <v>1</v>
      </c>
      <c r="N142" s="161" t="s">
        <v>42</v>
      </c>
      <c r="O142" s="62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158</v>
      </c>
      <c r="AT142" s="164" t="s">
        <v>154</v>
      </c>
      <c r="AU142" s="164" t="s">
        <v>84</v>
      </c>
      <c r="AY142" s="18" t="s">
        <v>151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152</v>
      </c>
      <c r="BK142" s="165">
        <f t="shared" si="9"/>
        <v>0</v>
      </c>
      <c r="BL142" s="18" t="s">
        <v>158</v>
      </c>
      <c r="BM142" s="164" t="s">
        <v>429</v>
      </c>
    </row>
    <row r="143" spans="1:65" s="2" customFormat="1" ht="16.5" customHeight="1">
      <c r="A143" s="33"/>
      <c r="B143" s="151"/>
      <c r="C143" s="152" t="s">
        <v>309</v>
      </c>
      <c r="D143" s="152" t="s">
        <v>154</v>
      </c>
      <c r="E143" s="153" t="s">
        <v>3835</v>
      </c>
      <c r="F143" s="154" t="s">
        <v>3836</v>
      </c>
      <c r="G143" s="155" t="s">
        <v>1</v>
      </c>
      <c r="H143" s="156">
        <v>0</v>
      </c>
      <c r="I143" s="157"/>
      <c r="J143" s="158">
        <f t="shared" si="0"/>
        <v>0</v>
      </c>
      <c r="K143" s="159"/>
      <c r="L143" s="34"/>
      <c r="M143" s="160" t="s">
        <v>1</v>
      </c>
      <c r="N143" s="161" t="s">
        <v>42</v>
      </c>
      <c r="O143" s="62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158</v>
      </c>
      <c r="AT143" s="164" t="s">
        <v>154</v>
      </c>
      <c r="AU143" s="164" t="s">
        <v>84</v>
      </c>
      <c r="AY143" s="18" t="s">
        <v>151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152</v>
      </c>
      <c r="BK143" s="165">
        <f t="shared" si="9"/>
        <v>0</v>
      </c>
      <c r="BL143" s="18" t="s">
        <v>158</v>
      </c>
      <c r="BM143" s="164" t="s">
        <v>441</v>
      </c>
    </row>
    <row r="144" spans="1:65" s="2" customFormat="1" ht="16.5" customHeight="1">
      <c r="A144" s="33"/>
      <c r="B144" s="151"/>
      <c r="C144" s="152" t="s">
        <v>317</v>
      </c>
      <c r="D144" s="152" t="s">
        <v>154</v>
      </c>
      <c r="E144" s="153" t="s">
        <v>3837</v>
      </c>
      <c r="F144" s="154" t="s">
        <v>3838</v>
      </c>
      <c r="G144" s="155" t="s">
        <v>3839</v>
      </c>
      <c r="H144" s="156">
        <v>20</v>
      </c>
      <c r="I144" s="157"/>
      <c r="J144" s="158">
        <f t="shared" si="0"/>
        <v>0</v>
      </c>
      <c r="K144" s="159"/>
      <c r="L144" s="34"/>
      <c r="M144" s="160" t="s">
        <v>1</v>
      </c>
      <c r="N144" s="161" t="s">
        <v>42</v>
      </c>
      <c r="O144" s="62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158</v>
      </c>
      <c r="AT144" s="164" t="s">
        <v>154</v>
      </c>
      <c r="AU144" s="164" t="s">
        <v>84</v>
      </c>
      <c r="AY144" s="18" t="s">
        <v>151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152</v>
      </c>
      <c r="BK144" s="165">
        <f t="shared" si="9"/>
        <v>0</v>
      </c>
      <c r="BL144" s="18" t="s">
        <v>158</v>
      </c>
      <c r="BM144" s="164" t="s">
        <v>454</v>
      </c>
    </row>
    <row r="145" spans="1:65" s="2" customFormat="1" ht="16.5" customHeight="1">
      <c r="A145" s="33"/>
      <c r="B145" s="151"/>
      <c r="C145" s="152" t="s">
        <v>323</v>
      </c>
      <c r="D145" s="152" t="s">
        <v>154</v>
      </c>
      <c r="E145" s="153" t="s">
        <v>3840</v>
      </c>
      <c r="F145" s="154" t="s">
        <v>3841</v>
      </c>
      <c r="G145" s="155" t="s">
        <v>1</v>
      </c>
      <c r="H145" s="156">
        <v>0</v>
      </c>
      <c r="I145" s="157"/>
      <c r="J145" s="158">
        <f t="shared" si="0"/>
        <v>0</v>
      </c>
      <c r="K145" s="159"/>
      <c r="L145" s="34"/>
      <c r="M145" s="160" t="s">
        <v>1</v>
      </c>
      <c r="N145" s="161" t="s">
        <v>42</v>
      </c>
      <c r="O145" s="62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158</v>
      </c>
      <c r="AT145" s="164" t="s">
        <v>154</v>
      </c>
      <c r="AU145" s="164" t="s">
        <v>84</v>
      </c>
      <c r="AY145" s="18" t="s">
        <v>151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152</v>
      </c>
      <c r="BK145" s="165">
        <f t="shared" si="9"/>
        <v>0</v>
      </c>
      <c r="BL145" s="18" t="s">
        <v>158</v>
      </c>
      <c r="BM145" s="164" t="s">
        <v>465</v>
      </c>
    </row>
    <row r="146" spans="1:65" s="2" customFormat="1" ht="24.2" customHeight="1">
      <c r="A146" s="33"/>
      <c r="B146" s="151"/>
      <c r="C146" s="152" t="s">
        <v>333</v>
      </c>
      <c r="D146" s="152" t="s">
        <v>154</v>
      </c>
      <c r="E146" s="153" t="s">
        <v>3842</v>
      </c>
      <c r="F146" s="154" t="s">
        <v>3843</v>
      </c>
      <c r="G146" s="155" t="s">
        <v>157</v>
      </c>
      <c r="H146" s="156">
        <v>75</v>
      </c>
      <c r="I146" s="157"/>
      <c r="J146" s="158">
        <f t="shared" si="0"/>
        <v>0</v>
      </c>
      <c r="K146" s="159"/>
      <c r="L146" s="34"/>
      <c r="M146" s="160" t="s">
        <v>1</v>
      </c>
      <c r="N146" s="161" t="s">
        <v>42</v>
      </c>
      <c r="O146" s="62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158</v>
      </c>
      <c r="AT146" s="164" t="s">
        <v>154</v>
      </c>
      <c r="AU146" s="164" t="s">
        <v>84</v>
      </c>
      <c r="AY146" s="18" t="s">
        <v>151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152</v>
      </c>
      <c r="BK146" s="165">
        <f t="shared" si="9"/>
        <v>0</v>
      </c>
      <c r="BL146" s="18" t="s">
        <v>158</v>
      </c>
      <c r="BM146" s="164" t="s">
        <v>480</v>
      </c>
    </row>
    <row r="147" spans="1:65" s="2" customFormat="1" ht="16.5" customHeight="1">
      <c r="A147" s="33"/>
      <c r="B147" s="151"/>
      <c r="C147" s="152" t="s">
        <v>345</v>
      </c>
      <c r="D147" s="152" t="s">
        <v>154</v>
      </c>
      <c r="E147" s="153" t="s">
        <v>3844</v>
      </c>
      <c r="F147" s="154" t="s">
        <v>3845</v>
      </c>
      <c r="G147" s="155" t="s">
        <v>1</v>
      </c>
      <c r="H147" s="156">
        <v>0</v>
      </c>
      <c r="I147" s="157"/>
      <c r="J147" s="158">
        <f t="shared" si="0"/>
        <v>0</v>
      </c>
      <c r="K147" s="159"/>
      <c r="L147" s="34"/>
      <c r="M147" s="160" t="s">
        <v>1</v>
      </c>
      <c r="N147" s="161" t="s">
        <v>42</v>
      </c>
      <c r="O147" s="62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158</v>
      </c>
      <c r="AT147" s="164" t="s">
        <v>154</v>
      </c>
      <c r="AU147" s="164" t="s">
        <v>84</v>
      </c>
      <c r="AY147" s="18" t="s">
        <v>151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152</v>
      </c>
      <c r="BK147" s="165">
        <f t="shared" si="9"/>
        <v>0</v>
      </c>
      <c r="BL147" s="18" t="s">
        <v>158</v>
      </c>
      <c r="BM147" s="164" t="s">
        <v>493</v>
      </c>
    </row>
    <row r="148" spans="1:65" s="2" customFormat="1" ht="16.5" customHeight="1">
      <c r="A148" s="33"/>
      <c r="B148" s="151"/>
      <c r="C148" s="152" t="s">
        <v>7</v>
      </c>
      <c r="D148" s="152" t="s">
        <v>154</v>
      </c>
      <c r="E148" s="153" t="s">
        <v>3846</v>
      </c>
      <c r="F148" s="154" t="s">
        <v>3847</v>
      </c>
      <c r="G148" s="155" t="s">
        <v>3839</v>
      </c>
      <c r="H148" s="156">
        <v>11</v>
      </c>
      <c r="I148" s="157"/>
      <c r="J148" s="158">
        <f t="shared" si="0"/>
        <v>0</v>
      </c>
      <c r="K148" s="159"/>
      <c r="L148" s="34"/>
      <c r="M148" s="160" t="s">
        <v>1</v>
      </c>
      <c r="N148" s="161" t="s">
        <v>42</v>
      </c>
      <c r="O148" s="62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158</v>
      </c>
      <c r="AT148" s="164" t="s">
        <v>154</v>
      </c>
      <c r="AU148" s="164" t="s">
        <v>84</v>
      </c>
      <c r="AY148" s="18" t="s">
        <v>151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152</v>
      </c>
      <c r="BK148" s="165">
        <f t="shared" si="9"/>
        <v>0</v>
      </c>
      <c r="BL148" s="18" t="s">
        <v>158</v>
      </c>
      <c r="BM148" s="164" t="s">
        <v>506</v>
      </c>
    </row>
    <row r="149" spans="1:65" s="2" customFormat="1" ht="24.2" customHeight="1">
      <c r="A149" s="33"/>
      <c r="B149" s="151"/>
      <c r="C149" s="152" t="s">
        <v>371</v>
      </c>
      <c r="D149" s="152" t="s">
        <v>154</v>
      </c>
      <c r="E149" s="153" t="s">
        <v>3848</v>
      </c>
      <c r="F149" s="154" t="s">
        <v>3849</v>
      </c>
      <c r="G149" s="155" t="s">
        <v>157</v>
      </c>
      <c r="H149" s="156">
        <v>82</v>
      </c>
      <c r="I149" s="157"/>
      <c r="J149" s="158">
        <f t="shared" si="0"/>
        <v>0</v>
      </c>
      <c r="K149" s="159"/>
      <c r="L149" s="34"/>
      <c r="M149" s="160" t="s">
        <v>1</v>
      </c>
      <c r="N149" s="161" t="s">
        <v>42</v>
      </c>
      <c r="O149" s="62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158</v>
      </c>
      <c r="AT149" s="164" t="s">
        <v>154</v>
      </c>
      <c r="AU149" s="164" t="s">
        <v>84</v>
      </c>
      <c r="AY149" s="18" t="s">
        <v>151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152</v>
      </c>
      <c r="BK149" s="165">
        <f t="shared" si="9"/>
        <v>0</v>
      </c>
      <c r="BL149" s="18" t="s">
        <v>158</v>
      </c>
      <c r="BM149" s="164" t="s">
        <v>520</v>
      </c>
    </row>
    <row r="150" spans="1:65" s="2" customFormat="1" ht="24.2" customHeight="1">
      <c r="A150" s="33"/>
      <c r="B150" s="151"/>
      <c r="C150" s="152" t="s">
        <v>375</v>
      </c>
      <c r="D150" s="152" t="s">
        <v>154</v>
      </c>
      <c r="E150" s="153" t="s">
        <v>3850</v>
      </c>
      <c r="F150" s="154" t="s">
        <v>3851</v>
      </c>
      <c r="G150" s="155" t="s">
        <v>157</v>
      </c>
      <c r="H150" s="156">
        <v>15</v>
      </c>
      <c r="I150" s="157"/>
      <c r="J150" s="158">
        <f t="shared" si="0"/>
        <v>0</v>
      </c>
      <c r="K150" s="159"/>
      <c r="L150" s="34"/>
      <c r="M150" s="160" t="s">
        <v>1</v>
      </c>
      <c r="N150" s="161" t="s">
        <v>42</v>
      </c>
      <c r="O150" s="62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158</v>
      </c>
      <c r="AT150" s="164" t="s">
        <v>154</v>
      </c>
      <c r="AU150" s="164" t="s">
        <v>84</v>
      </c>
      <c r="AY150" s="18" t="s">
        <v>151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152</v>
      </c>
      <c r="BK150" s="165">
        <f t="shared" si="9"/>
        <v>0</v>
      </c>
      <c r="BL150" s="18" t="s">
        <v>158</v>
      </c>
      <c r="BM150" s="164" t="s">
        <v>534</v>
      </c>
    </row>
    <row r="151" spans="1:65" s="2" customFormat="1" ht="16.5" customHeight="1">
      <c r="A151" s="33"/>
      <c r="B151" s="151"/>
      <c r="C151" s="152" t="s">
        <v>381</v>
      </c>
      <c r="D151" s="152" t="s">
        <v>154</v>
      </c>
      <c r="E151" s="153" t="s">
        <v>3852</v>
      </c>
      <c r="F151" s="154" t="s">
        <v>3853</v>
      </c>
      <c r="G151" s="155" t="s">
        <v>3648</v>
      </c>
      <c r="H151" s="156">
        <v>1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42</v>
      </c>
      <c r="O151" s="62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158</v>
      </c>
      <c r="AT151" s="164" t="s">
        <v>154</v>
      </c>
      <c r="AU151" s="164" t="s">
        <v>84</v>
      </c>
      <c r="AY151" s="18" t="s">
        <v>151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152</v>
      </c>
      <c r="BK151" s="165">
        <f t="shared" si="9"/>
        <v>0</v>
      </c>
      <c r="BL151" s="18" t="s">
        <v>158</v>
      </c>
      <c r="BM151" s="164" t="s">
        <v>567</v>
      </c>
    </row>
    <row r="152" spans="1:65" s="2" customFormat="1" ht="16.5" customHeight="1">
      <c r="A152" s="33"/>
      <c r="B152" s="151"/>
      <c r="C152" s="152" t="s">
        <v>385</v>
      </c>
      <c r="D152" s="152" t="s">
        <v>154</v>
      </c>
      <c r="E152" s="153" t="s">
        <v>3854</v>
      </c>
      <c r="F152" s="154" t="s">
        <v>3855</v>
      </c>
      <c r="G152" s="155" t="s">
        <v>3648</v>
      </c>
      <c r="H152" s="156">
        <v>1</v>
      </c>
      <c r="I152" s="157"/>
      <c r="J152" s="158">
        <f t="shared" si="0"/>
        <v>0</v>
      </c>
      <c r="K152" s="159"/>
      <c r="L152" s="34"/>
      <c r="M152" s="160" t="s">
        <v>1</v>
      </c>
      <c r="N152" s="161" t="s">
        <v>42</v>
      </c>
      <c r="O152" s="62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158</v>
      </c>
      <c r="AT152" s="164" t="s">
        <v>154</v>
      </c>
      <c r="AU152" s="164" t="s">
        <v>84</v>
      </c>
      <c r="AY152" s="18" t="s">
        <v>151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152</v>
      </c>
      <c r="BK152" s="165">
        <f t="shared" si="9"/>
        <v>0</v>
      </c>
      <c r="BL152" s="18" t="s">
        <v>158</v>
      </c>
      <c r="BM152" s="164" t="s">
        <v>584</v>
      </c>
    </row>
    <row r="153" spans="1:65" s="2" customFormat="1" ht="16.5" customHeight="1">
      <c r="A153" s="33"/>
      <c r="B153" s="151"/>
      <c r="C153" s="152" t="s">
        <v>393</v>
      </c>
      <c r="D153" s="152" t="s">
        <v>154</v>
      </c>
      <c r="E153" s="153" t="s">
        <v>3856</v>
      </c>
      <c r="F153" s="154" t="s">
        <v>3857</v>
      </c>
      <c r="G153" s="155" t="s">
        <v>3648</v>
      </c>
      <c r="H153" s="156">
        <v>1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42</v>
      </c>
      <c r="O153" s="62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158</v>
      </c>
      <c r="AT153" s="164" t="s">
        <v>154</v>
      </c>
      <c r="AU153" s="164" t="s">
        <v>84</v>
      </c>
      <c r="AY153" s="18" t="s">
        <v>151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152</v>
      </c>
      <c r="BK153" s="165">
        <f t="shared" si="9"/>
        <v>0</v>
      </c>
      <c r="BL153" s="18" t="s">
        <v>158</v>
      </c>
      <c r="BM153" s="164" t="s">
        <v>593</v>
      </c>
    </row>
    <row r="154" spans="1:65" s="12" customFormat="1" ht="25.9" customHeight="1">
      <c r="B154" s="138"/>
      <c r="D154" s="139" t="s">
        <v>75</v>
      </c>
      <c r="E154" s="140" t="s">
        <v>1183</v>
      </c>
      <c r="F154" s="140" t="s">
        <v>3858</v>
      </c>
      <c r="I154" s="141"/>
      <c r="J154" s="142">
        <f>BK154</f>
        <v>0</v>
      </c>
      <c r="L154" s="138"/>
      <c r="M154" s="143"/>
      <c r="N154" s="144"/>
      <c r="O154" s="144"/>
      <c r="P154" s="145">
        <f>SUM(P155:P208)</f>
        <v>0</v>
      </c>
      <c r="Q154" s="144"/>
      <c r="R154" s="145">
        <f>SUM(R155:R208)</f>
        <v>0</v>
      </c>
      <c r="S154" s="144"/>
      <c r="T154" s="146">
        <f>SUM(T155:T208)</f>
        <v>0</v>
      </c>
      <c r="AR154" s="139" t="s">
        <v>84</v>
      </c>
      <c r="AT154" s="147" t="s">
        <v>75</v>
      </c>
      <c r="AU154" s="147" t="s">
        <v>76</v>
      </c>
      <c r="AY154" s="139" t="s">
        <v>151</v>
      </c>
      <c r="BK154" s="148">
        <f>SUM(BK155:BK208)</f>
        <v>0</v>
      </c>
    </row>
    <row r="155" spans="1:65" s="2" customFormat="1" ht="16.5" customHeight="1">
      <c r="A155" s="33"/>
      <c r="B155" s="151"/>
      <c r="C155" s="152" t="s">
        <v>398</v>
      </c>
      <c r="D155" s="152" t="s">
        <v>154</v>
      </c>
      <c r="E155" s="153" t="s">
        <v>3859</v>
      </c>
      <c r="F155" s="154" t="s">
        <v>3799</v>
      </c>
      <c r="G155" s="155" t="s">
        <v>3648</v>
      </c>
      <c r="H155" s="156">
        <v>1</v>
      </c>
      <c r="I155" s="157"/>
      <c r="J155" s="158">
        <f>ROUND(I155*H155,2)</f>
        <v>0</v>
      </c>
      <c r="K155" s="159"/>
      <c r="L155" s="34"/>
      <c r="M155" s="160" t="s">
        <v>1</v>
      </c>
      <c r="N155" s="161" t="s">
        <v>42</v>
      </c>
      <c r="O155" s="62"/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158</v>
      </c>
      <c r="AT155" s="164" t="s">
        <v>154</v>
      </c>
      <c r="AU155" s="164" t="s">
        <v>84</v>
      </c>
      <c r="AY155" s="18" t="s">
        <v>151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8" t="s">
        <v>152</v>
      </c>
      <c r="BK155" s="165">
        <f>ROUND(I155*H155,2)</f>
        <v>0</v>
      </c>
      <c r="BL155" s="18" t="s">
        <v>158</v>
      </c>
      <c r="BM155" s="164" t="s">
        <v>602</v>
      </c>
    </row>
    <row r="156" spans="1:65" s="13" customFormat="1" ht="22.5">
      <c r="B156" s="166"/>
      <c r="D156" s="167" t="s">
        <v>160</v>
      </c>
      <c r="E156" s="168" t="s">
        <v>1</v>
      </c>
      <c r="F156" s="169" t="s">
        <v>3800</v>
      </c>
      <c r="H156" s="168" t="s">
        <v>1</v>
      </c>
      <c r="I156" s="170"/>
      <c r="L156" s="166"/>
      <c r="M156" s="171"/>
      <c r="N156" s="172"/>
      <c r="O156" s="172"/>
      <c r="P156" s="172"/>
      <c r="Q156" s="172"/>
      <c r="R156" s="172"/>
      <c r="S156" s="172"/>
      <c r="T156" s="173"/>
      <c r="AT156" s="168" t="s">
        <v>160</v>
      </c>
      <c r="AU156" s="168" t="s">
        <v>84</v>
      </c>
      <c r="AV156" s="13" t="s">
        <v>84</v>
      </c>
      <c r="AW156" s="13" t="s">
        <v>31</v>
      </c>
      <c r="AX156" s="13" t="s">
        <v>76</v>
      </c>
      <c r="AY156" s="168" t="s">
        <v>151</v>
      </c>
    </row>
    <row r="157" spans="1:65" s="13" customFormat="1" ht="11.25">
      <c r="B157" s="166"/>
      <c r="D157" s="167" t="s">
        <v>160</v>
      </c>
      <c r="E157" s="168" t="s">
        <v>1</v>
      </c>
      <c r="F157" s="169" t="s">
        <v>3801</v>
      </c>
      <c r="H157" s="168" t="s">
        <v>1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68" t="s">
        <v>160</v>
      </c>
      <c r="AU157" s="168" t="s">
        <v>84</v>
      </c>
      <c r="AV157" s="13" t="s">
        <v>84</v>
      </c>
      <c r="AW157" s="13" t="s">
        <v>31</v>
      </c>
      <c r="AX157" s="13" t="s">
        <v>76</v>
      </c>
      <c r="AY157" s="168" t="s">
        <v>151</v>
      </c>
    </row>
    <row r="158" spans="1:65" s="13" customFormat="1" ht="22.5">
      <c r="B158" s="166"/>
      <c r="D158" s="167" t="s">
        <v>160</v>
      </c>
      <c r="E158" s="168" t="s">
        <v>1</v>
      </c>
      <c r="F158" s="169" t="s">
        <v>3802</v>
      </c>
      <c r="H158" s="168" t="s">
        <v>1</v>
      </c>
      <c r="I158" s="170"/>
      <c r="L158" s="166"/>
      <c r="M158" s="171"/>
      <c r="N158" s="172"/>
      <c r="O158" s="172"/>
      <c r="P158" s="172"/>
      <c r="Q158" s="172"/>
      <c r="R158" s="172"/>
      <c r="S158" s="172"/>
      <c r="T158" s="173"/>
      <c r="AT158" s="168" t="s">
        <v>160</v>
      </c>
      <c r="AU158" s="168" t="s">
        <v>84</v>
      </c>
      <c r="AV158" s="13" t="s">
        <v>84</v>
      </c>
      <c r="AW158" s="13" t="s">
        <v>31</v>
      </c>
      <c r="AX158" s="13" t="s">
        <v>76</v>
      </c>
      <c r="AY158" s="168" t="s">
        <v>151</v>
      </c>
    </row>
    <row r="159" spans="1:65" s="13" customFormat="1" ht="11.25">
      <c r="B159" s="166"/>
      <c r="D159" s="167" t="s">
        <v>160</v>
      </c>
      <c r="E159" s="168" t="s">
        <v>1</v>
      </c>
      <c r="F159" s="169" t="s">
        <v>3803</v>
      </c>
      <c r="H159" s="168" t="s">
        <v>1</v>
      </c>
      <c r="I159" s="170"/>
      <c r="L159" s="166"/>
      <c r="M159" s="171"/>
      <c r="N159" s="172"/>
      <c r="O159" s="172"/>
      <c r="P159" s="172"/>
      <c r="Q159" s="172"/>
      <c r="R159" s="172"/>
      <c r="S159" s="172"/>
      <c r="T159" s="173"/>
      <c r="AT159" s="168" t="s">
        <v>160</v>
      </c>
      <c r="AU159" s="168" t="s">
        <v>84</v>
      </c>
      <c r="AV159" s="13" t="s">
        <v>84</v>
      </c>
      <c r="AW159" s="13" t="s">
        <v>31</v>
      </c>
      <c r="AX159" s="13" t="s">
        <v>76</v>
      </c>
      <c r="AY159" s="168" t="s">
        <v>151</v>
      </c>
    </row>
    <row r="160" spans="1:65" s="14" customFormat="1" ht="11.25">
      <c r="B160" s="174"/>
      <c r="D160" s="167" t="s">
        <v>160</v>
      </c>
      <c r="E160" s="175" t="s">
        <v>1</v>
      </c>
      <c r="F160" s="176" t="s">
        <v>84</v>
      </c>
      <c r="H160" s="177">
        <v>1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160</v>
      </c>
      <c r="AU160" s="175" t="s">
        <v>84</v>
      </c>
      <c r="AV160" s="14" t="s">
        <v>152</v>
      </c>
      <c r="AW160" s="14" t="s">
        <v>31</v>
      </c>
      <c r="AX160" s="14" t="s">
        <v>84</v>
      </c>
      <c r="AY160" s="175" t="s">
        <v>151</v>
      </c>
    </row>
    <row r="161" spans="1:65" s="2" customFormat="1" ht="37.9" customHeight="1">
      <c r="A161" s="33"/>
      <c r="B161" s="151"/>
      <c r="C161" s="152" t="s">
        <v>404</v>
      </c>
      <c r="D161" s="152" t="s">
        <v>154</v>
      </c>
      <c r="E161" s="153" t="s">
        <v>3804</v>
      </c>
      <c r="F161" s="154" t="s">
        <v>3805</v>
      </c>
      <c r="G161" s="155" t="s">
        <v>3648</v>
      </c>
      <c r="H161" s="156">
        <v>1</v>
      </c>
      <c r="I161" s="157"/>
      <c r="J161" s="158">
        <f t="shared" ref="J161:J208" si="10">ROUND(I161*H161,2)</f>
        <v>0</v>
      </c>
      <c r="K161" s="159"/>
      <c r="L161" s="34"/>
      <c r="M161" s="160" t="s">
        <v>1</v>
      </c>
      <c r="N161" s="161" t="s">
        <v>42</v>
      </c>
      <c r="O161" s="62"/>
      <c r="P161" s="162">
        <f t="shared" ref="P161:P208" si="11">O161*H161</f>
        <v>0</v>
      </c>
      <c r="Q161" s="162">
        <v>0</v>
      </c>
      <c r="R161" s="162">
        <f t="shared" ref="R161:R208" si="12">Q161*H161</f>
        <v>0</v>
      </c>
      <c r="S161" s="162">
        <v>0</v>
      </c>
      <c r="T161" s="163">
        <f t="shared" ref="T161:T208" si="1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158</v>
      </c>
      <c r="AT161" s="164" t="s">
        <v>154</v>
      </c>
      <c r="AU161" s="164" t="s">
        <v>84</v>
      </c>
      <c r="AY161" s="18" t="s">
        <v>151</v>
      </c>
      <c r="BE161" s="165">
        <f t="shared" ref="BE161:BE208" si="14">IF(N161="základná",J161,0)</f>
        <v>0</v>
      </c>
      <c r="BF161" s="165">
        <f t="shared" ref="BF161:BF208" si="15">IF(N161="znížená",J161,0)</f>
        <v>0</v>
      </c>
      <c r="BG161" s="165">
        <f t="shared" ref="BG161:BG208" si="16">IF(N161="zákl. prenesená",J161,0)</f>
        <v>0</v>
      </c>
      <c r="BH161" s="165">
        <f t="shared" ref="BH161:BH208" si="17">IF(N161="zníž. prenesená",J161,0)</f>
        <v>0</v>
      </c>
      <c r="BI161" s="165">
        <f t="shared" ref="BI161:BI208" si="18">IF(N161="nulová",J161,0)</f>
        <v>0</v>
      </c>
      <c r="BJ161" s="18" t="s">
        <v>152</v>
      </c>
      <c r="BK161" s="165">
        <f t="shared" ref="BK161:BK208" si="19">ROUND(I161*H161,2)</f>
        <v>0</v>
      </c>
      <c r="BL161" s="18" t="s">
        <v>158</v>
      </c>
      <c r="BM161" s="164" t="s">
        <v>616</v>
      </c>
    </row>
    <row r="162" spans="1:65" s="2" customFormat="1" ht="16.5" customHeight="1">
      <c r="A162" s="33"/>
      <c r="B162" s="151"/>
      <c r="C162" s="152" t="s">
        <v>410</v>
      </c>
      <c r="D162" s="152" t="s">
        <v>154</v>
      </c>
      <c r="E162" s="153" t="s">
        <v>3806</v>
      </c>
      <c r="F162" s="154" t="s">
        <v>3807</v>
      </c>
      <c r="G162" s="155" t="s">
        <v>179</v>
      </c>
      <c r="H162" s="156">
        <v>2</v>
      </c>
      <c r="I162" s="157"/>
      <c r="J162" s="158">
        <f t="shared" si="10"/>
        <v>0</v>
      </c>
      <c r="K162" s="159"/>
      <c r="L162" s="34"/>
      <c r="M162" s="160" t="s">
        <v>1</v>
      </c>
      <c r="N162" s="161" t="s">
        <v>42</v>
      </c>
      <c r="O162" s="62"/>
      <c r="P162" s="162">
        <f t="shared" si="11"/>
        <v>0</v>
      </c>
      <c r="Q162" s="162">
        <v>0</v>
      </c>
      <c r="R162" s="162">
        <f t="shared" si="12"/>
        <v>0</v>
      </c>
      <c r="S162" s="162">
        <v>0</v>
      </c>
      <c r="T162" s="163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158</v>
      </c>
      <c r="AT162" s="164" t="s">
        <v>154</v>
      </c>
      <c r="AU162" s="164" t="s">
        <v>84</v>
      </c>
      <c r="AY162" s="18" t="s">
        <v>151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8" t="s">
        <v>152</v>
      </c>
      <c r="BK162" s="165">
        <f t="shared" si="19"/>
        <v>0</v>
      </c>
      <c r="BL162" s="18" t="s">
        <v>158</v>
      </c>
      <c r="BM162" s="164" t="s">
        <v>629</v>
      </c>
    </row>
    <row r="163" spans="1:65" s="2" customFormat="1" ht="24.2" customHeight="1">
      <c r="A163" s="33"/>
      <c r="B163" s="151"/>
      <c r="C163" s="152" t="s">
        <v>417</v>
      </c>
      <c r="D163" s="152" t="s">
        <v>154</v>
      </c>
      <c r="E163" s="153" t="s">
        <v>3808</v>
      </c>
      <c r="F163" s="154" t="s">
        <v>3809</v>
      </c>
      <c r="G163" s="155" t="s">
        <v>179</v>
      </c>
      <c r="H163" s="156">
        <v>1</v>
      </c>
      <c r="I163" s="157"/>
      <c r="J163" s="158">
        <f t="shared" si="10"/>
        <v>0</v>
      </c>
      <c r="K163" s="159"/>
      <c r="L163" s="34"/>
      <c r="M163" s="160" t="s">
        <v>1</v>
      </c>
      <c r="N163" s="161" t="s">
        <v>42</v>
      </c>
      <c r="O163" s="62"/>
      <c r="P163" s="162">
        <f t="shared" si="11"/>
        <v>0</v>
      </c>
      <c r="Q163" s="162">
        <v>0</v>
      </c>
      <c r="R163" s="162">
        <f t="shared" si="12"/>
        <v>0</v>
      </c>
      <c r="S163" s="162">
        <v>0</v>
      </c>
      <c r="T163" s="163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158</v>
      </c>
      <c r="AT163" s="164" t="s">
        <v>154</v>
      </c>
      <c r="AU163" s="164" t="s">
        <v>84</v>
      </c>
      <c r="AY163" s="18" t="s">
        <v>151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8" t="s">
        <v>152</v>
      </c>
      <c r="BK163" s="165">
        <f t="shared" si="19"/>
        <v>0</v>
      </c>
      <c r="BL163" s="18" t="s">
        <v>158</v>
      </c>
      <c r="BM163" s="164" t="s">
        <v>641</v>
      </c>
    </row>
    <row r="164" spans="1:65" s="2" customFormat="1" ht="24.2" customHeight="1">
      <c r="A164" s="33"/>
      <c r="B164" s="151"/>
      <c r="C164" s="152" t="s">
        <v>423</v>
      </c>
      <c r="D164" s="152" t="s">
        <v>154</v>
      </c>
      <c r="E164" s="153" t="s">
        <v>3810</v>
      </c>
      <c r="F164" s="154" t="s">
        <v>3811</v>
      </c>
      <c r="G164" s="155" t="s">
        <v>179</v>
      </c>
      <c r="H164" s="156">
        <v>4</v>
      </c>
      <c r="I164" s="157"/>
      <c r="J164" s="158">
        <f t="shared" si="10"/>
        <v>0</v>
      </c>
      <c r="K164" s="159"/>
      <c r="L164" s="34"/>
      <c r="M164" s="160" t="s">
        <v>1</v>
      </c>
      <c r="N164" s="161" t="s">
        <v>42</v>
      </c>
      <c r="O164" s="62"/>
      <c r="P164" s="162">
        <f t="shared" si="11"/>
        <v>0</v>
      </c>
      <c r="Q164" s="162">
        <v>0</v>
      </c>
      <c r="R164" s="162">
        <f t="shared" si="12"/>
        <v>0</v>
      </c>
      <c r="S164" s="162">
        <v>0</v>
      </c>
      <c r="T164" s="163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158</v>
      </c>
      <c r="AT164" s="164" t="s">
        <v>154</v>
      </c>
      <c r="AU164" s="164" t="s">
        <v>84</v>
      </c>
      <c r="AY164" s="18" t="s">
        <v>151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8" t="s">
        <v>152</v>
      </c>
      <c r="BK164" s="165">
        <f t="shared" si="19"/>
        <v>0</v>
      </c>
      <c r="BL164" s="18" t="s">
        <v>158</v>
      </c>
      <c r="BM164" s="164" t="s">
        <v>652</v>
      </c>
    </row>
    <row r="165" spans="1:65" s="2" customFormat="1" ht="21.75" customHeight="1">
      <c r="A165" s="33"/>
      <c r="B165" s="151"/>
      <c r="C165" s="152" t="s">
        <v>429</v>
      </c>
      <c r="D165" s="152" t="s">
        <v>154</v>
      </c>
      <c r="E165" s="153" t="s">
        <v>3812</v>
      </c>
      <c r="F165" s="154" t="s">
        <v>3813</v>
      </c>
      <c r="G165" s="155" t="s">
        <v>179</v>
      </c>
      <c r="H165" s="156">
        <v>4</v>
      </c>
      <c r="I165" s="157"/>
      <c r="J165" s="158">
        <f t="shared" si="10"/>
        <v>0</v>
      </c>
      <c r="K165" s="159"/>
      <c r="L165" s="34"/>
      <c r="M165" s="160" t="s">
        <v>1</v>
      </c>
      <c r="N165" s="161" t="s">
        <v>42</v>
      </c>
      <c r="O165" s="62"/>
      <c r="P165" s="162">
        <f t="shared" si="11"/>
        <v>0</v>
      </c>
      <c r="Q165" s="162">
        <v>0</v>
      </c>
      <c r="R165" s="162">
        <f t="shared" si="12"/>
        <v>0</v>
      </c>
      <c r="S165" s="162">
        <v>0</v>
      </c>
      <c r="T165" s="163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158</v>
      </c>
      <c r="AT165" s="164" t="s">
        <v>154</v>
      </c>
      <c r="AU165" s="164" t="s">
        <v>84</v>
      </c>
      <c r="AY165" s="18" t="s">
        <v>151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8" t="s">
        <v>152</v>
      </c>
      <c r="BK165" s="165">
        <f t="shared" si="19"/>
        <v>0</v>
      </c>
      <c r="BL165" s="18" t="s">
        <v>158</v>
      </c>
      <c r="BM165" s="164" t="s">
        <v>664</v>
      </c>
    </row>
    <row r="166" spans="1:65" s="2" customFormat="1" ht="21.75" customHeight="1">
      <c r="A166" s="33"/>
      <c r="B166" s="151"/>
      <c r="C166" s="152" t="s">
        <v>435</v>
      </c>
      <c r="D166" s="152" t="s">
        <v>154</v>
      </c>
      <c r="E166" s="153" t="s">
        <v>3860</v>
      </c>
      <c r="F166" s="154" t="s">
        <v>3815</v>
      </c>
      <c r="G166" s="155" t="s">
        <v>3648</v>
      </c>
      <c r="H166" s="156">
        <v>1</v>
      </c>
      <c r="I166" s="157"/>
      <c r="J166" s="158">
        <f t="shared" si="10"/>
        <v>0</v>
      </c>
      <c r="K166" s="159"/>
      <c r="L166" s="34"/>
      <c r="M166" s="160" t="s">
        <v>1</v>
      </c>
      <c r="N166" s="161" t="s">
        <v>42</v>
      </c>
      <c r="O166" s="62"/>
      <c r="P166" s="162">
        <f t="shared" si="11"/>
        <v>0</v>
      </c>
      <c r="Q166" s="162">
        <v>0</v>
      </c>
      <c r="R166" s="162">
        <f t="shared" si="12"/>
        <v>0</v>
      </c>
      <c r="S166" s="162">
        <v>0</v>
      </c>
      <c r="T166" s="163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158</v>
      </c>
      <c r="AT166" s="164" t="s">
        <v>154</v>
      </c>
      <c r="AU166" s="164" t="s">
        <v>84</v>
      </c>
      <c r="AY166" s="18" t="s">
        <v>151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8" t="s">
        <v>152</v>
      </c>
      <c r="BK166" s="165">
        <f t="shared" si="19"/>
        <v>0</v>
      </c>
      <c r="BL166" s="18" t="s">
        <v>158</v>
      </c>
      <c r="BM166" s="164" t="s">
        <v>678</v>
      </c>
    </row>
    <row r="167" spans="1:65" s="2" customFormat="1" ht="33" customHeight="1">
      <c r="A167" s="33"/>
      <c r="B167" s="151"/>
      <c r="C167" s="152" t="s">
        <v>441</v>
      </c>
      <c r="D167" s="152" t="s">
        <v>154</v>
      </c>
      <c r="E167" s="153" t="s">
        <v>3861</v>
      </c>
      <c r="F167" s="154" t="s">
        <v>3817</v>
      </c>
      <c r="G167" s="155" t="s">
        <v>3648</v>
      </c>
      <c r="H167" s="156">
        <v>1</v>
      </c>
      <c r="I167" s="157"/>
      <c r="J167" s="158">
        <f t="shared" si="10"/>
        <v>0</v>
      </c>
      <c r="K167" s="159"/>
      <c r="L167" s="34"/>
      <c r="M167" s="160" t="s">
        <v>1</v>
      </c>
      <c r="N167" s="161" t="s">
        <v>42</v>
      </c>
      <c r="O167" s="62"/>
      <c r="P167" s="162">
        <f t="shared" si="11"/>
        <v>0</v>
      </c>
      <c r="Q167" s="162">
        <v>0</v>
      </c>
      <c r="R167" s="162">
        <f t="shared" si="12"/>
        <v>0</v>
      </c>
      <c r="S167" s="162">
        <v>0</v>
      </c>
      <c r="T167" s="163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158</v>
      </c>
      <c r="AT167" s="164" t="s">
        <v>154</v>
      </c>
      <c r="AU167" s="164" t="s">
        <v>84</v>
      </c>
      <c r="AY167" s="18" t="s">
        <v>151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8" t="s">
        <v>152</v>
      </c>
      <c r="BK167" s="165">
        <f t="shared" si="19"/>
        <v>0</v>
      </c>
      <c r="BL167" s="18" t="s">
        <v>158</v>
      </c>
      <c r="BM167" s="164" t="s">
        <v>697</v>
      </c>
    </row>
    <row r="168" spans="1:65" s="2" customFormat="1" ht="24.2" customHeight="1">
      <c r="A168" s="33"/>
      <c r="B168" s="151"/>
      <c r="C168" s="152" t="s">
        <v>448</v>
      </c>
      <c r="D168" s="152" t="s">
        <v>154</v>
      </c>
      <c r="E168" s="153" t="s">
        <v>3862</v>
      </c>
      <c r="F168" s="154" t="s">
        <v>3819</v>
      </c>
      <c r="G168" s="155" t="s">
        <v>3648</v>
      </c>
      <c r="H168" s="156">
        <v>1</v>
      </c>
      <c r="I168" s="157"/>
      <c r="J168" s="158">
        <f t="shared" si="10"/>
        <v>0</v>
      </c>
      <c r="K168" s="159"/>
      <c r="L168" s="34"/>
      <c r="M168" s="160" t="s">
        <v>1</v>
      </c>
      <c r="N168" s="161" t="s">
        <v>42</v>
      </c>
      <c r="O168" s="62"/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158</v>
      </c>
      <c r="AT168" s="164" t="s">
        <v>154</v>
      </c>
      <c r="AU168" s="164" t="s">
        <v>84</v>
      </c>
      <c r="AY168" s="18" t="s">
        <v>151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8" t="s">
        <v>152</v>
      </c>
      <c r="BK168" s="165">
        <f t="shared" si="19"/>
        <v>0</v>
      </c>
      <c r="BL168" s="18" t="s">
        <v>158</v>
      </c>
      <c r="BM168" s="164" t="s">
        <v>707</v>
      </c>
    </row>
    <row r="169" spans="1:65" s="2" customFormat="1" ht="24.2" customHeight="1">
      <c r="A169" s="33"/>
      <c r="B169" s="151"/>
      <c r="C169" s="152" t="s">
        <v>454</v>
      </c>
      <c r="D169" s="152" t="s">
        <v>154</v>
      </c>
      <c r="E169" s="153" t="s">
        <v>3863</v>
      </c>
      <c r="F169" s="154" t="s">
        <v>3821</v>
      </c>
      <c r="G169" s="155" t="s">
        <v>3648</v>
      </c>
      <c r="H169" s="156">
        <v>1</v>
      </c>
      <c r="I169" s="157"/>
      <c r="J169" s="158">
        <f t="shared" si="10"/>
        <v>0</v>
      </c>
      <c r="K169" s="159"/>
      <c r="L169" s="34"/>
      <c r="M169" s="160" t="s">
        <v>1</v>
      </c>
      <c r="N169" s="161" t="s">
        <v>42</v>
      </c>
      <c r="O169" s="62"/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158</v>
      </c>
      <c r="AT169" s="164" t="s">
        <v>154</v>
      </c>
      <c r="AU169" s="164" t="s">
        <v>84</v>
      </c>
      <c r="AY169" s="18" t="s">
        <v>151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8" t="s">
        <v>152</v>
      </c>
      <c r="BK169" s="165">
        <f t="shared" si="19"/>
        <v>0</v>
      </c>
      <c r="BL169" s="18" t="s">
        <v>158</v>
      </c>
      <c r="BM169" s="164" t="s">
        <v>718</v>
      </c>
    </row>
    <row r="170" spans="1:65" s="2" customFormat="1" ht="16.5" customHeight="1">
      <c r="A170" s="33"/>
      <c r="B170" s="151"/>
      <c r="C170" s="152" t="s">
        <v>459</v>
      </c>
      <c r="D170" s="152" t="s">
        <v>154</v>
      </c>
      <c r="E170" s="153" t="s">
        <v>3864</v>
      </c>
      <c r="F170" s="154" t="s">
        <v>3823</v>
      </c>
      <c r="G170" s="155" t="s">
        <v>179</v>
      </c>
      <c r="H170" s="156">
        <v>2</v>
      </c>
      <c r="I170" s="157"/>
      <c r="J170" s="158">
        <f t="shared" si="10"/>
        <v>0</v>
      </c>
      <c r="K170" s="159"/>
      <c r="L170" s="34"/>
      <c r="M170" s="160" t="s">
        <v>1</v>
      </c>
      <c r="N170" s="161" t="s">
        <v>42</v>
      </c>
      <c r="O170" s="62"/>
      <c r="P170" s="162">
        <f t="shared" si="11"/>
        <v>0</v>
      </c>
      <c r="Q170" s="162">
        <v>0</v>
      </c>
      <c r="R170" s="162">
        <f t="shared" si="12"/>
        <v>0</v>
      </c>
      <c r="S170" s="162">
        <v>0</v>
      </c>
      <c r="T170" s="163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158</v>
      </c>
      <c r="AT170" s="164" t="s">
        <v>154</v>
      </c>
      <c r="AU170" s="164" t="s">
        <v>84</v>
      </c>
      <c r="AY170" s="18" t="s">
        <v>151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8" t="s">
        <v>152</v>
      </c>
      <c r="BK170" s="165">
        <f t="shared" si="19"/>
        <v>0</v>
      </c>
      <c r="BL170" s="18" t="s">
        <v>158</v>
      </c>
      <c r="BM170" s="164" t="s">
        <v>732</v>
      </c>
    </row>
    <row r="171" spans="1:65" s="2" customFormat="1" ht="16.5" customHeight="1">
      <c r="A171" s="33"/>
      <c r="B171" s="151"/>
      <c r="C171" s="152" t="s">
        <v>465</v>
      </c>
      <c r="D171" s="152" t="s">
        <v>154</v>
      </c>
      <c r="E171" s="153" t="s">
        <v>3865</v>
      </c>
      <c r="F171" s="154" t="s">
        <v>3866</v>
      </c>
      <c r="G171" s="155" t="s">
        <v>179</v>
      </c>
      <c r="H171" s="156">
        <v>2</v>
      </c>
      <c r="I171" s="157"/>
      <c r="J171" s="158">
        <f t="shared" si="10"/>
        <v>0</v>
      </c>
      <c r="K171" s="159"/>
      <c r="L171" s="34"/>
      <c r="M171" s="160" t="s">
        <v>1</v>
      </c>
      <c r="N171" s="161" t="s">
        <v>42</v>
      </c>
      <c r="O171" s="62"/>
      <c r="P171" s="162">
        <f t="shared" si="11"/>
        <v>0</v>
      </c>
      <c r="Q171" s="162">
        <v>0</v>
      </c>
      <c r="R171" s="162">
        <f t="shared" si="12"/>
        <v>0</v>
      </c>
      <c r="S171" s="162">
        <v>0</v>
      </c>
      <c r="T171" s="163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158</v>
      </c>
      <c r="AT171" s="164" t="s">
        <v>154</v>
      </c>
      <c r="AU171" s="164" t="s">
        <v>84</v>
      </c>
      <c r="AY171" s="18" t="s">
        <v>151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8" t="s">
        <v>152</v>
      </c>
      <c r="BK171" s="165">
        <f t="shared" si="19"/>
        <v>0</v>
      </c>
      <c r="BL171" s="18" t="s">
        <v>158</v>
      </c>
      <c r="BM171" s="164" t="s">
        <v>1738</v>
      </c>
    </row>
    <row r="172" spans="1:65" s="2" customFormat="1" ht="16.5" customHeight="1">
      <c r="A172" s="33"/>
      <c r="B172" s="151"/>
      <c r="C172" s="152" t="s">
        <v>472</v>
      </c>
      <c r="D172" s="152" t="s">
        <v>154</v>
      </c>
      <c r="E172" s="153" t="s">
        <v>3867</v>
      </c>
      <c r="F172" s="154" t="s">
        <v>3868</v>
      </c>
      <c r="G172" s="155" t="s">
        <v>179</v>
      </c>
      <c r="H172" s="156">
        <v>1</v>
      </c>
      <c r="I172" s="157"/>
      <c r="J172" s="158">
        <f t="shared" si="10"/>
        <v>0</v>
      </c>
      <c r="K172" s="159"/>
      <c r="L172" s="34"/>
      <c r="M172" s="160" t="s">
        <v>1</v>
      </c>
      <c r="N172" s="161" t="s">
        <v>42</v>
      </c>
      <c r="O172" s="62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158</v>
      </c>
      <c r="AT172" s="164" t="s">
        <v>154</v>
      </c>
      <c r="AU172" s="164" t="s">
        <v>84</v>
      </c>
      <c r="AY172" s="18" t="s">
        <v>151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152</v>
      </c>
      <c r="BK172" s="165">
        <f t="shared" si="19"/>
        <v>0</v>
      </c>
      <c r="BL172" s="18" t="s">
        <v>158</v>
      </c>
      <c r="BM172" s="164" t="s">
        <v>1749</v>
      </c>
    </row>
    <row r="173" spans="1:65" s="2" customFormat="1" ht="21.75" customHeight="1">
      <c r="A173" s="33"/>
      <c r="B173" s="151"/>
      <c r="C173" s="152" t="s">
        <v>480</v>
      </c>
      <c r="D173" s="152" t="s">
        <v>154</v>
      </c>
      <c r="E173" s="153" t="s">
        <v>3869</v>
      </c>
      <c r="F173" s="154" t="s">
        <v>3870</v>
      </c>
      <c r="G173" s="155" t="s">
        <v>179</v>
      </c>
      <c r="H173" s="156">
        <v>1</v>
      </c>
      <c r="I173" s="157"/>
      <c r="J173" s="158">
        <f t="shared" si="10"/>
        <v>0</v>
      </c>
      <c r="K173" s="159"/>
      <c r="L173" s="34"/>
      <c r="M173" s="160" t="s">
        <v>1</v>
      </c>
      <c r="N173" s="161" t="s">
        <v>42</v>
      </c>
      <c r="O173" s="62"/>
      <c r="P173" s="162">
        <f t="shared" si="11"/>
        <v>0</v>
      </c>
      <c r="Q173" s="162">
        <v>0</v>
      </c>
      <c r="R173" s="162">
        <f t="shared" si="12"/>
        <v>0</v>
      </c>
      <c r="S173" s="162">
        <v>0</v>
      </c>
      <c r="T173" s="163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158</v>
      </c>
      <c r="AT173" s="164" t="s">
        <v>154</v>
      </c>
      <c r="AU173" s="164" t="s">
        <v>84</v>
      </c>
      <c r="AY173" s="18" t="s">
        <v>151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152</v>
      </c>
      <c r="BK173" s="165">
        <f t="shared" si="19"/>
        <v>0</v>
      </c>
      <c r="BL173" s="18" t="s">
        <v>158</v>
      </c>
      <c r="BM173" s="164" t="s">
        <v>1759</v>
      </c>
    </row>
    <row r="174" spans="1:65" s="2" customFormat="1" ht="24.2" customHeight="1">
      <c r="A174" s="33"/>
      <c r="B174" s="151"/>
      <c r="C174" s="152" t="s">
        <v>486</v>
      </c>
      <c r="D174" s="152" t="s">
        <v>154</v>
      </c>
      <c r="E174" s="153" t="s">
        <v>3871</v>
      </c>
      <c r="F174" s="154" t="s">
        <v>3872</v>
      </c>
      <c r="G174" s="155" t="s">
        <v>179</v>
      </c>
      <c r="H174" s="156">
        <v>4</v>
      </c>
      <c r="I174" s="157"/>
      <c r="J174" s="158">
        <f t="shared" si="10"/>
        <v>0</v>
      </c>
      <c r="K174" s="159"/>
      <c r="L174" s="34"/>
      <c r="M174" s="160" t="s">
        <v>1</v>
      </c>
      <c r="N174" s="161" t="s">
        <v>42</v>
      </c>
      <c r="O174" s="62"/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158</v>
      </c>
      <c r="AT174" s="164" t="s">
        <v>154</v>
      </c>
      <c r="AU174" s="164" t="s">
        <v>84</v>
      </c>
      <c r="AY174" s="18" t="s">
        <v>151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8" t="s">
        <v>152</v>
      </c>
      <c r="BK174" s="165">
        <f t="shared" si="19"/>
        <v>0</v>
      </c>
      <c r="BL174" s="18" t="s">
        <v>158</v>
      </c>
      <c r="BM174" s="164" t="s">
        <v>1790</v>
      </c>
    </row>
    <row r="175" spans="1:65" s="2" customFormat="1" ht="24.2" customHeight="1">
      <c r="A175" s="33"/>
      <c r="B175" s="151"/>
      <c r="C175" s="152" t="s">
        <v>493</v>
      </c>
      <c r="D175" s="152" t="s">
        <v>154</v>
      </c>
      <c r="E175" s="153" t="s">
        <v>3873</v>
      </c>
      <c r="F175" s="154" t="s">
        <v>3874</v>
      </c>
      <c r="G175" s="155" t="s">
        <v>179</v>
      </c>
      <c r="H175" s="156">
        <v>2</v>
      </c>
      <c r="I175" s="157"/>
      <c r="J175" s="158">
        <f t="shared" si="10"/>
        <v>0</v>
      </c>
      <c r="K175" s="159"/>
      <c r="L175" s="34"/>
      <c r="M175" s="160" t="s">
        <v>1</v>
      </c>
      <c r="N175" s="161" t="s">
        <v>42</v>
      </c>
      <c r="O175" s="62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158</v>
      </c>
      <c r="AT175" s="164" t="s">
        <v>154</v>
      </c>
      <c r="AU175" s="164" t="s">
        <v>84</v>
      </c>
      <c r="AY175" s="18" t="s">
        <v>151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8" t="s">
        <v>152</v>
      </c>
      <c r="BK175" s="165">
        <f t="shared" si="19"/>
        <v>0</v>
      </c>
      <c r="BL175" s="18" t="s">
        <v>158</v>
      </c>
      <c r="BM175" s="164" t="s">
        <v>1803</v>
      </c>
    </row>
    <row r="176" spans="1:65" s="2" customFormat="1" ht="16.5" customHeight="1">
      <c r="A176" s="33"/>
      <c r="B176" s="151"/>
      <c r="C176" s="152" t="s">
        <v>499</v>
      </c>
      <c r="D176" s="152" t="s">
        <v>154</v>
      </c>
      <c r="E176" s="153" t="s">
        <v>3875</v>
      </c>
      <c r="F176" s="154" t="s">
        <v>3876</v>
      </c>
      <c r="G176" s="155" t="s">
        <v>179</v>
      </c>
      <c r="H176" s="156">
        <v>3</v>
      </c>
      <c r="I176" s="157"/>
      <c r="J176" s="158">
        <f t="shared" si="10"/>
        <v>0</v>
      </c>
      <c r="K176" s="159"/>
      <c r="L176" s="34"/>
      <c r="M176" s="160" t="s">
        <v>1</v>
      </c>
      <c r="N176" s="161" t="s">
        <v>42</v>
      </c>
      <c r="O176" s="62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158</v>
      </c>
      <c r="AT176" s="164" t="s">
        <v>154</v>
      </c>
      <c r="AU176" s="164" t="s">
        <v>84</v>
      </c>
      <c r="AY176" s="18" t="s">
        <v>151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152</v>
      </c>
      <c r="BK176" s="165">
        <f t="shared" si="19"/>
        <v>0</v>
      </c>
      <c r="BL176" s="18" t="s">
        <v>158</v>
      </c>
      <c r="BM176" s="164" t="s">
        <v>1815</v>
      </c>
    </row>
    <row r="177" spans="1:65" s="2" customFormat="1" ht="16.5" customHeight="1">
      <c r="A177" s="33"/>
      <c r="B177" s="151"/>
      <c r="C177" s="152" t="s">
        <v>506</v>
      </c>
      <c r="D177" s="152" t="s">
        <v>154</v>
      </c>
      <c r="E177" s="153" t="s">
        <v>3877</v>
      </c>
      <c r="F177" s="154" t="s">
        <v>3878</v>
      </c>
      <c r="G177" s="155" t="s">
        <v>179</v>
      </c>
      <c r="H177" s="156">
        <v>3</v>
      </c>
      <c r="I177" s="157"/>
      <c r="J177" s="158">
        <f t="shared" si="10"/>
        <v>0</v>
      </c>
      <c r="K177" s="159"/>
      <c r="L177" s="34"/>
      <c r="M177" s="160" t="s">
        <v>1</v>
      </c>
      <c r="N177" s="161" t="s">
        <v>42</v>
      </c>
      <c r="O177" s="62"/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158</v>
      </c>
      <c r="AT177" s="164" t="s">
        <v>154</v>
      </c>
      <c r="AU177" s="164" t="s">
        <v>84</v>
      </c>
      <c r="AY177" s="18" t="s">
        <v>151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152</v>
      </c>
      <c r="BK177" s="165">
        <f t="shared" si="19"/>
        <v>0</v>
      </c>
      <c r="BL177" s="18" t="s">
        <v>158</v>
      </c>
      <c r="BM177" s="164" t="s">
        <v>1831</v>
      </c>
    </row>
    <row r="178" spans="1:65" s="2" customFormat="1" ht="16.5" customHeight="1">
      <c r="A178" s="33"/>
      <c r="B178" s="151"/>
      <c r="C178" s="152" t="s">
        <v>515</v>
      </c>
      <c r="D178" s="152" t="s">
        <v>154</v>
      </c>
      <c r="E178" s="153" t="s">
        <v>3879</v>
      </c>
      <c r="F178" s="154" t="s">
        <v>3880</v>
      </c>
      <c r="G178" s="155" t="s">
        <v>179</v>
      </c>
      <c r="H178" s="156">
        <v>14</v>
      </c>
      <c r="I178" s="157"/>
      <c r="J178" s="158">
        <f t="shared" si="10"/>
        <v>0</v>
      </c>
      <c r="K178" s="159"/>
      <c r="L178" s="34"/>
      <c r="M178" s="160" t="s">
        <v>1</v>
      </c>
      <c r="N178" s="161" t="s">
        <v>42</v>
      </c>
      <c r="O178" s="62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158</v>
      </c>
      <c r="AT178" s="164" t="s">
        <v>154</v>
      </c>
      <c r="AU178" s="164" t="s">
        <v>84</v>
      </c>
      <c r="AY178" s="18" t="s">
        <v>151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152</v>
      </c>
      <c r="BK178" s="165">
        <f t="shared" si="19"/>
        <v>0</v>
      </c>
      <c r="BL178" s="18" t="s">
        <v>158</v>
      </c>
      <c r="BM178" s="164" t="s">
        <v>1841</v>
      </c>
    </row>
    <row r="179" spans="1:65" s="2" customFormat="1" ht="16.5" customHeight="1">
      <c r="A179" s="33"/>
      <c r="B179" s="151"/>
      <c r="C179" s="152" t="s">
        <v>520</v>
      </c>
      <c r="D179" s="152" t="s">
        <v>154</v>
      </c>
      <c r="E179" s="153" t="s">
        <v>3881</v>
      </c>
      <c r="F179" s="154" t="s">
        <v>3882</v>
      </c>
      <c r="G179" s="155" t="s">
        <v>179</v>
      </c>
      <c r="H179" s="156">
        <v>14</v>
      </c>
      <c r="I179" s="157"/>
      <c r="J179" s="158">
        <f t="shared" si="10"/>
        <v>0</v>
      </c>
      <c r="K179" s="159"/>
      <c r="L179" s="34"/>
      <c r="M179" s="160" t="s">
        <v>1</v>
      </c>
      <c r="N179" s="161" t="s">
        <v>42</v>
      </c>
      <c r="O179" s="62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158</v>
      </c>
      <c r="AT179" s="164" t="s">
        <v>154</v>
      </c>
      <c r="AU179" s="164" t="s">
        <v>84</v>
      </c>
      <c r="AY179" s="18" t="s">
        <v>151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152</v>
      </c>
      <c r="BK179" s="165">
        <f t="shared" si="19"/>
        <v>0</v>
      </c>
      <c r="BL179" s="18" t="s">
        <v>158</v>
      </c>
      <c r="BM179" s="164" t="s">
        <v>1849</v>
      </c>
    </row>
    <row r="180" spans="1:65" s="2" customFormat="1" ht="24.2" customHeight="1">
      <c r="A180" s="33"/>
      <c r="B180" s="151"/>
      <c r="C180" s="152" t="s">
        <v>526</v>
      </c>
      <c r="D180" s="152" t="s">
        <v>154</v>
      </c>
      <c r="E180" s="153" t="s">
        <v>3883</v>
      </c>
      <c r="F180" s="154" t="s">
        <v>3884</v>
      </c>
      <c r="G180" s="155" t="s">
        <v>179</v>
      </c>
      <c r="H180" s="156">
        <v>4</v>
      </c>
      <c r="I180" s="157"/>
      <c r="J180" s="158">
        <f t="shared" si="10"/>
        <v>0</v>
      </c>
      <c r="K180" s="159"/>
      <c r="L180" s="34"/>
      <c r="M180" s="160" t="s">
        <v>1</v>
      </c>
      <c r="N180" s="161" t="s">
        <v>42</v>
      </c>
      <c r="O180" s="62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158</v>
      </c>
      <c r="AT180" s="164" t="s">
        <v>154</v>
      </c>
      <c r="AU180" s="164" t="s">
        <v>84</v>
      </c>
      <c r="AY180" s="18" t="s">
        <v>151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152</v>
      </c>
      <c r="BK180" s="165">
        <f t="shared" si="19"/>
        <v>0</v>
      </c>
      <c r="BL180" s="18" t="s">
        <v>158</v>
      </c>
      <c r="BM180" s="164" t="s">
        <v>1878</v>
      </c>
    </row>
    <row r="181" spans="1:65" s="2" customFormat="1" ht="24.2" customHeight="1">
      <c r="A181" s="33"/>
      <c r="B181" s="151"/>
      <c r="C181" s="152" t="s">
        <v>534</v>
      </c>
      <c r="D181" s="152" t="s">
        <v>154</v>
      </c>
      <c r="E181" s="153" t="s">
        <v>3885</v>
      </c>
      <c r="F181" s="154" t="s">
        <v>3886</v>
      </c>
      <c r="G181" s="155" t="s">
        <v>179</v>
      </c>
      <c r="H181" s="156">
        <v>10</v>
      </c>
      <c r="I181" s="157"/>
      <c r="J181" s="158">
        <f t="shared" si="10"/>
        <v>0</v>
      </c>
      <c r="K181" s="159"/>
      <c r="L181" s="34"/>
      <c r="M181" s="160" t="s">
        <v>1</v>
      </c>
      <c r="N181" s="161" t="s">
        <v>42</v>
      </c>
      <c r="O181" s="62"/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158</v>
      </c>
      <c r="AT181" s="164" t="s">
        <v>154</v>
      </c>
      <c r="AU181" s="164" t="s">
        <v>84</v>
      </c>
      <c r="AY181" s="18" t="s">
        <v>151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152</v>
      </c>
      <c r="BK181" s="165">
        <f t="shared" si="19"/>
        <v>0</v>
      </c>
      <c r="BL181" s="18" t="s">
        <v>158</v>
      </c>
      <c r="BM181" s="164" t="s">
        <v>731</v>
      </c>
    </row>
    <row r="182" spans="1:65" s="2" customFormat="1" ht="16.5" customHeight="1">
      <c r="A182" s="33"/>
      <c r="B182" s="151"/>
      <c r="C182" s="152" t="s">
        <v>542</v>
      </c>
      <c r="D182" s="152" t="s">
        <v>154</v>
      </c>
      <c r="E182" s="153" t="s">
        <v>3887</v>
      </c>
      <c r="F182" s="154" t="s">
        <v>3888</v>
      </c>
      <c r="G182" s="155" t="s">
        <v>179</v>
      </c>
      <c r="H182" s="156">
        <v>10</v>
      </c>
      <c r="I182" s="157"/>
      <c r="J182" s="158">
        <f t="shared" si="10"/>
        <v>0</v>
      </c>
      <c r="K182" s="159"/>
      <c r="L182" s="34"/>
      <c r="M182" s="160" t="s">
        <v>1</v>
      </c>
      <c r="N182" s="161" t="s">
        <v>42</v>
      </c>
      <c r="O182" s="62"/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158</v>
      </c>
      <c r="AT182" s="164" t="s">
        <v>154</v>
      </c>
      <c r="AU182" s="164" t="s">
        <v>84</v>
      </c>
      <c r="AY182" s="18" t="s">
        <v>151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8" t="s">
        <v>152</v>
      </c>
      <c r="BK182" s="165">
        <f t="shared" si="19"/>
        <v>0</v>
      </c>
      <c r="BL182" s="18" t="s">
        <v>158</v>
      </c>
      <c r="BM182" s="164" t="s">
        <v>1904</v>
      </c>
    </row>
    <row r="183" spans="1:65" s="2" customFormat="1" ht="24.2" customHeight="1">
      <c r="A183" s="33"/>
      <c r="B183" s="151"/>
      <c r="C183" s="152" t="s">
        <v>567</v>
      </c>
      <c r="D183" s="152" t="s">
        <v>154</v>
      </c>
      <c r="E183" s="153" t="s">
        <v>3889</v>
      </c>
      <c r="F183" s="154" t="s">
        <v>3890</v>
      </c>
      <c r="G183" s="155" t="s">
        <v>179</v>
      </c>
      <c r="H183" s="156">
        <v>10</v>
      </c>
      <c r="I183" s="157"/>
      <c r="J183" s="158">
        <f t="shared" si="10"/>
        <v>0</v>
      </c>
      <c r="K183" s="159"/>
      <c r="L183" s="34"/>
      <c r="M183" s="160" t="s">
        <v>1</v>
      </c>
      <c r="N183" s="161" t="s">
        <v>42</v>
      </c>
      <c r="O183" s="62"/>
      <c r="P183" s="162">
        <f t="shared" si="11"/>
        <v>0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158</v>
      </c>
      <c r="AT183" s="164" t="s">
        <v>154</v>
      </c>
      <c r="AU183" s="164" t="s">
        <v>84</v>
      </c>
      <c r="AY183" s="18" t="s">
        <v>151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8" t="s">
        <v>152</v>
      </c>
      <c r="BK183" s="165">
        <f t="shared" si="19"/>
        <v>0</v>
      </c>
      <c r="BL183" s="18" t="s">
        <v>158</v>
      </c>
      <c r="BM183" s="164" t="s">
        <v>1912</v>
      </c>
    </row>
    <row r="184" spans="1:65" s="2" customFormat="1" ht="16.5" customHeight="1">
      <c r="A184" s="33"/>
      <c r="B184" s="151"/>
      <c r="C184" s="152" t="s">
        <v>579</v>
      </c>
      <c r="D184" s="152" t="s">
        <v>154</v>
      </c>
      <c r="E184" s="153" t="s">
        <v>3891</v>
      </c>
      <c r="F184" s="154" t="s">
        <v>3888</v>
      </c>
      <c r="G184" s="155" t="s">
        <v>179</v>
      </c>
      <c r="H184" s="156">
        <v>10</v>
      </c>
      <c r="I184" s="157"/>
      <c r="J184" s="158">
        <f t="shared" si="10"/>
        <v>0</v>
      </c>
      <c r="K184" s="159"/>
      <c r="L184" s="34"/>
      <c r="M184" s="160" t="s">
        <v>1</v>
      </c>
      <c r="N184" s="161" t="s">
        <v>42</v>
      </c>
      <c r="O184" s="62"/>
      <c r="P184" s="162">
        <f t="shared" si="11"/>
        <v>0</v>
      </c>
      <c r="Q184" s="162">
        <v>0</v>
      </c>
      <c r="R184" s="162">
        <f t="shared" si="12"/>
        <v>0</v>
      </c>
      <c r="S184" s="162">
        <v>0</v>
      </c>
      <c r="T184" s="163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158</v>
      </c>
      <c r="AT184" s="164" t="s">
        <v>154</v>
      </c>
      <c r="AU184" s="164" t="s">
        <v>84</v>
      </c>
      <c r="AY184" s="18" t="s">
        <v>151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8" t="s">
        <v>152</v>
      </c>
      <c r="BK184" s="165">
        <f t="shared" si="19"/>
        <v>0</v>
      </c>
      <c r="BL184" s="18" t="s">
        <v>158</v>
      </c>
      <c r="BM184" s="164" t="s">
        <v>1929</v>
      </c>
    </row>
    <row r="185" spans="1:65" s="2" customFormat="1" ht="16.5" customHeight="1">
      <c r="A185" s="33"/>
      <c r="B185" s="151"/>
      <c r="C185" s="152" t="s">
        <v>584</v>
      </c>
      <c r="D185" s="152" t="s">
        <v>154</v>
      </c>
      <c r="E185" s="153" t="s">
        <v>3892</v>
      </c>
      <c r="F185" s="154" t="s">
        <v>3893</v>
      </c>
      <c r="G185" s="155" t="s">
        <v>1</v>
      </c>
      <c r="H185" s="156">
        <v>0</v>
      </c>
      <c r="I185" s="157"/>
      <c r="J185" s="158">
        <f t="shared" si="10"/>
        <v>0</v>
      </c>
      <c r="K185" s="159"/>
      <c r="L185" s="34"/>
      <c r="M185" s="160" t="s">
        <v>1</v>
      </c>
      <c r="N185" s="161" t="s">
        <v>42</v>
      </c>
      <c r="O185" s="62"/>
      <c r="P185" s="162">
        <f t="shared" si="11"/>
        <v>0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158</v>
      </c>
      <c r="AT185" s="164" t="s">
        <v>154</v>
      </c>
      <c r="AU185" s="164" t="s">
        <v>84</v>
      </c>
      <c r="AY185" s="18" t="s">
        <v>151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8" t="s">
        <v>152</v>
      </c>
      <c r="BK185" s="165">
        <f t="shared" si="19"/>
        <v>0</v>
      </c>
      <c r="BL185" s="18" t="s">
        <v>158</v>
      </c>
      <c r="BM185" s="164" t="s">
        <v>1938</v>
      </c>
    </row>
    <row r="186" spans="1:65" s="2" customFormat="1" ht="24.2" customHeight="1">
      <c r="A186" s="33"/>
      <c r="B186" s="151"/>
      <c r="C186" s="152" t="s">
        <v>589</v>
      </c>
      <c r="D186" s="152" t="s">
        <v>154</v>
      </c>
      <c r="E186" s="153" t="s">
        <v>3894</v>
      </c>
      <c r="F186" s="154" t="s">
        <v>3895</v>
      </c>
      <c r="G186" s="155" t="s">
        <v>179</v>
      </c>
      <c r="H186" s="156">
        <v>2</v>
      </c>
      <c r="I186" s="157"/>
      <c r="J186" s="158">
        <f t="shared" si="10"/>
        <v>0</v>
      </c>
      <c r="K186" s="159"/>
      <c r="L186" s="34"/>
      <c r="M186" s="160" t="s">
        <v>1</v>
      </c>
      <c r="N186" s="161" t="s">
        <v>42</v>
      </c>
      <c r="O186" s="62"/>
      <c r="P186" s="162">
        <f t="shared" si="11"/>
        <v>0</v>
      </c>
      <c r="Q186" s="162">
        <v>0</v>
      </c>
      <c r="R186" s="162">
        <f t="shared" si="12"/>
        <v>0</v>
      </c>
      <c r="S186" s="162">
        <v>0</v>
      </c>
      <c r="T186" s="163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158</v>
      </c>
      <c r="AT186" s="164" t="s">
        <v>154</v>
      </c>
      <c r="AU186" s="164" t="s">
        <v>84</v>
      </c>
      <c r="AY186" s="18" t="s">
        <v>151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8" t="s">
        <v>152</v>
      </c>
      <c r="BK186" s="165">
        <f t="shared" si="19"/>
        <v>0</v>
      </c>
      <c r="BL186" s="18" t="s">
        <v>158</v>
      </c>
      <c r="BM186" s="164" t="s">
        <v>1949</v>
      </c>
    </row>
    <row r="187" spans="1:65" s="2" customFormat="1" ht="24.2" customHeight="1">
      <c r="A187" s="33"/>
      <c r="B187" s="151"/>
      <c r="C187" s="152" t="s">
        <v>593</v>
      </c>
      <c r="D187" s="152" t="s">
        <v>154</v>
      </c>
      <c r="E187" s="153" t="s">
        <v>3896</v>
      </c>
      <c r="F187" s="154" t="s">
        <v>3897</v>
      </c>
      <c r="G187" s="155" t="s">
        <v>179</v>
      </c>
      <c r="H187" s="156">
        <v>2</v>
      </c>
      <c r="I187" s="157"/>
      <c r="J187" s="158">
        <f t="shared" si="10"/>
        <v>0</v>
      </c>
      <c r="K187" s="159"/>
      <c r="L187" s="34"/>
      <c r="M187" s="160" t="s">
        <v>1</v>
      </c>
      <c r="N187" s="161" t="s">
        <v>42</v>
      </c>
      <c r="O187" s="62"/>
      <c r="P187" s="162">
        <f t="shared" si="11"/>
        <v>0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158</v>
      </c>
      <c r="AT187" s="164" t="s">
        <v>154</v>
      </c>
      <c r="AU187" s="164" t="s">
        <v>84</v>
      </c>
      <c r="AY187" s="18" t="s">
        <v>151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8" t="s">
        <v>152</v>
      </c>
      <c r="BK187" s="165">
        <f t="shared" si="19"/>
        <v>0</v>
      </c>
      <c r="BL187" s="18" t="s">
        <v>158</v>
      </c>
      <c r="BM187" s="164" t="s">
        <v>1960</v>
      </c>
    </row>
    <row r="188" spans="1:65" s="2" customFormat="1" ht="24.2" customHeight="1">
      <c r="A188" s="33"/>
      <c r="B188" s="151"/>
      <c r="C188" s="152" t="s">
        <v>598</v>
      </c>
      <c r="D188" s="152" t="s">
        <v>154</v>
      </c>
      <c r="E188" s="153" t="s">
        <v>3898</v>
      </c>
      <c r="F188" s="154" t="s">
        <v>3899</v>
      </c>
      <c r="G188" s="155" t="s">
        <v>179</v>
      </c>
      <c r="H188" s="156">
        <v>1</v>
      </c>
      <c r="I188" s="157"/>
      <c r="J188" s="158">
        <f t="shared" si="10"/>
        <v>0</v>
      </c>
      <c r="K188" s="159"/>
      <c r="L188" s="34"/>
      <c r="M188" s="160" t="s">
        <v>1</v>
      </c>
      <c r="N188" s="161" t="s">
        <v>42</v>
      </c>
      <c r="O188" s="62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158</v>
      </c>
      <c r="AT188" s="164" t="s">
        <v>154</v>
      </c>
      <c r="AU188" s="164" t="s">
        <v>84</v>
      </c>
      <c r="AY188" s="18" t="s">
        <v>151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8" t="s">
        <v>152</v>
      </c>
      <c r="BK188" s="165">
        <f t="shared" si="19"/>
        <v>0</v>
      </c>
      <c r="BL188" s="18" t="s">
        <v>158</v>
      </c>
      <c r="BM188" s="164" t="s">
        <v>1973</v>
      </c>
    </row>
    <row r="189" spans="1:65" s="2" customFormat="1" ht="24.2" customHeight="1">
      <c r="A189" s="33"/>
      <c r="B189" s="151"/>
      <c r="C189" s="152" t="s">
        <v>602</v>
      </c>
      <c r="D189" s="152" t="s">
        <v>154</v>
      </c>
      <c r="E189" s="153" t="s">
        <v>3900</v>
      </c>
      <c r="F189" s="154" t="s">
        <v>3899</v>
      </c>
      <c r="G189" s="155" t="s">
        <v>179</v>
      </c>
      <c r="H189" s="156">
        <v>1</v>
      </c>
      <c r="I189" s="157"/>
      <c r="J189" s="158">
        <f t="shared" si="10"/>
        <v>0</v>
      </c>
      <c r="K189" s="159"/>
      <c r="L189" s="34"/>
      <c r="M189" s="160" t="s">
        <v>1</v>
      </c>
      <c r="N189" s="161" t="s">
        <v>42</v>
      </c>
      <c r="O189" s="62"/>
      <c r="P189" s="162">
        <f t="shared" si="11"/>
        <v>0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158</v>
      </c>
      <c r="AT189" s="164" t="s">
        <v>154</v>
      </c>
      <c r="AU189" s="164" t="s">
        <v>84</v>
      </c>
      <c r="AY189" s="18" t="s">
        <v>151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8" t="s">
        <v>152</v>
      </c>
      <c r="BK189" s="165">
        <f t="shared" si="19"/>
        <v>0</v>
      </c>
      <c r="BL189" s="18" t="s">
        <v>158</v>
      </c>
      <c r="BM189" s="164" t="s">
        <v>1984</v>
      </c>
    </row>
    <row r="190" spans="1:65" s="2" customFormat="1" ht="24.2" customHeight="1">
      <c r="A190" s="33"/>
      <c r="B190" s="151"/>
      <c r="C190" s="152" t="s">
        <v>608</v>
      </c>
      <c r="D190" s="152" t="s">
        <v>154</v>
      </c>
      <c r="E190" s="153" t="s">
        <v>3901</v>
      </c>
      <c r="F190" s="154" t="s">
        <v>3895</v>
      </c>
      <c r="G190" s="155" t="s">
        <v>179</v>
      </c>
      <c r="H190" s="156">
        <v>2</v>
      </c>
      <c r="I190" s="157"/>
      <c r="J190" s="158">
        <f t="shared" si="10"/>
        <v>0</v>
      </c>
      <c r="K190" s="159"/>
      <c r="L190" s="34"/>
      <c r="M190" s="160" t="s">
        <v>1</v>
      </c>
      <c r="N190" s="161" t="s">
        <v>42</v>
      </c>
      <c r="O190" s="62"/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158</v>
      </c>
      <c r="AT190" s="164" t="s">
        <v>154</v>
      </c>
      <c r="AU190" s="164" t="s">
        <v>84</v>
      </c>
      <c r="AY190" s="18" t="s">
        <v>151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8" t="s">
        <v>152</v>
      </c>
      <c r="BK190" s="165">
        <f t="shared" si="19"/>
        <v>0</v>
      </c>
      <c r="BL190" s="18" t="s">
        <v>158</v>
      </c>
      <c r="BM190" s="164" t="s">
        <v>1990</v>
      </c>
    </row>
    <row r="191" spans="1:65" s="2" customFormat="1" ht="24.2" customHeight="1">
      <c r="A191" s="33"/>
      <c r="B191" s="151"/>
      <c r="C191" s="152" t="s">
        <v>616</v>
      </c>
      <c r="D191" s="152" t="s">
        <v>154</v>
      </c>
      <c r="E191" s="153" t="s">
        <v>3902</v>
      </c>
      <c r="F191" s="154" t="s">
        <v>3903</v>
      </c>
      <c r="G191" s="155" t="s">
        <v>179</v>
      </c>
      <c r="H191" s="156">
        <v>2</v>
      </c>
      <c r="I191" s="157"/>
      <c r="J191" s="158">
        <f t="shared" si="10"/>
        <v>0</v>
      </c>
      <c r="K191" s="159"/>
      <c r="L191" s="34"/>
      <c r="M191" s="160" t="s">
        <v>1</v>
      </c>
      <c r="N191" s="161" t="s">
        <v>42</v>
      </c>
      <c r="O191" s="62"/>
      <c r="P191" s="162">
        <f t="shared" si="11"/>
        <v>0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158</v>
      </c>
      <c r="AT191" s="164" t="s">
        <v>154</v>
      </c>
      <c r="AU191" s="164" t="s">
        <v>84</v>
      </c>
      <c r="AY191" s="18" t="s">
        <v>151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8" t="s">
        <v>152</v>
      </c>
      <c r="BK191" s="165">
        <f t="shared" si="19"/>
        <v>0</v>
      </c>
      <c r="BL191" s="18" t="s">
        <v>158</v>
      </c>
      <c r="BM191" s="164" t="s">
        <v>1995</v>
      </c>
    </row>
    <row r="192" spans="1:65" s="2" customFormat="1" ht="16.5" customHeight="1">
      <c r="A192" s="33"/>
      <c r="B192" s="151"/>
      <c r="C192" s="152" t="s">
        <v>622</v>
      </c>
      <c r="D192" s="152" t="s">
        <v>154</v>
      </c>
      <c r="E192" s="153" t="s">
        <v>3904</v>
      </c>
      <c r="F192" s="154" t="s">
        <v>3836</v>
      </c>
      <c r="G192" s="155" t="s">
        <v>1</v>
      </c>
      <c r="H192" s="156">
        <v>0</v>
      </c>
      <c r="I192" s="157"/>
      <c r="J192" s="158">
        <f t="shared" si="10"/>
        <v>0</v>
      </c>
      <c r="K192" s="159"/>
      <c r="L192" s="34"/>
      <c r="M192" s="160" t="s">
        <v>1</v>
      </c>
      <c r="N192" s="161" t="s">
        <v>42</v>
      </c>
      <c r="O192" s="62"/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158</v>
      </c>
      <c r="AT192" s="164" t="s">
        <v>154</v>
      </c>
      <c r="AU192" s="164" t="s">
        <v>84</v>
      </c>
      <c r="AY192" s="18" t="s">
        <v>151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8" t="s">
        <v>152</v>
      </c>
      <c r="BK192" s="165">
        <f t="shared" si="19"/>
        <v>0</v>
      </c>
      <c r="BL192" s="18" t="s">
        <v>158</v>
      </c>
      <c r="BM192" s="164" t="s">
        <v>2001</v>
      </c>
    </row>
    <row r="193" spans="1:65" s="2" customFormat="1" ht="16.5" customHeight="1">
      <c r="A193" s="33"/>
      <c r="B193" s="151"/>
      <c r="C193" s="152" t="s">
        <v>629</v>
      </c>
      <c r="D193" s="152" t="s">
        <v>154</v>
      </c>
      <c r="E193" s="153" t="s">
        <v>3905</v>
      </c>
      <c r="F193" s="154" t="s">
        <v>3906</v>
      </c>
      <c r="G193" s="155" t="s">
        <v>3839</v>
      </c>
      <c r="H193" s="156">
        <v>25</v>
      </c>
      <c r="I193" s="157"/>
      <c r="J193" s="158">
        <f t="shared" si="10"/>
        <v>0</v>
      </c>
      <c r="K193" s="159"/>
      <c r="L193" s="34"/>
      <c r="M193" s="160" t="s">
        <v>1</v>
      </c>
      <c r="N193" s="161" t="s">
        <v>42</v>
      </c>
      <c r="O193" s="62"/>
      <c r="P193" s="162">
        <f t="shared" si="11"/>
        <v>0</v>
      </c>
      <c r="Q193" s="162">
        <v>0</v>
      </c>
      <c r="R193" s="162">
        <f t="shared" si="12"/>
        <v>0</v>
      </c>
      <c r="S193" s="162">
        <v>0</v>
      </c>
      <c r="T193" s="163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158</v>
      </c>
      <c r="AT193" s="164" t="s">
        <v>154</v>
      </c>
      <c r="AU193" s="164" t="s">
        <v>84</v>
      </c>
      <c r="AY193" s="18" t="s">
        <v>151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8" t="s">
        <v>152</v>
      </c>
      <c r="BK193" s="165">
        <f t="shared" si="19"/>
        <v>0</v>
      </c>
      <c r="BL193" s="18" t="s">
        <v>158</v>
      </c>
      <c r="BM193" s="164" t="s">
        <v>2012</v>
      </c>
    </row>
    <row r="194" spans="1:65" s="2" customFormat="1" ht="16.5" customHeight="1">
      <c r="A194" s="33"/>
      <c r="B194" s="151"/>
      <c r="C194" s="152" t="s">
        <v>635</v>
      </c>
      <c r="D194" s="152" t="s">
        <v>154</v>
      </c>
      <c r="E194" s="153" t="s">
        <v>3907</v>
      </c>
      <c r="F194" s="154" t="s">
        <v>3908</v>
      </c>
      <c r="G194" s="155" t="s">
        <v>3839</v>
      </c>
      <c r="H194" s="156">
        <v>61</v>
      </c>
      <c r="I194" s="157"/>
      <c r="J194" s="158">
        <f t="shared" si="10"/>
        <v>0</v>
      </c>
      <c r="K194" s="159"/>
      <c r="L194" s="34"/>
      <c r="M194" s="160" t="s">
        <v>1</v>
      </c>
      <c r="N194" s="161" t="s">
        <v>42</v>
      </c>
      <c r="O194" s="62"/>
      <c r="P194" s="162">
        <f t="shared" si="11"/>
        <v>0</v>
      </c>
      <c r="Q194" s="162">
        <v>0</v>
      </c>
      <c r="R194" s="162">
        <f t="shared" si="12"/>
        <v>0</v>
      </c>
      <c r="S194" s="162">
        <v>0</v>
      </c>
      <c r="T194" s="163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158</v>
      </c>
      <c r="AT194" s="164" t="s">
        <v>154</v>
      </c>
      <c r="AU194" s="164" t="s">
        <v>84</v>
      </c>
      <c r="AY194" s="18" t="s">
        <v>151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8" t="s">
        <v>152</v>
      </c>
      <c r="BK194" s="165">
        <f t="shared" si="19"/>
        <v>0</v>
      </c>
      <c r="BL194" s="18" t="s">
        <v>158</v>
      </c>
      <c r="BM194" s="164" t="s">
        <v>2025</v>
      </c>
    </row>
    <row r="195" spans="1:65" s="2" customFormat="1" ht="16.5" customHeight="1">
      <c r="A195" s="33"/>
      <c r="B195" s="151"/>
      <c r="C195" s="152" t="s">
        <v>641</v>
      </c>
      <c r="D195" s="152" t="s">
        <v>154</v>
      </c>
      <c r="E195" s="153" t="s">
        <v>3909</v>
      </c>
      <c r="F195" s="154" t="s">
        <v>3910</v>
      </c>
      <c r="G195" s="155" t="s">
        <v>3839</v>
      </c>
      <c r="H195" s="156">
        <v>49</v>
      </c>
      <c r="I195" s="157"/>
      <c r="J195" s="158">
        <f t="shared" si="10"/>
        <v>0</v>
      </c>
      <c r="K195" s="159"/>
      <c r="L195" s="34"/>
      <c r="M195" s="160" t="s">
        <v>1</v>
      </c>
      <c r="N195" s="161" t="s">
        <v>42</v>
      </c>
      <c r="O195" s="62"/>
      <c r="P195" s="162">
        <f t="shared" si="11"/>
        <v>0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158</v>
      </c>
      <c r="AT195" s="164" t="s">
        <v>154</v>
      </c>
      <c r="AU195" s="164" t="s">
        <v>84</v>
      </c>
      <c r="AY195" s="18" t="s">
        <v>151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8" t="s">
        <v>152</v>
      </c>
      <c r="BK195" s="165">
        <f t="shared" si="19"/>
        <v>0</v>
      </c>
      <c r="BL195" s="18" t="s">
        <v>158</v>
      </c>
      <c r="BM195" s="164" t="s">
        <v>2033</v>
      </c>
    </row>
    <row r="196" spans="1:65" s="2" customFormat="1" ht="16.5" customHeight="1">
      <c r="A196" s="33"/>
      <c r="B196" s="151"/>
      <c r="C196" s="152" t="s">
        <v>647</v>
      </c>
      <c r="D196" s="152" t="s">
        <v>154</v>
      </c>
      <c r="E196" s="153" t="s">
        <v>3837</v>
      </c>
      <c r="F196" s="154" t="s">
        <v>3838</v>
      </c>
      <c r="G196" s="155" t="s">
        <v>3839</v>
      </c>
      <c r="H196" s="156">
        <v>110</v>
      </c>
      <c r="I196" s="157"/>
      <c r="J196" s="158">
        <f t="shared" si="10"/>
        <v>0</v>
      </c>
      <c r="K196" s="159"/>
      <c r="L196" s="34"/>
      <c r="M196" s="160" t="s">
        <v>1</v>
      </c>
      <c r="N196" s="161" t="s">
        <v>42</v>
      </c>
      <c r="O196" s="62"/>
      <c r="P196" s="162">
        <f t="shared" si="11"/>
        <v>0</v>
      </c>
      <c r="Q196" s="162">
        <v>0</v>
      </c>
      <c r="R196" s="162">
        <f t="shared" si="12"/>
        <v>0</v>
      </c>
      <c r="S196" s="162">
        <v>0</v>
      </c>
      <c r="T196" s="163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158</v>
      </c>
      <c r="AT196" s="164" t="s">
        <v>154</v>
      </c>
      <c r="AU196" s="164" t="s">
        <v>84</v>
      </c>
      <c r="AY196" s="18" t="s">
        <v>151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8" t="s">
        <v>152</v>
      </c>
      <c r="BK196" s="165">
        <f t="shared" si="19"/>
        <v>0</v>
      </c>
      <c r="BL196" s="18" t="s">
        <v>158</v>
      </c>
      <c r="BM196" s="164" t="s">
        <v>2049</v>
      </c>
    </row>
    <row r="197" spans="1:65" s="2" customFormat="1" ht="16.5" customHeight="1">
      <c r="A197" s="33"/>
      <c r="B197" s="151"/>
      <c r="C197" s="152" t="s">
        <v>652</v>
      </c>
      <c r="D197" s="152" t="s">
        <v>154</v>
      </c>
      <c r="E197" s="153" t="s">
        <v>3911</v>
      </c>
      <c r="F197" s="154" t="s">
        <v>3912</v>
      </c>
      <c r="G197" s="155" t="s">
        <v>3839</v>
      </c>
      <c r="H197" s="156">
        <v>7</v>
      </c>
      <c r="I197" s="157"/>
      <c r="J197" s="158">
        <f t="shared" si="10"/>
        <v>0</v>
      </c>
      <c r="K197" s="159"/>
      <c r="L197" s="34"/>
      <c r="M197" s="160" t="s">
        <v>1</v>
      </c>
      <c r="N197" s="161" t="s">
        <v>42</v>
      </c>
      <c r="O197" s="62"/>
      <c r="P197" s="162">
        <f t="shared" si="11"/>
        <v>0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158</v>
      </c>
      <c r="AT197" s="164" t="s">
        <v>154</v>
      </c>
      <c r="AU197" s="164" t="s">
        <v>84</v>
      </c>
      <c r="AY197" s="18" t="s">
        <v>151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8" t="s">
        <v>152</v>
      </c>
      <c r="BK197" s="165">
        <f t="shared" si="19"/>
        <v>0</v>
      </c>
      <c r="BL197" s="18" t="s">
        <v>158</v>
      </c>
      <c r="BM197" s="164" t="s">
        <v>2059</v>
      </c>
    </row>
    <row r="198" spans="1:65" s="2" customFormat="1" ht="16.5" customHeight="1">
      <c r="A198" s="33"/>
      <c r="B198" s="151"/>
      <c r="C198" s="152" t="s">
        <v>658</v>
      </c>
      <c r="D198" s="152" t="s">
        <v>154</v>
      </c>
      <c r="E198" s="153" t="s">
        <v>3913</v>
      </c>
      <c r="F198" s="154" t="s">
        <v>3914</v>
      </c>
      <c r="G198" s="155" t="s">
        <v>3839</v>
      </c>
      <c r="H198" s="156">
        <v>30</v>
      </c>
      <c r="I198" s="157"/>
      <c r="J198" s="158">
        <f t="shared" si="10"/>
        <v>0</v>
      </c>
      <c r="K198" s="159"/>
      <c r="L198" s="34"/>
      <c r="M198" s="160" t="s">
        <v>1</v>
      </c>
      <c r="N198" s="161" t="s">
        <v>42</v>
      </c>
      <c r="O198" s="62"/>
      <c r="P198" s="162">
        <f t="shared" si="11"/>
        <v>0</v>
      </c>
      <c r="Q198" s="162">
        <v>0</v>
      </c>
      <c r="R198" s="162">
        <f t="shared" si="12"/>
        <v>0</v>
      </c>
      <c r="S198" s="162">
        <v>0</v>
      </c>
      <c r="T198" s="163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158</v>
      </c>
      <c r="AT198" s="164" t="s">
        <v>154</v>
      </c>
      <c r="AU198" s="164" t="s">
        <v>84</v>
      </c>
      <c r="AY198" s="18" t="s">
        <v>151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8" t="s">
        <v>152</v>
      </c>
      <c r="BK198" s="165">
        <f t="shared" si="19"/>
        <v>0</v>
      </c>
      <c r="BL198" s="18" t="s">
        <v>158</v>
      </c>
      <c r="BM198" s="164" t="s">
        <v>2071</v>
      </c>
    </row>
    <row r="199" spans="1:65" s="2" customFormat="1" ht="16.5" customHeight="1">
      <c r="A199" s="33"/>
      <c r="B199" s="151"/>
      <c r="C199" s="152" t="s">
        <v>664</v>
      </c>
      <c r="D199" s="152" t="s">
        <v>154</v>
      </c>
      <c r="E199" s="153" t="s">
        <v>3915</v>
      </c>
      <c r="F199" s="154" t="s">
        <v>3841</v>
      </c>
      <c r="G199" s="155" t="s">
        <v>1</v>
      </c>
      <c r="H199" s="156">
        <v>0</v>
      </c>
      <c r="I199" s="157"/>
      <c r="J199" s="158">
        <f t="shared" si="10"/>
        <v>0</v>
      </c>
      <c r="K199" s="159"/>
      <c r="L199" s="34"/>
      <c r="M199" s="160" t="s">
        <v>1</v>
      </c>
      <c r="N199" s="161" t="s">
        <v>42</v>
      </c>
      <c r="O199" s="62"/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158</v>
      </c>
      <c r="AT199" s="164" t="s">
        <v>154</v>
      </c>
      <c r="AU199" s="164" t="s">
        <v>84</v>
      </c>
      <c r="AY199" s="18" t="s">
        <v>151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8" t="s">
        <v>152</v>
      </c>
      <c r="BK199" s="165">
        <f t="shared" si="19"/>
        <v>0</v>
      </c>
      <c r="BL199" s="18" t="s">
        <v>158</v>
      </c>
      <c r="BM199" s="164" t="s">
        <v>2080</v>
      </c>
    </row>
    <row r="200" spans="1:65" s="2" customFormat="1" ht="24.2" customHeight="1">
      <c r="A200" s="33"/>
      <c r="B200" s="151"/>
      <c r="C200" s="152" t="s">
        <v>670</v>
      </c>
      <c r="D200" s="152" t="s">
        <v>154</v>
      </c>
      <c r="E200" s="153" t="s">
        <v>3842</v>
      </c>
      <c r="F200" s="154" t="s">
        <v>3843</v>
      </c>
      <c r="G200" s="155" t="s">
        <v>157</v>
      </c>
      <c r="H200" s="156">
        <v>82</v>
      </c>
      <c r="I200" s="157"/>
      <c r="J200" s="158">
        <f t="shared" si="10"/>
        <v>0</v>
      </c>
      <c r="K200" s="159"/>
      <c r="L200" s="34"/>
      <c r="M200" s="160" t="s">
        <v>1</v>
      </c>
      <c r="N200" s="161" t="s">
        <v>42</v>
      </c>
      <c r="O200" s="62"/>
      <c r="P200" s="162">
        <f t="shared" si="11"/>
        <v>0</v>
      </c>
      <c r="Q200" s="162">
        <v>0</v>
      </c>
      <c r="R200" s="162">
        <f t="shared" si="12"/>
        <v>0</v>
      </c>
      <c r="S200" s="162">
        <v>0</v>
      </c>
      <c r="T200" s="163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158</v>
      </c>
      <c r="AT200" s="164" t="s">
        <v>154</v>
      </c>
      <c r="AU200" s="164" t="s">
        <v>84</v>
      </c>
      <c r="AY200" s="18" t="s">
        <v>151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8" t="s">
        <v>152</v>
      </c>
      <c r="BK200" s="165">
        <f t="shared" si="19"/>
        <v>0</v>
      </c>
      <c r="BL200" s="18" t="s">
        <v>158</v>
      </c>
      <c r="BM200" s="164" t="s">
        <v>2092</v>
      </c>
    </row>
    <row r="201" spans="1:65" s="2" customFormat="1" ht="16.5" customHeight="1">
      <c r="A201" s="33"/>
      <c r="B201" s="151"/>
      <c r="C201" s="152" t="s">
        <v>678</v>
      </c>
      <c r="D201" s="152" t="s">
        <v>154</v>
      </c>
      <c r="E201" s="153" t="s">
        <v>3916</v>
      </c>
      <c r="F201" s="154" t="s">
        <v>3845</v>
      </c>
      <c r="G201" s="155" t="s">
        <v>1</v>
      </c>
      <c r="H201" s="156">
        <v>0</v>
      </c>
      <c r="I201" s="157"/>
      <c r="J201" s="158">
        <f t="shared" si="10"/>
        <v>0</v>
      </c>
      <c r="K201" s="159"/>
      <c r="L201" s="34"/>
      <c r="M201" s="160" t="s">
        <v>1</v>
      </c>
      <c r="N201" s="161" t="s">
        <v>42</v>
      </c>
      <c r="O201" s="62"/>
      <c r="P201" s="162">
        <f t="shared" si="11"/>
        <v>0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158</v>
      </c>
      <c r="AT201" s="164" t="s">
        <v>154</v>
      </c>
      <c r="AU201" s="164" t="s">
        <v>84</v>
      </c>
      <c r="AY201" s="18" t="s">
        <v>151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8" t="s">
        <v>152</v>
      </c>
      <c r="BK201" s="165">
        <f t="shared" si="19"/>
        <v>0</v>
      </c>
      <c r="BL201" s="18" t="s">
        <v>158</v>
      </c>
      <c r="BM201" s="164" t="s">
        <v>2100</v>
      </c>
    </row>
    <row r="202" spans="1:65" s="2" customFormat="1" ht="16.5" customHeight="1">
      <c r="A202" s="33"/>
      <c r="B202" s="151"/>
      <c r="C202" s="152" t="s">
        <v>688</v>
      </c>
      <c r="D202" s="152" t="s">
        <v>154</v>
      </c>
      <c r="E202" s="153" t="s">
        <v>3917</v>
      </c>
      <c r="F202" s="154" t="s">
        <v>3918</v>
      </c>
      <c r="G202" s="155" t="s">
        <v>3839</v>
      </c>
      <c r="H202" s="156">
        <v>6</v>
      </c>
      <c r="I202" s="157"/>
      <c r="J202" s="158">
        <f t="shared" si="10"/>
        <v>0</v>
      </c>
      <c r="K202" s="159"/>
      <c r="L202" s="34"/>
      <c r="M202" s="160" t="s">
        <v>1</v>
      </c>
      <c r="N202" s="161" t="s">
        <v>42</v>
      </c>
      <c r="O202" s="62"/>
      <c r="P202" s="162">
        <f t="shared" si="11"/>
        <v>0</v>
      </c>
      <c r="Q202" s="162">
        <v>0</v>
      </c>
      <c r="R202" s="162">
        <f t="shared" si="12"/>
        <v>0</v>
      </c>
      <c r="S202" s="162">
        <v>0</v>
      </c>
      <c r="T202" s="163">
        <f t="shared" si="1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158</v>
      </c>
      <c r="AT202" s="164" t="s">
        <v>154</v>
      </c>
      <c r="AU202" s="164" t="s">
        <v>84</v>
      </c>
      <c r="AY202" s="18" t="s">
        <v>151</v>
      </c>
      <c r="BE202" s="165">
        <f t="shared" si="14"/>
        <v>0</v>
      </c>
      <c r="BF202" s="165">
        <f t="shared" si="15"/>
        <v>0</v>
      </c>
      <c r="BG202" s="165">
        <f t="shared" si="16"/>
        <v>0</v>
      </c>
      <c r="BH202" s="165">
        <f t="shared" si="17"/>
        <v>0</v>
      </c>
      <c r="BI202" s="165">
        <f t="shared" si="18"/>
        <v>0</v>
      </c>
      <c r="BJ202" s="18" t="s">
        <v>152</v>
      </c>
      <c r="BK202" s="165">
        <f t="shared" si="19"/>
        <v>0</v>
      </c>
      <c r="BL202" s="18" t="s">
        <v>158</v>
      </c>
      <c r="BM202" s="164" t="s">
        <v>2109</v>
      </c>
    </row>
    <row r="203" spans="1:65" s="2" customFormat="1" ht="16.5" customHeight="1">
      <c r="A203" s="33"/>
      <c r="B203" s="151"/>
      <c r="C203" s="152" t="s">
        <v>697</v>
      </c>
      <c r="D203" s="152" t="s">
        <v>154</v>
      </c>
      <c r="E203" s="153" t="s">
        <v>3846</v>
      </c>
      <c r="F203" s="154" t="s">
        <v>3847</v>
      </c>
      <c r="G203" s="155" t="s">
        <v>3839</v>
      </c>
      <c r="H203" s="156">
        <v>20</v>
      </c>
      <c r="I203" s="157"/>
      <c r="J203" s="158">
        <f t="shared" si="10"/>
        <v>0</v>
      </c>
      <c r="K203" s="159"/>
      <c r="L203" s="34"/>
      <c r="M203" s="160" t="s">
        <v>1</v>
      </c>
      <c r="N203" s="161" t="s">
        <v>42</v>
      </c>
      <c r="O203" s="62"/>
      <c r="P203" s="162">
        <f t="shared" si="11"/>
        <v>0</v>
      </c>
      <c r="Q203" s="162">
        <v>0</v>
      </c>
      <c r="R203" s="162">
        <f t="shared" si="12"/>
        <v>0</v>
      </c>
      <c r="S203" s="162">
        <v>0</v>
      </c>
      <c r="T203" s="163">
        <f t="shared" si="1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158</v>
      </c>
      <c r="AT203" s="164" t="s">
        <v>154</v>
      </c>
      <c r="AU203" s="164" t="s">
        <v>84</v>
      </c>
      <c r="AY203" s="18" t="s">
        <v>151</v>
      </c>
      <c r="BE203" s="165">
        <f t="shared" si="14"/>
        <v>0</v>
      </c>
      <c r="BF203" s="165">
        <f t="shared" si="15"/>
        <v>0</v>
      </c>
      <c r="BG203" s="165">
        <f t="shared" si="16"/>
        <v>0</v>
      </c>
      <c r="BH203" s="165">
        <f t="shared" si="17"/>
        <v>0</v>
      </c>
      <c r="BI203" s="165">
        <f t="shared" si="18"/>
        <v>0</v>
      </c>
      <c r="BJ203" s="18" t="s">
        <v>152</v>
      </c>
      <c r="BK203" s="165">
        <f t="shared" si="19"/>
        <v>0</v>
      </c>
      <c r="BL203" s="18" t="s">
        <v>158</v>
      </c>
      <c r="BM203" s="164" t="s">
        <v>2117</v>
      </c>
    </row>
    <row r="204" spans="1:65" s="2" customFormat="1" ht="24.2" customHeight="1">
      <c r="A204" s="33"/>
      <c r="B204" s="151"/>
      <c r="C204" s="152" t="s">
        <v>703</v>
      </c>
      <c r="D204" s="152" t="s">
        <v>154</v>
      </c>
      <c r="E204" s="153" t="s">
        <v>3919</v>
      </c>
      <c r="F204" s="154" t="s">
        <v>3849</v>
      </c>
      <c r="G204" s="155" t="s">
        <v>157</v>
      </c>
      <c r="H204" s="156">
        <v>253</v>
      </c>
      <c r="I204" s="157"/>
      <c r="J204" s="158">
        <f t="shared" si="10"/>
        <v>0</v>
      </c>
      <c r="K204" s="159"/>
      <c r="L204" s="34"/>
      <c r="M204" s="160" t="s">
        <v>1</v>
      </c>
      <c r="N204" s="161" t="s">
        <v>42</v>
      </c>
      <c r="O204" s="62"/>
      <c r="P204" s="162">
        <f t="shared" si="11"/>
        <v>0</v>
      </c>
      <c r="Q204" s="162">
        <v>0</v>
      </c>
      <c r="R204" s="162">
        <f t="shared" si="12"/>
        <v>0</v>
      </c>
      <c r="S204" s="162">
        <v>0</v>
      </c>
      <c r="T204" s="163">
        <f t="shared" si="1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158</v>
      </c>
      <c r="AT204" s="164" t="s">
        <v>154</v>
      </c>
      <c r="AU204" s="164" t="s">
        <v>84</v>
      </c>
      <c r="AY204" s="18" t="s">
        <v>151</v>
      </c>
      <c r="BE204" s="165">
        <f t="shared" si="14"/>
        <v>0</v>
      </c>
      <c r="BF204" s="165">
        <f t="shared" si="15"/>
        <v>0</v>
      </c>
      <c r="BG204" s="165">
        <f t="shared" si="16"/>
        <v>0</v>
      </c>
      <c r="BH204" s="165">
        <f t="shared" si="17"/>
        <v>0</v>
      </c>
      <c r="BI204" s="165">
        <f t="shared" si="18"/>
        <v>0</v>
      </c>
      <c r="BJ204" s="18" t="s">
        <v>152</v>
      </c>
      <c r="BK204" s="165">
        <f t="shared" si="19"/>
        <v>0</v>
      </c>
      <c r="BL204" s="18" t="s">
        <v>158</v>
      </c>
      <c r="BM204" s="164" t="s">
        <v>2124</v>
      </c>
    </row>
    <row r="205" spans="1:65" s="2" customFormat="1" ht="24.2" customHeight="1">
      <c r="A205" s="33"/>
      <c r="B205" s="151"/>
      <c r="C205" s="152" t="s">
        <v>707</v>
      </c>
      <c r="D205" s="152" t="s">
        <v>154</v>
      </c>
      <c r="E205" s="153" t="s">
        <v>3920</v>
      </c>
      <c r="F205" s="154" t="s">
        <v>3851</v>
      </c>
      <c r="G205" s="155" t="s">
        <v>157</v>
      </c>
      <c r="H205" s="156">
        <v>44</v>
      </c>
      <c r="I205" s="157"/>
      <c r="J205" s="158">
        <f t="shared" si="10"/>
        <v>0</v>
      </c>
      <c r="K205" s="159"/>
      <c r="L205" s="34"/>
      <c r="M205" s="160" t="s">
        <v>1</v>
      </c>
      <c r="N205" s="161" t="s">
        <v>42</v>
      </c>
      <c r="O205" s="62"/>
      <c r="P205" s="162">
        <f t="shared" si="11"/>
        <v>0</v>
      </c>
      <c r="Q205" s="162">
        <v>0</v>
      </c>
      <c r="R205" s="162">
        <f t="shared" si="12"/>
        <v>0</v>
      </c>
      <c r="S205" s="162">
        <v>0</v>
      </c>
      <c r="T205" s="163">
        <f t="shared" si="1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4" t="s">
        <v>158</v>
      </c>
      <c r="AT205" s="164" t="s">
        <v>154</v>
      </c>
      <c r="AU205" s="164" t="s">
        <v>84</v>
      </c>
      <c r="AY205" s="18" t="s">
        <v>151</v>
      </c>
      <c r="BE205" s="165">
        <f t="shared" si="14"/>
        <v>0</v>
      </c>
      <c r="BF205" s="165">
        <f t="shared" si="15"/>
        <v>0</v>
      </c>
      <c r="BG205" s="165">
        <f t="shared" si="16"/>
        <v>0</v>
      </c>
      <c r="BH205" s="165">
        <f t="shared" si="17"/>
        <v>0</v>
      </c>
      <c r="BI205" s="165">
        <f t="shared" si="18"/>
        <v>0</v>
      </c>
      <c r="BJ205" s="18" t="s">
        <v>152</v>
      </c>
      <c r="BK205" s="165">
        <f t="shared" si="19"/>
        <v>0</v>
      </c>
      <c r="BL205" s="18" t="s">
        <v>158</v>
      </c>
      <c r="BM205" s="164" t="s">
        <v>2136</v>
      </c>
    </row>
    <row r="206" spans="1:65" s="2" customFormat="1" ht="16.5" customHeight="1">
      <c r="A206" s="33"/>
      <c r="B206" s="151"/>
      <c r="C206" s="152" t="s">
        <v>711</v>
      </c>
      <c r="D206" s="152" t="s">
        <v>154</v>
      </c>
      <c r="E206" s="153" t="s">
        <v>3921</v>
      </c>
      <c r="F206" s="154" t="s">
        <v>3853</v>
      </c>
      <c r="G206" s="155" t="s">
        <v>3648</v>
      </c>
      <c r="H206" s="156">
        <v>1</v>
      </c>
      <c r="I206" s="157"/>
      <c r="J206" s="158">
        <f t="shared" si="10"/>
        <v>0</v>
      </c>
      <c r="K206" s="159"/>
      <c r="L206" s="34"/>
      <c r="M206" s="160" t="s">
        <v>1</v>
      </c>
      <c r="N206" s="161" t="s">
        <v>42</v>
      </c>
      <c r="O206" s="62"/>
      <c r="P206" s="162">
        <f t="shared" si="11"/>
        <v>0</v>
      </c>
      <c r="Q206" s="162">
        <v>0</v>
      </c>
      <c r="R206" s="162">
        <f t="shared" si="12"/>
        <v>0</v>
      </c>
      <c r="S206" s="162">
        <v>0</v>
      </c>
      <c r="T206" s="163">
        <f t="shared" si="1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158</v>
      </c>
      <c r="AT206" s="164" t="s">
        <v>154</v>
      </c>
      <c r="AU206" s="164" t="s">
        <v>84</v>
      </c>
      <c r="AY206" s="18" t="s">
        <v>151</v>
      </c>
      <c r="BE206" s="165">
        <f t="shared" si="14"/>
        <v>0</v>
      </c>
      <c r="BF206" s="165">
        <f t="shared" si="15"/>
        <v>0</v>
      </c>
      <c r="BG206" s="165">
        <f t="shared" si="16"/>
        <v>0</v>
      </c>
      <c r="BH206" s="165">
        <f t="shared" si="17"/>
        <v>0</v>
      </c>
      <c r="BI206" s="165">
        <f t="shared" si="18"/>
        <v>0</v>
      </c>
      <c r="BJ206" s="18" t="s">
        <v>152</v>
      </c>
      <c r="BK206" s="165">
        <f t="shared" si="19"/>
        <v>0</v>
      </c>
      <c r="BL206" s="18" t="s">
        <v>158</v>
      </c>
      <c r="BM206" s="164" t="s">
        <v>2142</v>
      </c>
    </row>
    <row r="207" spans="1:65" s="2" customFormat="1" ht="16.5" customHeight="1">
      <c r="A207" s="33"/>
      <c r="B207" s="151"/>
      <c r="C207" s="152" t="s">
        <v>718</v>
      </c>
      <c r="D207" s="152" t="s">
        <v>154</v>
      </c>
      <c r="E207" s="153" t="s">
        <v>3922</v>
      </c>
      <c r="F207" s="154" t="s">
        <v>3855</v>
      </c>
      <c r="G207" s="155" t="s">
        <v>3648</v>
      </c>
      <c r="H207" s="156">
        <v>1</v>
      </c>
      <c r="I207" s="157"/>
      <c r="J207" s="158">
        <f t="shared" si="10"/>
        <v>0</v>
      </c>
      <c r="K207" s="159"/>
      <c r="L207" s="34"/>
      <c r="M207" s="160" t="s">
        <v>1</v>
      </c>
      <c r="N207" s="161" t="s">
        <v>42</v>
      </c>
      <c r="O207" s="62"/>
      <c r="P207" s="162">
        <f t="shared" si="11"/>
        <v>0</v>
      </c>
      <c r="Q207" s="162">
        <v>0</v>
      </c>
      <c r="R207" s="162">
        <f t="shared" si="12"/>
        <v>0</v>
      </c>
      <c r="S207" s="162">
        <v>0</v>
      </c>
      <c r="T207" s="163">
        <f t="shared" si="1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158</v>
      </c>
      <c r="AT207" s="164" t="s">
        <v>154</v>
      </c>
      <c r="AU207" s="164" t="s">
        <v>84</v>
      </c>
      <c r="AY207" s="18" t="s">
        <v>151</v>
      </c>
      <c r="BE207" s="165">
        <f t="shared" si="14"/>
        <v>0</v>
      </c>
      <c r="BF207" s="165">
        <f t="shared" si="15"/>
        <v>0</v>
      </c>
      <c r="BG207" s="165">
        <f t="shared" si="16"/>
        <v>0</v>
      </c>
      <c r="BH207" s="165">
        <f t="shared" si="17"/>
        <v>0</v>
      </c>
      <c r="BI207" s="165">
        <f t="shared" si="18"/>
        <v>0</v>
      </c>
      <c r="BJ207" s="18" t="s">
        <v>152</v>
      </c>
      <c r="BK207" s="165">
        <f t="shared" si="19"/>
        <v>0</v>
      </c>
      <c r="BL207" s="18" t="s">
        <v>158</v>
      </c>
      <c r="BM207" s="164" t="s">
        <v>2150</v>
      </c>
    </row>
    <row r="208" spans="1:65" s="2" customFormat="1" ht="16.5" customHeight="1">
      <c r="A208" s="33"/>
      <c r="B208" s="151"/>
      <c r="C208" s="152" t="s">
        <v>724</v>
      </c>
      <c r="D208" s="152" t="s">
        <v>154</v>
      </c>
      <c r="E208" s="153" t="s">
        <v>3923</v>
      </c>
      <c r="F208" s="154" t="s">
        <v>3857</v>
      </c>
      <c r="G208" s="155" t="s">
        <v>3648</v>
      </c>
      <c r="H208" s="156">
        <v>1</v>
      </c>
      <c r="I208" s="157"/>
      <c r="J208" s="158">
        <f t="shared" si="10"/>
        <v>0</v>
      </c>
      <c r="K208" s="159"/>
      <c r="L208" s="34"/>
      <c r="M208" s="160" t="s">
        <v>1</v>
      </c>
      <c r="N208" s="161" t="s">
        <v>42</v>
      </c>
      <c r="O208" s="62"/>
      <c r="P208" s="162">
        <f t="shared" si="11"/>
        <v>0</v>
      </c>
      <c r="Q208" s="162">
        <v>0</v>
      </c>
      <c r="R208" s="162">
        <f t="shared" si="12"/>
        <v>0</v>
      </c>
      <c r="S208" s="162">
        <v>0</v>
      </c>
      <c r="T208" s="163">
        <f t="shared" si="1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158</v>
      </c>
      <c r="AT208" s="164" t="s">
        <v>154</v>
      </c>
      <c r="AU208" s="164" t="s">
        <v>84</v>
      </c>
      <c r="AY208" s="18" t="s">
        <v>151</v>
      </c>
      <c r="BE208" s="165">
        <f t="shared" si="14"/>
        <v>0</v>
      </c>
      <c r="BF208" s="165">
        <f t="shared" si="15"/>
        <v>0</v>
      </c>
      <c r="BG208" s="165">
        <f t="shared" si="16"/>
        <v>0</v>
      </c>
      <c r="BH208" s="165">
        <f t="shared" si="17"/>
        <v>0</v>
      </c>
      <c r="BI208" s="165">
        <f t="shared" si="18"/>
        <v>0</v>
      </c>
      <c r="BJ208" s="18" t="s">
        <v>152</v>
      </c>
      <c r="BK208" s="165">
        <f t="shared" si="19"/>
        <v>0</v>
      </c>
      <c r="BL208" s="18" t="s">
        <v>158</v>
      </c>
      <c r="BM208" s="164" t="s">
        <v>2160</v>
      </c>
    </row>
    <row r="209" spans="1:65" s="12" customFormat="1" ht="25.9" customHeight="1">
      <c r="B209" s="138"/>
      <c r="D209" s="139" t="s">
        <v>75</v>
      </c>
      <c r="E209" s="140" t="s">
        <v>1430</v>
      </c>
      <c r="F209" s="140" t="s">
        <v>3924</v>
      </c>
      <c r="I209" s="141"/>
      <c r="J209" s="142">
        <f>BK209</f>
        <v>0</v>
      </c>
      <c r="L209" s="138"/>
      <c r="M209" s="143"/>
      <c r="N209" s="144"/>
      <c r="O209" s="144"/>
      <c r="P209" s="145">
        <f>SUM(P210:P239)</f>
        <v>0</v>
      </c>
      <c r="Q209" s="144"/>
      <c r="R209" s="145">
        <f>SUM(R210:R239)</f>
        <v>0</v>
      </c>
      <c r="S209" s="144"/>
      <c r="T209" s="146">
        <f>SUM(T210:T239)</f>
        <v>0</v>
      </c>
      <c r="AR209" s="139" t="s">
        <v>84</v>
      </c>
      <c r="AT209" s="147" t="s">
        <v>75</v>
      </c>
      <c r="AU209" s="147" t="s">
        <v>76</v>
      </c>
      <c r="AY209" s="139" t="s">
        <v>151</v>
      </c>
      <c r="BK209" s="148">
        <f>SUM(BK210:BK239)</f>
        <v>0</v>
      </c>
    </row>
    <row r="210" spans="1:65" s="2" customFormat="1" ht="16.5" customHeight="1">
      <c r="A210" s="33"/>
      <c r="B210" s="151"/>
      <c r="C210" s="152" t="s">
        <v>732</v>
      </c>
      <c r="D210" s="152" t="s">
        <v>154</v>
      </c>
      <c r="E210" s="153" t="s">
        <v>3925</v>
      </c>
      <c r="F210" s="154" t="s">
        <v>3799</v>
      </c>
      <c r="G210" s="155" t="s">
        <v>3648</v>
      </c>
      <c r="H210" s="156">
        <v>1</v>
      </c>
      <c r="I210" s="157"/>
      <c r="J210" s="158">
        <f t="shared" ref="J210:J239" si="20">ROUND(I210*H210,2)</f>
        <v>0</v>
      </c>
      <c r="K210" s="159"/>
      <c r="L210" s="34"/>
      <c r="M210" s="160" t="s">
        <v>1</v>
      </c>
      <c r="N210" s="161" t="s">
        <v>42</v>
      </c>
      <c r="O210" s="62"/>
      <c r="P210" s="162">
        <f t="shared" ref="P210:P239" si="21">O210*H210</f>
        <v>0</v>
      </c>
      <c r="Q210" s="162">
        <v>0</v>
      </c>
      <c r="R210" s="162">
        <f t="shared" ref="R210:R239" si="22">Q210*H210</f>
        <v>0</v>
      </c>
      <c r="S210" s="162">
        <v>0</v>
      </c>
      <c r="T210" s="163">
        <f t="shared" ref="T210:T239" si="23"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158</v>
      </c>
      <c r="AT210" s="164" t="s">
        <v>154</v>
      </c>
      <c r="AU210" s="164" t="s">
        <v>84</v>
      </c>
      <c r="AY210" s="18" t="s">
        <v>151</v>
      </c>
      <c r="BE210" s="165">
        <f t="shared" ref="BE210:BE239" si="24">IF(N210="základná",J210,0)</f>
        <v>0</v>
      </c>
      <c r="BF210" s="165">
        <f t="shared" ref="BF210:BF239" si="25">IF(N210="znížená",J210,0)</f>
        <v>0</v>
      </c>
      <c r="BG210" s="165">
        <f t="shared" ref="BG210:BG239" si="26">IF(N210="zákl. prenesená",J210,0)</f>
        <v>0</v>
      </c>
      <c r="BH210" s="165">
        <f t="shared" ref="BH210:BH239" si="27">IF(N210="zníž. prenesená",J210,0)</f>
        <v>0</v>
      </c>
      <c r="BI210" s="165">
        <f t="shared" ref="BI210:BI239" si="28">IF(N210="nulová",J210,0)</f>
        <v>0</v>
      </c>
      <c r="BJ210" s="18" t="s">
        <v>152</v>
      </c>
      <c r="BK210" s="165">
        <f t="shared" ref="BK210:BK239" si="29">ROUND(I210*H210,2)</f>
        <v>0</v>
      </c>
      <c r="BL210" s="18" t="s">
        <v>158</v>
      </c>
      <c r="BM210" s="164" t="s">
        <v>2167</v>
      </c>
    </row>
    <row r="211" spans="1:65" s="2" customFormat="1" ht="37.9" customHeight="1">
      <c r="A211" s="33"/>
      <c r="B211" s="151"/>
      <c r="C211" s="152" t="s">
        <v>1713</v>
      </c>
      <c r="D211" s="152" t="s">
        <v>154</v>
      </c>
      <c r="E211" s="153" t="s">
        <v>3804</v>
      </c>
      <c r="F211" s="154" t="s">
        <v>3805</v>
      </c>
      <c r="G211" s="155" t="s">
        <v>3648</v>
      </c>
      <c r="H211" s="156">
        <v>1</v>
      </c>
      <c r="I211" s="157"/>
      <c r="J211" s="158">
        <f t="shared" si="20"/>
        <v>0</v>
      </c>
      <c r="K211" s="159"/>
      <c r="L211" s="34"/>
      <c r="M211" s="160" t="s">
        <v>1</v>
      </c>
      <c r="N211" s="161" t="s">
        <v>42</v>
      </c>
      <c r="O211" s="62"/>
      <c r="P211" s="162">
        <f t="shared" si="21"/>
        <v>0</v>
      </c>
      <c r="Q211" s="162">
        <v>0</v>
      </c>
      <c r="R211" s="162">
        <f t="shared" si="22"/>
        <v>0</v>
      </c>
      <c r="S211" s="162">
        <v>0</v>
      </c>
      <c r="T211" s="163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158</v>
      </c>
      <c r="AT211" s="164" t="s">
        <v>154</v>
      </c>
      <c r="AU211" s="164" t="s">
        <v>84</v>
      </c>
      <c r="AY211" s="18" t="s">
        <v>151</v>
      </c>
      <c r="BE211" s="165">
        <f t="shared" si="24"/>
        <v>0</v>
      </c>
      <c r="BF211" s="165">
        <f t="shared" si="25"/>
        <v>0</v>
      </c>
      <c r="BG211" s="165">
        <f t="shared" si="26"/>
        <v>0</v>
      </c>
      <c r="BH211" s="165">
        <f t="shared" si="27"/>
        <v>0</v>
      </c>
      <c r="BI211" s="165">
        <f t="shared" si="28"/>
        <v>0</v>
      </c>
      <c r="BJ211" s="18" t="s">
        <v>152</v>
      </c>
      <c r="BK211" s="165">
        <f t="shared" si="29"/>
        <v>0</v>
      </c>
      <c r="BL211" s="18" t="s">
        <v>158</v>
      </c>
      <c r="BM211" s="164" t="s">
        <v>2176</v>
      </c>
    </row>
    <row r="212" spans="1:65" s="2" customFormat="1" ht="16.5" customHeight="1">
      <c r="A212" s="33"/>
      <c r="B212" s="151"/>
      <c r="C212" s="152" t="s">
        <v>1738</v>
      </c>
      <c r="D212" s="152" t="s">
        <v>154</v>
      </c>
      <c r="E212" s="153" t="s">
        <v>3806</v>
      </c>
      <c r="F212" s="154" t="s">
        <v>3807</v>
      </c>
      <c r="G212" s="155" t="s">
        <v>179</v>
      </c>
      <c r="H212" s="156">
        <v>2</v>
      </c>
      <c r="I212" s="157"/>
      <c r="J212" s="158">
        <f t="shared" si="20"/>
        <v>0</v>
      </c>
      <c r="K212" s="159"/>
      <c r="L212" s="34"/>
      <c r="M212" s="160" t="s">
        <v>1</v>
      </c>
      <c r="N212" s="161" t="s">
        <v>42</v>
      </c>
      <c r="O212" s="62"/>
      <c r="P212" s="162">
        <f t="shared" si="21"/>
        <v>0</v>
      </c>
      <c r="Q212" s="162">
        <v>0</v>
      </c>
      <c r="R212" s="162">
        <f t="shared" si="22"/>
        <v>0</v>
      </c>
      <c r="S212" s="162">
        <v>0</v>
      </c>
      <c r="T212" s="163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158</v>
      </c>
      <c r="AT212" s="164" t="s">
        <v>154</v>
      </c>
      <c r="AU212" s="164" t="s">
        <v>84</v>
      </c>
      <c r="AY212" s="18" t="s">
        <v>151</v>
      </c>
      <c r="BE212" s="165">
        <f t="shared" si="24"/>
        <v>0</v>
      </c>
      <c r="BF212" s="165">
        <f t="shared" si="25"/>
        <v>0</v>
      </c>
      <c r="BG212" s="165">
        <f t="shared" si="26"/>
        <v>0</v>
      </c>
      <c r="BH212" s="165">
        <f t="shared" si="27"/>
        <v>0</v>
      </c>
      <c r="BI212" s="165">
        <f t="shared" si="28"/>
        <v>0</v>
      </c>
      <c r="BJ212" s="18" t="s">
        <v>152</v>
      </c>
      <c r="BK212" s="165">
        <f t="shared" si="29"/>
        <v>0</v>
      </c>
      <c r="BL212" s="18" t="s">
        <v>158</v>
      </c>
      <c r="BM212" s="164" t="s">
        <v>2185</v>
      </c>
    </row>
    <row r="213" spans="1:65" s="2" customFormat="1" ht="24.2" customHeight="1">
      <c r="A213" s="33"/>
      <c r="B213" s="151"/>
      <c r="C213" s="152" t="s">
        <v>1743</v>
      </c>
      <c r="D213" s="152" t="s">
        <v>154</v>
      </c>
      <c r="E213" s="153" t="s">
        <v>3926</v>
      </c>
      <c r="F213" s="154" t="s">
        <v>3927</v>
      </c>
      <c r="G213" s="155" t="s">
        <v>179</v>
      </c>
      <c r="H213" s="156">
        <v>1</v>
      </c>
      <c r="I213" s="157"/>
      <c r="J213" s="158">
        <f t="shared" si="20"/>
        <v>0</v>
      </c>
      <c r="K213" s="159"/>
      <c r="L213" s="34"/>
      <c r="M213" s="160" t="s">
        <v>1</v>
      </c>
      <c r="N213" s="161" t="s">
        <v>42</v>
      </c>
      <c r="O213" s="62"/>
      <c r="P213" s="162">
        <f t="shared" si="21"/>
        <v>0</v>
      </c>
      <c r="Q213" s="162">
        <v>0</v>
      </c>
      <c r="R213" s="162">
        <f t="shared" si="22"/>
        <v>0</v>
      </c>
      <c r="S213" s="162">
        <v>0</v>
      </c>
      <c r="T213" s="163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158</v>
      </c>
      <c r="AT213" s="164" t="s">
        <v>154</v>
      </c>
      <c r="AU213" s="164" t="s">
        <v>84</v>
      </c>
      <c r="AY213" s="18" t="s">
        <v>151</v>
      </c>
      <c r="BE213" s="165">
        <f t="shared" si="24"/>
        <v>0</v>
      </c>
      <c r="BF213" s="165">
        <f t="shared" si="25"/>
        <v>0</v>
      </c>
      <c r="BG213" s="165">
        <f t="shared" si="26"/>
        <v>0</v>
      </c>
      <c r="BH213" s="165">
        <f t="shared" si="27"/>
        <v>0</v>
      </c>
      <c r="BI213" s="165">
        <f t="shared" si="28"/>
        <v>0</v>
      </c>
      <c r="BJ213" s="18" t="s">
        <v>152</v>
      </c>
      <c r="BK213" s="165">
        <f t="shared" si="29"/>
        <v>0</v>
      </c>
      <c r="BL213" s="18" t="s">
        <v>158</v>
      </c>
      <c r="BM213" s="164" t="s">
        <v>2197</v>
      </c>
    </row>
    <row r="214" spans="1:65" s="2" customFormat="1" ht="24.2" customHeight="1">
      <c r="A214" s="33"/>
      <c r="B214" s="151"/>
      <c r="C214" s="152" t="s">
        <v>1749</v>
      </c>
      <c r="D214" s="152" t="s">
        <v>154</v>
      </c>
      <c r="E214" s="153" t="s">
        <v>3928</v>
      </c>
      <c r="F214" s="154" t="s">
        <v>3929</v>
      </c>
      <c r="G214" s="155" t="s">
        <v>179</v>
      </c>
      <c r="H214" s="156">
        <v>4</v>
      </c>
      <c r="I214" s="157"/>
      <c r="J214" s="158">
        <f t="shared" si="20"/>
        <v>0</v>
      </c>
      <c r="K214" s="159"/>
      <c r="L214" s="34"/>
      <c r="M214" s="160" t="s">
        <v>1</v>
      </c>
      <c r="N214" s="161" t="s">
        <v>42</v>
      </c>
      <c r="O214" s="62"/>
      <c r="P214" s="162">
        <f t="shared" si="21"/>
        <v>0</v>
      </c>
      <c r="Q214" s="162">
        <v>0</v>
      </c>
      <c r="R214" s="162">
        <f t="shared" si="22"/>
        <v>0</v>
      </c>
      <c r="S214" s="162">
        <v>0</v>
      </c>
      <c r="T214" s="163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4" t="s">
        <v>158</v>
      </c>
      <c r="AT214" s="164" t="s">
        <v>154</v>
      </c>
      <c r="AU214" s="164" t="s">
        <v>84</v>
      </c>
      <c r="AY214" s="18" t="s">
        <v>151</v>
      </c>
      <c r="BE214" s="165">
        <f t="shared" si="24"/>
        <v>0</v>
      </c>
      <c r="BF214" s="165">
        <f t="shared" si="25"/>
        <v>0</v>
      </c>
      <c r="BG214" s="165">
        <f t="shared" si="26"/>
        <v>0</v>
      </c>
      <c r="BH214" s="165">
        <f t="shared" si="27"/>
        <v>0</v>
      </c>
      <c r="BI214" s="165">
        <f t="shared" si="28"/>
        <v>0</v>
      </c>
      <c r="BJ214" s="18" t="s">
        <v>152</v>
      </c>
      <c r="BK214" s="165">
        <f t="shared" si="29"/>
        <v>0</v>
      </c>
      <c r="BL214" s="18" t="s">
        <v>158</v>
      </c>
      <c r="BM214" s="164" t="s">
        <v>2212</v>
      </c>
    </row>
    <row r="215" spans="1:65" s="2" customFormat="1" ht="21.75" customHeight="1">
      <c r="A215" s="33"/>
      <c r="B215" s="151"/>
      <c r="C215" s="152" t="s">
        <v>1754</v>
      </c>
      <c r="D215" s="152" t="s">
        <v>154</v>
      </c>
      <c r="E215" s="153" t="s">
        <v>3812</v>
      </c>
      <c r="F215" s="154" t="s">
        <v>3813</v>
      </c>
      <c r="G215" s="155" t="s">
        <v>179</v>
      </c>
      <c r="H215" s="156">
        <v>4</v>
      </c>
      <c r="I215" s="157"/>
      <c r="J215" s="158">
        <f t="shared" si="20"/>
        <v>0</v>
      </c>
      <c r="K215" s="159"/>
      <c r="L215" s="34"/>
      <c r="M215" s="160" t="s">
        <v>1</v>
      </c>
      <c r="N215" s="161" t="s">
        <v>42</v>
      </c>
      <c r="O215" s="62"/>
      <c r="P215" s="162">
        <f t="shared" si="21"/>
        <v>0</v>
      </c>
      <c r="Q215" s="162">
        <v>0</v>
      </c>
      <c r="R215" s="162">
        <f t="shared" si="22"/>
        <v>0</v>
      </c>
      <c r="S215" s="162">
        <v>0</v>
      </c>
      <c r="T215" s="163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158</v>
      </c>
      <c r="AT215" s="164" t="s">
        <v>154</v>
      </c>
      <c r="AU215" s="164" t="s">
        <v>84</v>
      </c>
      <c r="AY215" s="18" t="s">
        <v>151</v>
      </c>
      <c r="BE215" s="165">
        <f t="shared" si="24"/>
        <v>0</v>
      </c>
      <c r="BF215" s="165">
        <f t="shared" si="25"/>
        <v>0</v>
      </c>
      <c r="BG215" s="165">
        <f t="shared" si="26"/>
        <v>0</v>
      </c>
      <c r="BH215" s="165">
        <f t="shared" si="27"/>
        <v>0</v>
      </c>
      <c r="BI215" s="165">
        <f t="shared" si="28"/>
        <v>0</v>
      </c>
      <c r="BJ215" s="18" t="s">
        <v>152</v>
      </c>
      <c r="BK215" s="165">
        <f t="shared" si="29"/>
        <v>0</v>
      </c>
      <c r="BL215" s="18" t="s">
        <v>158</v>
      </c>
      <c r="BM215" s="164" t="s">
        <v>2222</v>
      </c>
    </row>
    <row r="216" spans="1:65" s="2" customFormat="1" ht="21.75" customHeight="1">
      <c r="A216" s="33"/>
      <c r="B216" s="151"/>
      <c r="C216" s="152" t="s">
        <v>1759</v>
      </c>
      <c r="D216" s="152" t="s">
        <v>154</v>
      </c>
      <c r="E216" s="153" t="s">
        <v>3930</v>
      </c>
      <c r="F216" s="154" t="s">
        <v>3815</v>
      </c>
      <c r="G216" s="155" t="s">
        <v>3648</v>
      </c>
      <c r="H216" s="156">
        <v>1</v>
      </c>
      <c r="I216" s="157"/>
      <c r="J216" s="158">
        <f t="shared" si="20"/>
        <v>0</v>
      </c>
      <c r="K216" s="159"/>
      <c r="L216" s="34"/>
      <c r="M216" s="160" t="s">
        <v>1</v>
      </c>
      <c r="N216" s="161" t="s">
        <v>42</v>
      </c>
      <c r="O216" s="62"/>
      <c r="P216" s="162">
        <f t="shared" si="21"/>
        <v>0</v>
      </c>
      <c r="Q216" s="162">
        <v>0</v>
      </c>
      <c r="R216" s="162">
        <f t="shared" si="22"/>
        <v>0</v>
      </c>
      <c r="S216" s="162">
        <v>0</v>
      </c>
      <c r="T216" s="163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4" t="s">
        <v>158</v>
      </c>
      <c r="AT216" s="164" t="s">
        <v>154</v>
      </c>
      <c r="AU216" s="164" t="s">
        <v>84</v>
      </c>
      <c r="AY216" s="18" t="s">
        <v>151</v>
      </c>
      <c r="BE216" s="165">
        <f t="shared" si="24"/>
        <v>0</v>
      </c>
      <c r="BF216" s="165">
        <f t="shared" si="25"/>
        <v>0</v>
      </c>
      <c r="BG216" s="165">
        <f t="shared" si="26"/>
        <v>0</v>
      </c>
      <c r="BH216" s="165">
        <f t="shared" si="27"/>
        <v>0</v>
      </c>
      <c r="BI216" s="165">
        <f t="shared" si="28"/>
        <v>0</v>
      </c>
      <c r="BJ216" s="18" t="s">
        <v>152</v>
      </c>
      <c r="BK216" s="165">
        <f t="shared" si="29"/>
        <v>0</v>
      </c>
      <c r="BL216" s="18" t="s">
        <v>158</v>
      </c>
      <c r="BM216" s="164" t="s">
        <v>2230</v>
      </c>
    </row>
    <row r="217" spans="1:65" s="2" customFormat="1" ht="33" customHeight="1">
      <c r="A217" s="33"/>
      <c r="B217" s="151"/>
      <c r="C217" s="152" t="s">
        <v>1770</v>
      </c>
      <c r="D217" s="152" t="s">
        <v>154</v>
      </c>
      <c r="E217" s="153" t="s">
        <v>3931</v>
      </c>
      <c r="F217" s="154" t="s">
        <v>3817</v>
      </c>
      <c r="G217" s="155" t="s">
        <v>3648</v>
      </c>
      <c r="H217" s="156">
        <v>1</v>
      </c>
      <c r="I217" s="157"/>
      <c r="J217" s="158">
        <f t="shared" si="20"/>
        <v>0</v>
      </c>
      <c r="K217" s="159"/>
      <c r="L217" s="34"/>
      <c r="M217" s="160" t="s">
        <v>1</v>
      </c>
      <c r="N217" s="161" t="s">
        <v>42</v>
      </c>
      <c r="O217" s="62"/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4" t="s">
        <v>158</v>
      </c>
      <c r="AT217" s="164" t="s">
        <v>154</v>
      </c>
      <c r="AU217" s="164" t="s">
        <v>84</v>
      </c>
      <c r="AY217" s="18" t="s">
        <v>151</v>
      </c>
      <c r="BE217" s="165">
        <f t="shared" si="24"/>
        <v>0</v>
      </c>
      <c r="BF217" s="165">
        <f t="shared" si="25"/>
        <v>0</v>
      </c>
      <c r="BG217" s="165">
        <f t="shared" si="26"/>
        <v>0</v>
      </c>
      <c r="BH217" s="165">
        <f t="shared" si="27"/>
        <v>0</v>
      </c>
      <c r="BI217" s="165">
        <f t="shared" si="28"/>
        <v>0</v>
      </c>
      <c r="BJ217" s="18" t="s">
        <v>152</v>
      </c>
      <c r="BK217" s="165">
        <f t="shared" si="29"/>
        <v>0</v>
      </c>
      <c r="BL217" s="18" t="s">
        <v>158</v>
      </c>
      <c r="BM217" s="164" t="s">
        <v>2246</v>
      </c>
    </row>
    <row r="218" spans="1:65" s="2" customFormat="1" ht="24.2" customHeight="1">
      <c r="A218" s="33"/>
      <c r="B218" s="151"/>
      <c r="C218" s="152" t="s">
        <v>1790</v>
      </c>
      <c r="D218" s="152" t="s">
        <v>154</v>
      </c>
      <c r="E218" s="153" t="s">
        <v>3932</v>
      </c>
      <c r="F218" s="154" t="s">
        <v>3819</v>
      </c>
      <c r="G218" s="155" t="s">
        <v>3648</v>
      </c>
      <c r="H218" s="156">
        <v>1</v>
      </c>
      <c r="I218" s="157"/>
      <c r="J218" s="158">
        <f t="shared" si="20"/>
        <v>0</v>
      </c>
      <c r="K218" s="159"/>
      <c r="L218" s="34"/>
      <c r="M218" s="160" t="s">
        <v>1</v>
      </c>
      <c r="N218" s="161" t="s">
        <v>42</v>
      </c>
      <c r="O218" s="62"/>
      <c r="P218" s="162">
        <f t="shared" si="21"/>
        <v>0</v>
      </c>
      <c r="Q218" s="162">
        <v>0</v>
      </c>
      <c r="R218" s="162">
        <f t="shared" si="22"/>
        <v>0</v>
      </c>
      <c r="S218" s="162">
        <v>0</v>
      </c>
      <c r="T218" s="163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158</v>
      </c>
      <c r="AT218" s="164" t="s">
        <v>154</v>
      </c>
      <c r="AU218" s="164" t="s">
        <v>84</v>
      </c>
      <c r="AY218" s="18" t="s">
        <v>151</v>
      </c>
      <c r="BE218" s="165">
        <f t="shared" si="24"/>
        <v>0</v>
      </c>
      <c r="BF218" s="165">
        <f t="shared" si="25"/>
        <v>0</v>
      </c>
      <c r="BG218" s="165">
        <f t="shared" si="26"/>
        <v>0</v>
      </c>
      <c r="BH218" s="165">
        <f t="shared" si="27"/>
        <v>0</v>
      </c>
      <c r="BI218" s="165">
        <f t="shared" si="28"/>
        <v>0</v>
      </c>
      <c r="BJ218" s="18" t="s">
        <v>152</v>
      </c>
      <c r="BK218" s="165">
        <f t="shared" si="29"/>
        <v>0</v>
      </c>
      <c r="BL218" s="18" t="s">
        <v>158</v>
      </c>
      <c r="BM218" s="164" t="s">
        <v>2256</v>
      </c>
    </row>
    <row r="219" spans="1:65" s="2" customFormat="1" ht="24.2" customHeight="1">
      <c r="A219" s="33"/>
      <c r="B219" s="151"/>
      <c r="C219" s="152" t="s">
        <v>1798</v>
      </c>
      <c r="D219" s="152" t="s">
        <v>154</v>
      </c>
      <c r="E219" s="153" t="s">
        <v>3933</v>
      </c>
      <c r="F219" s="154" t="s">
        <v>3821</v>
      </c>
      <c r="G219" s="155" t="s">
        <v>3648</v>
      </c>
      <c r="H219" s="156">
        <v>1</v>
      </c>
      <c r="I219" s="157"/>
      <c r="J219" s="158">
        <f t="shared" si="20"/>
        <v>0</v>
      </c>
      <c r="K219" s="159"/>
      <c r="L219" s="34"/>
      <c r="M219" s="160" t="s">
        <v>1</v>
      </c>
      <c r="N219" s="161" t="s">
        <v>42</v>
      </c>
      <c r="O219" s="62"/>
      <c r="P219" s="162">
        <f t="shared" si="21"/>
        <v>0</v>
      </c>
      <c r="Q219" s="162">
        <v>0</v>
      </c>
      <c r="R219" s="162">
        <f t="shared" si="22"/>
        <v>0</v>
      </c>
      <c r="S219" s="162">
        <v>0</v>
      </c>
      <c r="T219" s="163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4" t="s">
        <v>158</v>
      </c>
      <c r="AT219" s="164" t="s">
        <v>154</v>
      </c>
      <c r="AU219" s="164" t="s">
        <v>84</v>
      </c>
      <c r="AY219" s="18" t="s">
        <v>151</v>
      </c>
      <c r="BE219" s="165">
        <f t="shared" si="24"/>
        <v>0</v>
      </c>
      <c r="BF219" s="165">
        <f t="shared" si="25"/>
        <v>0</v>
      </c>
      <c r="BG219" s="165">
        <f t="shared" si="26"/>
        <v>0</v>
      </c>
      <c r="BH219" s="165">
        <f t="shared" si="27"/>
        <v>0</v>
      </c>
      <c r="BI219" s="165">
        <f t="shared" si="28"/>
        <v>0</v>
      </c>
      <c r="BJ219" s="18" t="s">
        <v>152</v>
      </c>
      <c r="BK219" s="165">
        <f t="shared" si="29"/>
        <v>0</v>
      </c>
      <c r="BL219" s="18" t="s">
        <v>158</v>
      </c>
      <c r="BM219" s="164" t="s">
        <v>2271</v>
      </c>
    </row>
    <row r="220" spans="1:65" s="2" customFormat="1" ht="24.2" customHeight="1">
      <c r="A220" s="33"/>
      <c r="B220" s="151"/>
      <c r="C220" s="152" t="s">
        <v>1803</v>
      </c>
      <c r="D220" s="152" t="s">
        <v>154</v>
      </c>
      <c r="E220" s="153" t="s">
        <v>3934</v>
      </c>
      <c r="F220" s="154" t="s">
        <v>3935</v>
      </c>
      <c r="G220" s="155" t="s">
        <v>179</v>
      </c>
      <c r="H220" s="156">
        <v>4</v>
      </c>
      <c r="I220" s="157"/>
      <c r="J220" s="158">
        <f t="shared" si="20"/>
        <v>0</v>
      </c>
      <c r="K220" s="159"/>
      <c r="L220" s="34"/>
      <c r="M220" s="160" t="s">
        <v>1</v>
      </c>
      <c r="N220" s="161" t="s">
        <v>42</v>
      </c>
      <c r="O220" s="62"/>
      <c r="P220" s="162">
        <f t="shared" si="21"/>
        <v>0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158</v>
      </c>
      <c r="AT220" s="164" t="s">
        <v>154</v>
      </c>
      <c r="AU220" s="164" t="s">
        <v>84</v>
      </c>
      <c r="AY220" s="18" t="s">
        <v>151</v>
      </c>
      <c r="BE220" s="165">
        <f t="shared" si="24"/>
        <v>0</v>
      </c>
      <c r="BF220" s="165">
        <f t="shared" si="25"/>
        <v>0</v>
      </c>
      <c r="BG220" s="165">
        <f t="shared" si="26"/>
        <v>0</v>
      </c>
      <c r="BH220" s="165">
        <f t="shared" si="27"/>
        <v>0</v>
      </c>
      <c r="BI220" s="165">
        <f t="shared" si="28"/>
        <v>0</v>
      </c>
      <c r="BJ220" s="18" t="s">
        <v>152</v>
      </c>
      <c r="BK220" s="165">
        <f t="shared" si="29"/>
        <v>0</v>
      </c>
      <c r="BL220" s="18" t="s">
        <v>158</v>
      </c>
      <c r="BM220" s="164" t="s">
        <v>2282</v>
      </c>
    </row>
    <row r="221" spans="1:65" s="2" customFormat="1" ht="16.5" customHeight="1">
      <c r="A221" s="33"/>
      <c r="B221" s="151"/>
      <c r="C221" s="152" t="s">
        <v>1808</v>
      </c>
      <c r="D221" s="152" t="s">
        <v>154</v>
      </c>
      <c r="E221" s="153" t="s">
        <v>3936</v>
      </c>
      <c r="F221" s="154" t="s">
        <v>3937</v>
      </c>
      <c r="G221" s="155" t="s">
        <v>179</v>
      </c>
      <c r="H221" s="156">
        <v>1</v>
      </c>
      <c r="I221" s="157"/>
      <c r="J221" s="158">
        <f t="shared" si="20"/>
        <v>0</v>
      </c>
      <c r="K221" s="159"/>
      <c r="L221" s="34"/>
      <c r="M221" s="160" t="s">
        <v>1</v>
      </c>
      <c r="N221" s="161" t="s">
        <v>42</v>
      </c>
      <c r="O221" s="62"/>
      <c r="P221" s="162">
        <f t="shared" si="21"/>
        <v>0</v>
      </c>
      <c r="Q221" s="162">
        <v>0</v>
      </c>
      <c r="R221" s="162">
        <f t="shared" si="22"/>
        <v>0</v>
      </c>
      <c r="S221" s="162">
        <v>0</v>
      </c>
      <c r="T221" s="163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4" t="s">
        <v>158</v>
      </c>
      <c r="AT221" s="164" t="s">
        <v>154</v>
      </c>
      <c r="AU221" s="164" t="s">
        <v>84</v>
      </c>
      <c r="AY221" s="18" t="s">
        <v>151</v>
      </c>
      <c r="BE221" s="165">
        <f t="shared" si="24"/>
        <v>0</v>
      </c>
      <c r="BF221" s="165">
        <f t="shared" si="25"/>
        <v>0</v>
      </c>
      <c r="BG221" s="165">
        <f t="shared" si="26"/>
        <v>0</v>
      </c>
      <c r="BH221" s="165">
        <f t="shared" si="27"/>
        <v>0</v>
      </c>
      <c r="BI221" s="165">
        <f t="shared" si="28"/>
        <v>0</v>
      </c>
      <c r="BJ221" s="18" t="s">
        <v>152</v>
      </c>
      <c r="BK221" s="165">
        <f t="shared" si="29"/>
        <v>0</v>
      </c>
      <c r="BL221" s="18" t="s">
        <v>158</v>
      </c>
      <c r="BM221" s="164" t="s">
        <v>2296</v>
      </c>
    </row>
    <row r="222" spans="1:65" s="2" customFormat="1" ht="16.5" customHeight="1">
      <c r="A222" s="33"/>
      <c r="B222" s="151"/>
      <c r="C222" s="152" t="s">
        <v>1815</v>
      </c>
      <c r="D222" s="152" t="s">
        <v>154</v>
      </c>
      <c r="E222" s="153" t="s">
        <v>3938</v>
      </c>
      <c r="F222" s="154" t="s">
        <v>3939</v>
      </c>
      <c r="G222" s="155" t="s">
        <v>179</v>
      </c>
      <c r="H222" s="156">
        <v>1</v>
      </c>
      <c r="I222" s="157"/>
      <c r="J222" s="158">
        <f t="shared" si="20"/>
        <v>0</v>
      </c>
      <c r="K222" s="159"/>
      <c r="L222" s="34"/>
      <c r="M222" s="160" t="s">
        <v>1</v>
      </c>
      <c r="N222" s="161" t="s">
        <v>42</v>
      </c>
      <c r="O222" s="62"/>
      <c r="P222" s="162">
        <f t="shared" si="21"/>
        <v>0</v>
      </c>
      <c r="Q222" s="162">
        <v>0</v>
      </c>
      <c r="R222" s="162">
        <f t="shared" si="22"/>
        <v>0</v>
      </c>
      <c r="S222" s="162">
        <v>0</v>
      </c>
      <c r="T222" s="163">
        <f t="shared" si="2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4" t="s">
        <v>158</v>
      </c>
      <c r="AT222" s="164" t="s">
        <v>154</v>
      </c>
      <c r="AU222" s="164" t="s">
        <v>84</v>
      </c>
      <c r="AY222" s="18" t="s">
        <v>151</v>
      </c>
      <c r="BE222" s="165">
        <f t="shared" si="24"/>
        <v>0</v>
      </c>
      <c r="BF222" s="165">
        <f t="shared" si="25"/>
        <v>0</v>
      </c>
      <c r="BG222" s="165">
        <f t="shared" si="26"/>
        <v>0</v>
      </c>
      <c r="BH222" s="165">
        <f t="shared" si="27"/>
        <v>0</v>
      </c>
      <c r="BI222" s="165">
        <f t="shared" si="28"/>
        <v>0</v>
      </c>
      <c r="BJ222" s="18" t="s">
        <v>152</v>
      </c>
      <c r="BK222" s="165">
        <f t="shared" si="29"/>
        <v>0</v>
      </c>
      <c r="BL222" s="18" t="s">
        <v>158</v>
      </c>
      <c r="BM222" s="164" t="s">
        <v>2306</v>
      </c>
    </row>
    <row r="223" spans="1:65" s="2" customFormat="1" ht="24.2" customHeight="1">
      <c r="A223" s="33"/>
      <c r="B223" s="151"/>
      <c r="C223" s="152" t="s">
        <v>1824</v>
      </c>
      <c r="D223" s="152" t="s">
        <v>154</v>
      </c>
      <c r="E223" s="153" t="s">
        <v>3940</v>
      </c>
      <c r="F223" s="154" t="s">
        <v>3941</v>
      </c>
      <c r="G223" s="155" t="s">
        <v>179</v>
      </c>
      <c r="H223" s="156">
        <v>2</v>
      </c>
      <c r="I223" s="157"/>
      <c r="J223" s="158">
        <f t="shared" si="20"/>
        <v>0</v>
      </c>
      <c r="K223" s="159"/>
      <c r="L223" s="34"/>
      <c r="M223" s="160" t="s">
        <v>1</v>
      </c>
      <c r="N223" s="161" t="s">
        <v>42</v>
      </c>
      <c r="O223" s="62"/>
      <c r="P223" s="162">
        <f t="shared" si="21"/>
        <v>0</v>
      </c>
      <c r="Q223" s="162">
        <v>0</v>
      </c>
      <c r="R223" s="162">
        <f t="shared" si="22"/>
        <v>0</v>
      </c>
      <c r="S223" s="162">
        <v>0</v>
      </c>
      <c r="T223" s="163">
        <f t="shared" si="2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4" t="s">
        <v>158</v>
      </c>
      <c r="AT223" s="164" t="s">
        <v>154</v>
      </c>
      <c r="AU223" s="164" t="s">
        <v>84</v>
      </c>
      <c r="AY223" s="18" t="s">
        <v>151</v>
      </c>
      <c r="BE223" s="165">
        <f t="shared" si="24"/>
        <v>0</v>
      </c>
      <c r="BF223" s="165">
        <f t="shared" si="25"/>
        <v>0</v>
      </c>
      <c r="BG223" s="165">
        <f t="shared" si="26"/>
        <v>0</v>
      </c>
      <c r="BH223" s="165">
        <f t="shared" si="27"/>
        <v>0</v>
      </c>
      <c r="BI223" s="165">
        <f t="shared" si="28"/>
        <v>0</v>
      </c>
      <c r="BJ223" s="18" t="s">
        <v>152</v>
      </c>
      <c r="BK223" s="165">
        <f t="shared" si="29"/>
        <v>0</v>
      </c>
      <c r="BL223" s="18" t="s">
        <v>158</v>
      </c>
      <c r="BM223" s="164" t="s">
        <v>2316</v>
      </c>
    </row>
    <row r="224" spans="1:65" s="2" customFormat="1" ht="24.2" customHeight="1">
      <c r="A224" s="33"/>
      <c r="B224" s="151"/>
      <c r="C224" s="152" t="s">
        <v>1831</v>
      </c>
      <c r="D224" s="152" t="s">
        <v>154</v>
      </c>
      <c r="E224" s="153" t="s">
        <v>3942</v>
      </c>
      <c r="F224" s="154" t="s">
        <v>3884</v>
      </c>
      <c r="G224" s="155" t="s">
        <v>179</v>
      </c>
      <c r="H224" s="156">
        <v>2</v>
      </c>
      <c r="I224" s="157"/>
      <c r="J224" s="158">
        <f t="shared" si="20"/>
        <v>0</v>
      </c>
      <c r="K224" s="159"/>
      <c r="L224" s="34"/>
      <c r="M224" s="160" t="s">
        <v>1</v>
      </c>
      <c r="N224" s="161" t="s">
        <v>42</v>
      </c>
      <c r="O224" s="62"/>
      <c r="P224" s="162">
        <f t="shared" si="21"/>
        <v>0</v>
      </c>
      <c r="Q224" s="162">
        <v>0</v>
      </c>
      <c r="R224" s="162">
        <f t="shared" si="22"/>
        <v>0</v>
      </c>
      <c r="S224" s="162">
        <v>0</v>
      </c>
      <c r="T224" s="163">
        <f t="shared" si="2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158</v>
      </c>
      <c r="AT224" s="164" t="s">
        <v>154</v>
      </c>
      <c r="AU224" s="164" t="s">
        <v>84</v>
      </c>
      <c r="AY224" s="18" t="s">
        <v>151</v>
      </c>
      <c r="BE224" s="165">
        <f t="shared" si="24"/>
        <v>0</v>
      </c>
      <c r="BF224" s="165">
        <f t="shared" si="25"/>
        <v>0</v>
      </c>
      <c r="BG224" s="165">
        <f t="shared" si="26"/>
        <v>0</v>
      </c>
      <c r="BH224" s="165">
        <f t="shared" si="27"/>
        <v>0</v>
      </c>
      <c r="BI224" s="165">
        <f t="shared" si="28"/>
        <v>0</v>
      </c>
      <c r="BJ224" s="18" t="s">
        <v>152</v>
      </c>
      <c r="BK224" s="165">
        <f t="shared" si="29"/>
        <v>0</v>
      </c>
      <c r="BL224" s="18" t="s">
        <v>158</v>
      </c>
      <c r="BM224" s="164" t="s">
        <v>2330</v>
      </c>
    </row>
    <row r="225" spans="1:65" s="2" customFormat="1" ht="16.5" customHeight="1">
      <c r="A225" s="33"/>
      <c r="B225" s="151"/>
      <c r="C225" s="152" t="s">
        <v>1837</v>
      </c>
      <c r="D225" s="152" t="s">
        <v>154</v>
      </c>
      <c r="E225" s="153" t="s">
        <v>3943</v>
      </c>
      <c r="F225" s="154" t="s">
        <v>3880</v>
      </c>
      <c r="G225" s="155" t="s">
        <v>179</v>
      </c>
      <c r="H225" s="156">
        <v>21</v>
      </c>
      <c r="I225" s="157"/>
      <c r="J225" s="158">
        <f t="shared" si="20"/>
        <v>0</v>
      </c>
      <c r="K225" s="159"/>
      <c r="L225" s="34"/>
      <c r="M225" s="160" t="s">
        <v>1</v>
      </c>
      <c r="N225" s="161" t="s">
        <v>42</v>
      </c>
      <c r="O225" s="62"/>
      <c r="P225" s="162">
        <f t="shared" si="21"/>
        <v>0</v>
      </c>
      <c r="Q225" s="162">
        <v>0</v>
      </c>
      <c r="R225" s="162">
        <f t="shared" si="22"/>
        <v>0</v>
      </c>
      <c r="S225" s="162">
        <v>0</v>
      </c>
      <c r="T225" s="163">
        <f t="shared" si="2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158</v>
      </c>
      <c r="AT225" s="164" t="s">
        <v>154</v>
      </c>
      <c r="AU225" s="164" t="s">
        <v>84</v>
      </c>
      <c r="AY225" s="18" t="s">
        <v>151</v>
      </c>
      <c r="BE225" s="165">
        <f t="shared" si="24"/>
        <v>0</v>
      </c>
      <c r="BF225" s="165">
        <f t="shared" si="25"/>
        <v>0</v>
      </c>
      <c r="BG225" s="165">
        <f t="shared" si="26"/>
        <v>0</v>
      </c>
      <c r="BH225" s="165">
        <f t="shared" si="27"/>
        <v>0</v>
      </c>
      <c r="BI225" s="165">
        <f t="shared" si="28"/>
        <v>0</v>
      </c>
      <c r="BJ225" s="18" t="s">
        <v>152</v>
      </c>
      <c r="BK225" s="165">
        <f t="shared" si="29"/>
        <v>0</v>
      </c>
      <c r="BL225" s="18" t="s">
        <v>158</v>
      </c>
      <c r="BM225" s="164" t="s">
        <v>2340</v>
      </c>
    </row>
    <row r="226" spans="1:65" s="2" customFormat="1" ht="16.5" customHeight="1">
      <c r="A226" s="33"/>
      <c r="B226" s="151"/>
      <c r="C226" s="152" t="s">
        <v>1841</v>
      </c>
      <c r="D226" s="152" t="s">
        <v>154</v>
      </c>
      <c r="E226" s="153" t="s">
        <v>3944</v>
      </c>
      <c r="F226" s="154" t="s">
        <v>3882</v>
      </c>
      <c r="G226" s="155" t="s">
        <v>179</v>
      </c>
      <c r="H226" s="156">
        <v>21</v>
      </c>
      <c r="I226" s="157"/>
      <c r="J226" s="158">
        <f t="shared" si="20"/>
        <v>0</v>
      </c>
      <c r="K226" s="159"/>
      <c r="L226" s="34"/>
      <c r="M226" s="160" t="s">
        <v>1</v>
      </c>
      <c r="N226" s="161" t="s">
        <v>42</v>
      </c>
      <c r="O226" s="62"/>
      <c r="P226" s="162">
        <f t="shared" si="21"/>
        <v>0</v>
      </c>
      <c r="Q226" s="162">
        <v>0</v>
      </c>
      <c r="R226" s="162">
        <f t="shared" si="22"/>
        <v>0</v>
      </c>
      <c r="S226" s="162">
        <v>0</v>
      </c>
      <c r="T226" s="163">
        <f t="shared" si="2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4" t="s">
        <v>158</v>
      </c>
      <c r="AT226" s="164" t="s">
        <v>154</v>
      </c>
      <c r="AU226" s="164" t="s">
        <v>84</v>
      </c>
      <c r="AY226" s="18" t="s">
        <v>151</v>
      </c>
      <c r="BE226" s="165">
        <f t="shared" si="24"/>
        <v>0</v>
      </c>
      <c r="BF226" s="165">
        <f t="shared" si="25"/>
        <v>0</v>
      </c>
      <c r="BG226" s="165">
        <f t="shared" si="26"/>
        <v>0</v>
      </c>
      <c r="BH226" s="165">
        <f t="shared" si="27"/>
        <v>0</v>
      </c>
      <c r="BI226" s="165">
        <f t="shared" si="28"/>
        <v>0</v>
      </c>
      <c r="BJ226" s="18" t="s">
        <v>152</v>
      </c>
      <c r="BK226" s="165">
        <f t="shared" si="29"/>
        <v>0</v>
      </c>
      <c r="BL226" s="18" t="s">
        <v>158</v>
      </c>
      <c r="BM226" s="164" t="s">
        <v>2349</v>
      </c>
    </row>
    <row r="227" spans="1:65" s="2" customFormat="1" ht="16.5" customHeight="1">
      <c r="A227" s="33"/>
      <c r="B227" s="151"/>
      <c r="C227" s="152" t="s">
        <v>1845</v>
      </c>
      <c r="D227" s="152" t="s">
        <v>154</v>
      </c>
      <c r="E227" s="153" t="s">
        <v>3945</v>
      </c>
      <c r="F227" s="154" t="s">
        <v>3836</v>
      </c>
      <c r="G227" s="155" t="s">
        <v>1</v>
      </c>
      <c r="H227" s="156">
        <v>0</v>
      </c>
      <c r="I227" s="157"/>
      <c r="J227" s="158">
        <f t="shared" si="20"/>
        <v>0</v>
      </c>
      <c r="K227" s="159"/>
      <c r="L227" s="34"/>
      <c r="M227" s="160" t="s">
        <v>1</v>
      </c>
      <c r="N227" s="161" t="s">
        <v>42</v>
      </c>
      <c r="O227" s="62"/>
      <c r="P227" s="162">
        <f t="shared" si="21"/>
        <v>0</v>
      </c>
      <c r="Q227" s="162">
        <v>0</v>
      </c>
      <c r="R227" s="162">
        <f t="shared" si="22"/>
        <v>0</v>
      </c>
      <c r="S227" s="162">
        <v>0</v>
      </c>
      <c r="T227" s="163">
        <f t="shared" si="2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158</v>
      </c>
      <c r="AT227" s="164" t="s">
        <v>154</v>
      </c>
      <c r="AU227" s="164" t="s">
        <v>84</v>
      </c>
      <c r="AY227" s="18" t="s">
        <v>151</v>
      </c>
      <c r="BE227" s="165">
        <f t="shared" si="24"/>
        <v>0</v>
      </c>
      <c r="BF227" s="165">
        <f t="shared" si="25"/>
        <v>0</v>
      </c>
      <c r="BG227" s="165">
        <f t="shared" si="26"/>
        <v>0</v>
      </c>
      <c r="BH227" s="165">
        <f t="shared" si="27"/>
        <v>0</v>
      </c>
      <c r="BI227" s="165">
        <f t="shared" si="28"/>
        <v>0</v>
      </c>
      <c r="BJ227" s="18" t="s">
        <v>152</v>
      </c>
      <c r="BK227" s="165">
        <f t="shared" si="29"/>
        <v>0</v>
      </c>
      <c r="BL227" s="18" t="s">
        <v>158</v>
      </c>
      <c r="BM227" s="164" t="s">
        <v>2359</v>
      </c>
    </row>
    <row r="228" spans="1:65" s="2" customFormat="1" ht="16.5" customHeight="1">
      <c r="A228" s="33"/>
      <c r="B228" s="151"/>
      <c r="C228" s="152" t="s">
        <v>1849</v>
      </c>
      <c r="D228" s="152" t="s">
        <v>154</v>
      </c>
      <c r="E228" s="153" t="s">
        <v>3907</v>
      </c>
      <c r="F228" s="154" t="s">
        <v>3908</v>
      </c>
      <c r="G228" s="155" t="s">
        <v>3839</v>
      </c>
      <c r="H228" s="156">
        <v>70</v>
      </c>
      <c r="I228" s="157"/>
      <c r="J228" s="158">
        <f t="shared" si="20"/>
        <v>0</v>
      </c>
      <c r="K228" s="159"/>
      <c r="L228" s="34"/>
      <c r="M228" s="160" t="s">
        <v>1</v>
      </c>
      <c r="N228" s="161" t="s">
        <v>42</v>
      </c>
      <c r="O228" s="62"/>
      <c r="P228" s="162">
        <f t="shared" si="21"/>
        <v>0</v>
      </c>
      <c r="Q228" s="162">
        <v>0</v>
      </c>
      <c r="R228" s="162">
        <f t="shared" si="22"/>
        <v>0</v>
      </c>
      <c r="S228" s="162">
        <v>0</v>
      </c>
      <c r="T228" s="163">
        <f t="shared" si="2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158</v>
      </c>
      <c r="AT228" s="164" t="s">
        <v>154</v>
      </c>
      <c r="AU228" s="164" t="s">
        <v>84</v>
      </c>
      <c r="AY228" s="18" t="s">
        <v>151</v>
      </c>
      <c r="BE228" s="165">
        <f t="shared" si="24"/>
        <v>0</v>
      </c>
      <c r="BF228" s="165">
        <f t="shared" si="25"/>
        <v>0</v>
      </c>
      <c r="BG228" s="165">
        <f t="shared" si="26"/>
        <v>0</v>
      </c>
      <c r="BH228" s="165">
        <f t="shared" si="27"/>
        <v>0</v>
      </c>
      <c r="BI228" s="165">
        <f t="shared" si="28"/>
        <v>0</v>
      </c>
      <c r="BJ228" s="18" t="s">
        <v>152</v>
      </c>
      <c r="BK228" s="165">
        <f t="shared" si="29"/>
        <v>0</v>
      </c>
      <c r="BL228" s="18" t="s">
        <v>158</v>
      </c>
      <c r="BM228" s="164" t="s">
        <v>2369</v>
      </c>
    </row>
    <row r="229" spans="1:65" s="2" customFormat="1" ht="16.5" customHeight="1">
      <c r="A229" s="33"/>
      <c r="B229" s="151"/>
      <c r="C229" s="152" t="s">
        <v>1873</v>
      </c>
      <c r="D229" s="152" t="s">
        <v>154</v>
      </c>
      <c r="E229" s="153" t="s">
        <v>3909</v>
      </c>
      <c r="F229" s="154" t="s">
        <v>3910</v>
      </c>
      <c r="G229" s="155" t="s">
        <v>3839</v>
      </c>
      <c r="H229" s="156">
        <v>10</v>
      </c>
      <c r="I229" s="157"/>
      <c r="J229" s="158">
        <f t="shared" si="20"/>
        <v>0</v>
      </c>
      <c r="K229" s="159"/>
      <c r="L229" s="34"/>
      <c r="M229" s="160" t="s">
        <v>1</v>
      </c>
      <c r="N229" s="161" t="s">
        <v>42</v>
      </c>
      <c r="O229" s="62"/>
      <c r="P229" s="162">
        <f t="shared" si="21"/>
        <v>0</v>
      </c>
      <c r="Q229" s="162">
        <v>0</v>
      </c>
      <c r="R229" s="162">
        <f t="shared" si="22"/>
        <v>0</v>
      </c>
      <c r="S229" s="162">
        <v>0</v>
      </c>
      <c r="T229" s="163">
        <f t="shared" si="2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4" t="s">
        <v>158</v>
      </c>
      <c r="AT229" s="164" t="s">
        <v>154</v>
      </c>
      <c r="AU229" s="164" t="s">
        <v>84</v>
      </c>
      <c r="AY229" s="18" t="s">
        <v>151</v>
      </c>
      <c r="BE229" s="165">
        <f t="shared" si="24"/>
        <v>0</v>
      </c>
      <c r="BF229" s="165">
        <f t="shared" si="25"/>
        <v>0</v>
      </c>
      <c r="BG229" s="165">
        <f t="shared" si="26"/>
        <v>0</v>
      </c>
      <c r="BH229" s="165">
        <f t="shared" si="27"/>
        <v>0</v>
      </c>
      <c r="BI229" s="165">
        <f t="shared" si="28"/>
        <v>0</v>
      </c>
      <c r="BJ229" s="18" t="s">
        <v>152</v>
      </c>
      <c r="BK229" s="165">
        <f t="shared" si="29"/>
        <v>0</v>
      </c>
      <c r="BL229" s="18" t="s">
        <v>158</v>
      </c>
      <c r="BM229" s="164" t="s">
        <v>2378</v>
      </c>
    </row>
    <row r="230" spans="1:65" s="2" customFormat="1" ht="16.5" customHeight="1">
      <c r="A230" s="33"/>
      <c r="B230" s="151"/>
      <c r="C230" s="152" t="s">
        <v>1878</v>
      </c>
      <c r="D230" s="152" t="s">
        <v>154</v>
      </c>
      <c r="E230" s="153" t="s">
        <v>3837</v>
      </c>
      <c r="F230" s="154" t="s">
        <v>3838</v>
      </c>
      <c r="G230" s="155" t="s">
        <v>3839</v>
      </c>
      <c r="H230" s="156">
        <v>30</v>
      </c>
      <c r="I230" s="157"/>
      <c r="J230" s="158">
        <f t="shared" si="20"/>
        <v>0</v>
      </c>
      <c r="K230" s="159"/>
      <c r="L230" s="34"/>
      <c r="M230" s="160" t="s">
        <v>1</v>
      </c>
      <c r="N230" s="161" t="s">
        <v>42</v>
      </c>
      <c r="O230" s="62"/>
      <c r="P230" s="162">
        <f t="shared" si="21"/>
        <v>0</v>
      </c>
      <c r="Q230" s="162">
        <v>0</v>
      </c>
      <c r="R230" s="162">
        <f t="shared" si="22"/>
        <v>0</v>
      </c>
      <c r="S230" s="162">
        <v>0</v>
      </c>
      <c r="T230" s="163">
        <f t="shared" si="2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158</v>
      </c>
      <c r="AT230" s="164" t="s">
        <v>154</v>
      </c>
      <c r="AU230" s="164" t="s">
        <v>84</v>
      </c>
      <c r="AY230" s="18" t="s">
        <v>151</v>
      </c>
      <c r="BE230" s="165">
        <f t="shared" si="24"/>
        <v>0</v>
      </c>
      <c r="BF230" s="165">
        <f t="shared" si="25"/>
        <v>0</v>
      </c>
      <c r="BG230" s="165">
        <f t="shared" si="26"/>
        <v>0</v>
      </c>
      <c r="BH230" s="165">
        <f t="shared" si="27"/>
        <v>0</v>
      </c>
      <c r="BI230" s="165">
        <f t="shared" si="28"/>
        <v>0</v>
      </c>
      <c r="BJ230" s="18" t="s">
        <v>152</v>
      </c>
      <c r="BK230" s="165">
        <f t="shared" si="29"/>
        <v>0</v>
      </c>
      <c r="BL230" s="18" t="s">
        <v>158</v>
      </c>
      <c r="BM230" s="164" t="s">
        <v>2396</v>
      </c>
    </row>
    <row r="231" spans="1:65" s="2" customFormat="1" ht="16.5" customHeight="1">
      <c r="A231" s="33"/>
      <c r="B231" s="151"/>
      <c r="C231" s="152" t="s">
        <v>606</v>
      </c>
      <c r="D231" s="152" t="s">
        <v>154</v>
      </c>
      <c r="E231" s="153" t="s">
        <v>3911</v>
      </c>
      <c r="F231" s="154" t="s">
        <v>3912</v>
      </c>
      <c r="G231" s="155" t="s">
        <v>3839</v>
      </c>
      <c r="H231" s="156">
        <v>14</v>
      </c>
      <c r="I231" s="157"/>
      <c r="J231" s="158">
        <f t="shared" si="20"/>
        <v>0</v>
      </c>
      <c r="K231" s="159"/>
      <c r="L231" s="34"/>
      <c r="M231" s="160" t="s">
        <v>1</v>
      </c>
      <c r="N231" s="161" t="s">
        <v>42</v>
      </c>
      <c r="O231" s="62"/>
      <c r="P231" s="162">
        <f t="shared" si="21"/>
        <v>0</v>
      </c>
      <c r="Q231" s="162">
        <v>0</v>
      </c>
      <c r="R231" s="162">
        <f t="shared" si="22"/>
        <v>0</v>
      </c>
      <c r="S231" s="162">
        <v>0</v>
      </c>
      <c r="T231" s="163">
        <f t="shared" si="2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4" t="s">
        <v>158</v>
      </c>
      <c r="AT231" s="164" t="s">
        <v>154</v>
      </c>
      <c r="AU231" s="164" t="s">
        <v>84</v>
      </c>
      <c r="AY231" s="18" t="s">
        <v>151</v>
      </c>
      <c r="BE231" s="165">
        <f t="shared" si="24"/>
        <v>0</v>
      </c>
      <c r="BF231" s="165">
        <f t="shared" si="25"/>
        <v>0</v>
      </c>
      <c r="BG231" s="165">
        <f t="shared" si="26"/>
        <v>0</v>
      </c>
      <c r="BH231" s="165">
        <f t="shared" si="27"/>
        <v>0</v>
      </c>
      <c r="BI231" s="165">
        <f t="shared" si="28"/>
        <v>0</v>
      </c>
      <c r="BJ231" s="18" t="s">
        <v>152</v>
      </c>
      <c r="BK231" s="165">
        <f t="shared" si="29"/>
        <v>0</v>
      </c>
      <c r="BL231" s="18" t="s">
        <v>158</v>
      </c>
      <c r="BM231" s="164" t="s">
        <v>2407</v>
      </c>
    </row>
    <row r="232" spans="1:65" s="2" customFormat="1" ht="16.5" customHeight="1">
      <c r="A232" s="33"/>
      <c r="B232" s="151"/>
      <c r="C232" s="152" t="s">
        <v>731</v>
      </c>
      <c r="D232" s="152" t="s">
        <v>154</v>
      </c>
      <c r="E232" s="153" t="s">
        <v>3913</v>
      </c>
      <c r="F232" s="154" t="s">
        <v>3914</v>
      </c>
      <c r="G232" s="155" t="s">
        <v>3839</v>
      </c>
      <c r="H232" s="156">
        <v>28</v>
      </c>
      <c r="I232" s="157"/>
      <c r="J232" s="158">
        <f t="shared" si="20"/>
        <v>0</v>
      </c>
      <c r="K232" s="159"/>
      <c r="L232" s="34"/>
      <c r="M232" s="160" t="s">
        <v>1</v>
      </c>
      <c r="N232" s="161" t="s">
        <v>42</v>
      </c>
      <c r="O232" s="62"/>
      <c r="P232" s="162">
        <f t="shared" si="21"/>
        <v>0</v>
      </c>
      <c r="Q232" s="162">
        <v>0</v>
      </c>
      <c r="R232" s="162">
        <f t="shared" si="22"/>
        <v>0</v>
      </c>
      <c r="S232" s="162">
        <v>0</v>
      </c>
      <c r="T232" s="163">
        <f t="shared" si="2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158</v>
      </c>
      <c r="AT232" s="164" t="s">
        <v>154</v>
      </c>
      <c r="AU232" s="164" t="s">
        <v>84</v>
      </c>
      <c r="AY232" s="18" t="s">
        <v>151</v>
      </c>
      <c r="BE232" s="165">
        <f t="shared" si="24"/>
        <v>0</v>
      </c>
      <c r="BF232" s="165">
        <f t="shared" si="25"/>
        <v>0</v>
      </c>
      <c r="BG232" s="165">
        <f t="shared" si="26"/>
        <v>0</v>
      </c>
      <c r="BH232" s="165">
        <f t="shared" si="27"/>
        <v>0</v>
      </c>
      <c r="BI232" s="165">
        <f t="shared" si="28"/>
        <v>0</v>
      </c>
      <c r="BJ232" s="18" t="s">
        <v>152</v>
      </c>
      <c r="BK232" s="165">
        <f t="shared" si="29"/>
        <v>0</v>
      </c>
      <c r="BL232" s="18" t="s">
        <v>158</v>
      </c>
      <c r="BM232" s="164" t="s">
        <v>2414</v>
      </c>
    </row>
    <row r="233" spans="1:65" s="2" customFormat="1" ht="16.5" customHeight="1">
      <c r="A233" s="33"/>
      <c r="B233" s="151"/>
      <c r="C233" s="152" t="s">
        <v>1900</v>
      </c>
      <c r="D233" s="152" t="s">
        <v>154</v>
      </c>
      <c r="E233" s="153" t="s">
        <v>3946</v>
      </c>
      <c r="F233" s="154" t="s">
        <v>3845</v>
      </c>
      <c r="G233" s="155" t="s">
        <v>1</v>
      </c>
      <c r="H233" s="156">
        <v>0</v>
      </c>
      <c r="I233" s="157"/>
      <c r="J233" s="158">
        <f t="shared" si="20"/>
        <v>0</v>
      </c>
      <c r="K233" s="159"/>
      <c r="L233" s="34"/>
      <c r="M233" s="160" t="s">
        <v>1</v>
      </c>
      <c r="N233" s="161" t="s">
        <v>42</v>
      </c>
      <c r="O233" s="62"/>
      <c r="P233" s="162">
        <f t="shared" si="21"/>
        <v>0</v>
      </c>
      <c r="Q233" s="162">
        <v>0</v>
      </c>
      <c r="R233" s="162">
        <f t="shared" si="22"/>
        <v>0</v>
      </c>
      <c r="S233" s="162">
        <v>0</v>
      </c>
      <c r="T233" s="163">
        <f t="shared" si="2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158</v>
      </c>
      <c r="AT233" s="164" t="s">
        <v>154</v>
      </c>
      <c r="AU233" s="164" t="s">
        <v>84</v>
      </c>
      <c r="AY233" s="18" t="s">
        <v>151</v>
      </c>
      <c r="BE233" s="165">
        <f t="shared" si="24"/>
        <v>0</v>
      </c>
      <c r="BF233" s="165">
        <f t="shared" si="25"/>
        <v>0</v>
      </c>
      <c r="BG233" s="165">
        <f t="shared" si="26"/>
        <v>0</v>
      </c>
      <c r="BH233" s="165">
        <f t="shared" si="27"/>
        <v>0</v>
      </c>
      <c r="BI233" s="165">
        <f t="shared" si="28"/>
        <v>0</v>
      </c>
      <c r="BJ233" s="18" t="s">
        <v>152</v>
      </c>
      <c r="BK233" s="165">
        <f t="shared" si="29"/>
        <v>0</v>
      </c>
      <c r="BL233" s="18" t="s">
        <v>158</v>
      </c>
      <c r="BM233" s="164" t="s">
        <v>2424</v>
      </c>
    </row>
    <row r="234" spans="1:65" s="2" customFormat="1" ht="16.5" customHeight="1">
      <c r="A234" s="33"/>
      <c r="B234" s="151"/>
      <c r="C234" s="152" t="s">
        <v>1904</v>
      </c>
      <c r="D234" s="152" t="s">
        <v>154</v>
      </c>
      <c r="E234" s="153" t="s">
        <v>3947</v>
      </c>
      <c r="F234" s="154" t="s">
        <v>3948</v>
      </c>
      <c r="G234" s="155" t="s">
        <v>3839</v>
      </c>
      <c r="H234" s="156">
        <v>40</v>
      </c>
      <c r="I234" s="157"/>
      <c r="J234" s="158">
        <f t="shared" si="20"/>
        <v>0</v>
      </c>
      <c r="K234" s="159"/>
      <c r="L234" s="34"/>
      <c r="M234" s="160" t="s">
        <v>1</v>
      </c>
      <c r="N234" s="161" t="s">
        <v>42</v>
      </c>
      <c r="O234" s="62"/>
      <c r="P234" s="162">
        <f t="shared" si="21"/>
        <v>0</v>
      </c>
      <c r="Q234" s="162">
        <v>0</v>
      </c>
      <c r="R234" s="162">
        <f t="shared" si="22"/>
        <v>0</v>
      </c>
      <c r="S234" s="162">
        <v>0</v>
      </c>
      <c r="T234" s="163">
        <f t="shared" si="2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4" t="s">
        <v>158</v>
      </c>
      <c r="AT234" s="164" t="s">
        <v>154</v>
      </c>
      <c r="AU234" s="164" t="s">
        <v>84</v>
      </c>
      <c r="AY234" s="18" t="s">
        <v>151</v>
      </c>
      <c r="BE234" s="165">
        <f t="shared" si="24"/>
        <v>0</v>
      </c>
      <c r="BF234" s="165">
        <f t="shared" si="25"/>
        <v>0</v>
      </c>
      <c r="BG234" s="165">
        <f t="shared" si="26"/>
        <v>0</v>
      </c>
      <c r="BH234" s="165">
        <f t="shared" si="27"/>
        <v>0</v>
      </c>
      <c r="BI234" s="165">
        <f t="shared" si="28"/>
        <v>0</v>
      </c>
      <c r="BJ234" s="18" t="s">
        <v>152</v>
      </c>
      <c r="BK234" s="165">
        <f t="shared" si="29"/>
        <v>0</v>
      </c>
      <c r="BL234" s="18" t="s">
        <v>158</v>
      </c>
      <c r="BM234" s="164" t="s">
        <v>265</v>
      </c>
    </row>
    <row r="235" spans="1:65" s="2" customFormat="1" ht="24.2" customHeight="1">
      <c r="A235" s="33"/>
      <c r="B235" s="151"/>
      <c r="C235" s="152" t="s">
        <v>1908</v>
      </c>
      <c r="D235" s="152" t="s">
        <v>154</v>
      </c>
      <c r="E235" s="153" t="s">
        <v>3949</v>
      </c>
      <c r="F235" s="154" t="s">
        <v>3849</v>
      </c>
      <c r="G235" s="155" t="s">
        <v>157</v>
      </c>
      <c r="H235" s="156">
        <v>102</v>
      </c>
      <c r="I235" s="157"/>
      <c r="J235" s="158">
        <f t="shared" si="20"/>
        <v>0</v>
      </c>
      <c r="K235" s="159"/>
      <c r="L235" s="34"/>
      <c r="M235" s="160" t="s">
        <v>1</v>
      </c>
      <c r="N235" s="161" t="s">
        <v>42</v>
      </c>
      <c r="O235" s="62"/>
      <c r="P235" s="162">
        <f t="shared" si="21"/>
        <v>0</v>
      </c>
      <c r="Q235" s="162">
        <v>0</v>
      </c>
      <c r="R235" s="162">
        <f t="shared" si="22"/>
        <v>0</v>
      </c>
      <c r="S235" s="162">
        <v>0</v>
      </c>
      <c r="T235" s="163">
        <f t="shared" si="2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4" t="s">
        <v>158</v>
      </c>
      <c r="AT235" s="164" t="s">
        <v>154</v>
      </c>
      <c r="AU235" s="164" t="s">
        <v>84</v>
      </c>
      <c r="AY235" s="18" t="s">
        <v>151</v>
      </c>
      <c r="BE235" s="165">
        <f t="shared" si="24"/>
        <v>0</v>
      </c>
      <c r="BF235" s="165">
        <f t="shared" si="25"/>
        <v>0</v>
      </c>
      <c r="BG235" s="165">
        <f t="shared" si="26"/>
        <v>0</v>
      </c>
      <c r="BH235" s="165">
        <f t="shared" si="27"/>
        <v>0</v>
      </c>
      <c r="BI235" s="165">
        <f t="shared" si="28"/>
        <v>0</v>
      </c>
      <c r="BJ235" s="18" t="s">
        <v>152</v>
      </c>
      <c r="BK235" s="165">
        <f t="shared" si="29"/>
        <v>0</v>
      </c>
      <c r="BL235" s="18" t="s">
        <v>158</v>
      </c>
      <c r="BM235" s="164" t="s">
        <v>2441</v>
      </c>
    </row>
    <row r="236" spans="1:65" s="2" customFormat="1" ht="24.2" customHeight="1">
      <c r="A236" s="33"/>
      <c r="B236" s="151"/>
      <c r="C236" s="152" t="s">
        <v>1912</v>
      </c>
      <c r="D236" s="152" t="s">
        <v>154</v>
      </c>
      <c r="E236" s="153" t="s">
        <v>3950</v>
      </c>
      <c r="F236" s="154" t="s">
        <v>3851</v>
      </c>
      <c r="G236" s="155" t="s">
        <v>157</v>
      </c>
      <c r="H236" s="156">
        <v>15</v>
      </c>
      <c r="I236" s="157"/>
      <c r="J236" s="158">
        <f t="shared" si="20"/>
        <v>0</v>
      </c>
      <c r="K236" s="159"/>
      <c r="L236" s="34"/>
      <c r="M236" s="160" t="s">
        <v>1</v>
      </c>
      <c r="N236" s="161" t="s">
        <v>42</v>
      </c>
      <c r="O236" s="62"/>
      <c r="P236" s="162">
        <f t="shared" si="21"/>
        <v>0</v>
      </c>
      <c r="Q236" s="162">
        <v>0</v>
      </c>
      <c r="R236" s="162">
        <f t="shared" si="22"/>
        <v>0</v>
      </c>
      <c r="S236" s="162">
        <v>0</v>
      </c>
      <c r="T236" s="163">
        <f t="shared" si="2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4" t="s">
        <v>158</v>
      </c>
      <c r="AT236" s="164" t="s">
        <v>154</v>
      </c>
      <c r="AU236" s="164" t="s">
        <v>84</v>
      </c>
      <c r="AY236" s="18" t="s">
        <v>151</v>
      </c>
      <c r="BE236" s="165">
        <f t="shared" si="24"/>
        <v>0</v>
      </c>
      <c r="BF236" s="165">
        <f t="shared" si="25"/>
        <v>0</v>
      </c>
      <c r="BG236" s="165">
        <f t="shared" si="26"/>
        <v>0</v>
      </c>
      <c r="BH236" s="165">
        <f t="shared" si="27"/>
        <v>0</v>
      </c>
      <c r="BI236" s="165">
        <f t="shared" si="28"/>
        <v>0</v>
      </c>
      <c r="BJ236" s="18" t="s">
        <v>152</v>
      </c>
      <c r="BK236" s="165">
        <f t="shared" si="29"/>
        <v>0</v>
      </c>
      <c r="BL236" s="18" t="s">
        <v>158</v>
      </c>
      <c r="BM236" s="164" t="s">
        <v>2453</v>
      </c>
    </row>
    <row r="237" spans="1:65" s="2" customFormat="1" ht="16.5" customHeight="1">
      <c r="A237" s="33"/>
      <c r="B237" s="151"/>
      <c r="C237" s="152" t="s">
        <v>1919</v>
      </c>
      <c r="D237" s="152" t="s">
        <v>154</v>
      </c>
      <c r="E237" s="153" t="s">
        <v>3951</v>
      </c>
      <c r="F237" s="154" t="s">
        <v>3853</v>
      </c>
      <c r="G237" s="155" t="s">
        <v>3648</v>
      </c>
      <c r="H237" s="156">
        <v>1</v>
      </c>
      <c r="I237" s="157"/>
      <c r="J237" s="158">
        <f t="shared" si="20"/>
        <v>0</v>
      </c>
      <c r="K237" s="159"/>
      <c r="L237" s="34"/>
      <c r="M237" s="160" t="s">
        <v>1</v>
      </c>
      <c r="N237" s="161" t="s">
        <v>42</v>
      </c>
      <c r="O237" s="62"/>
      <c r="P237" s="162">
        <f t="shared" si="21"/>
        <v>0</v>
      </c>
      <c r="Q237" s="162">
        <v>0</v>
      </c>
      <c r="R237" s="162">
        <f t="shared" si="22"/>
        <v>0</v>
      </c>
      <c r="S237" s="162">
        <v>0</v>
      </c>
      <c r="T237" s="163">
        <f t="shared" si="2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4" t="s">
        <v>158</v>
      </c>
      <c r="AT237" s="164" t="s">
        <v>154</v>
      </c>
      <c r="AU237" s="164" t="s">
        <v>84</v>
      </c>
      <c r="AY237" s="18" t="s">
        <v>151</v>
      </c>
      <c r="BE237" s="165">
        <f t="shared" si="24"/>
        <v>0</v>
      </c>
      <c r="BF237" s="165">
        <f t="shared" si="25"/>
        <v>0</v>
      </c>
      <c r="BG237" s="165">
        <f t="shared" si="26"/>
        <v>0</v>
      </c>
      <c r="BH237" s="165">
        <f t="shared" si="27"/>
        <v>0</v>
      </c>
      <c r="BI237" s="165">
        <f t="shared" si="28"/>
        <v>0</v>
      </c>
      <c r="BJ237" s="18" t="s">
        <v>152</v>
      </c>
      <c r="BK237" s="165">
        <f t="shared" si="29"/>
        <v>0</v>
      </c>
      <c r="BL237" s="18" t="s">
        <v>158</v>
      </c>
      <c r="BM237" s="164" t="s">
        <v>2463</v>
      </c>
    </row>
    <row r="238" spans="1:65" s="2" customFormat="1" ht="16.5" customHeight="1">
      <c r="A238" s="33"/>
      <c r="B238" s="151"/>
      <c r="C238" s="152" t="s">
        <v>1929</v>
      </c>
      <c r="D238" s="152" t="s">
        <v>154</v>
      </c>
      <c r="E238" s="153" t="s">
        <v>3952</v>
      </c>
      <c r="F238" s="154" t="s">
        <v>3855</v>
      </c>
      <c r="G238" s="155" t="s">
        <v>3648</v>
      </c>
      <c r="H238" s="156">
        <v>1</v>
      </c>
      <c r="I238" s="157"/>
      <c r="J238" s="158">
        <f t="shared" si="20"/>
        <v>0</v>
      </c>
      <c r="K238" s="159"/>
      <c r="L238" s="34"/>
      <c r="M238" s="160" t="s">
        <v>1</v>
      </c>
      <c r="N238" s="161" t="s">
        <v>42</v>
      </c>
      <c r="O238" s="62"/>
      <c r="P238" s="162">
        <f t="shared" si="21"/>
        <v>0</v>
      </c>
      <c r="Q238" s="162">
        <v>0</v>
      </c>
      <c r="R238" s="162">
        <f t="shared" si="22"/>
        <v>0</v>
      </c>
      <c r="S238" s="162">
        <v>0</v>
      </c>
      <c r="T238" s="163">
        <f t="shared" si="2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4" t="s">
        <v>158</v>
      </c>
      <c r="AT238" s="164" t="s">
        <v>154</v>
      </c>
      <c r="AU238" s="164" t="s">
        <v>84</v>
      </c>
      <c r="AY238" s="18" t="s">
        <v>151</v>
      </c>
      <c r="BE238" s="165">
        <f t="shared" si="24"/>
        <v>0</v>
      </c>
      <c r="BF238" s="165">
        <f t="shared" si="25"/>
        <v>0</v>
      </c>
      <c r="BG238" s="165">
        <f t="shared" si="26"/>
        <v>0</v>
      </c>
      <c r="BH238" s="165">
        <f t="shared" si="27"/>
        <v>0</v>
      </c>
      <c r="BI238" s="165">
        <f t="shared" si="28"/>
        <v>0</v>
      </c>
      <c r="BJ238" s="18" t="s">
        <v>152</v>
      </c>
      <c r="BK238" s="165">
        <f t="shared" si="29"/>
        <v>0</v>
      </c>
      <c r="BL238" s="18" t="s">
        <v>158</v>
      </c>
      <c r="BM238" s="164" t="s">
        <v>2475</v>
      </c>
    </row>
    <row r="239" spans="1:65" s="2" customFormat="1" ht="16.5" customHeight="1">
      <c r="A239" s="33"/>
      <c r="B239" s="151"/>
      <c r="C239" s="152" t="s">
        <v>1933</v>
      </c>
      <c r="D239" s="152" t="s">
        <v>154</v>
      </c>
      <c r="E239" s="153" t="s">
        <v>3953</v>
      </c>
      <c r="F239" s="154" t="s">
        <v>3857</v>
      </c>
      <c r="G239" s="155" t="s">
        <v>3648</v>
      </c>
      <c r="H239" s="156">
        <v>1</v>
      </c>
      <c r="I239" s="157"/>
      <c r="J239" s="158">
        <f t="shared" si="20"/>
        <v>0</v>
      </c>
      <c r="K239" s="159"/>
      <c r="L239" s="34"/>
      <c r="M239" s="216" t="s">
        <v>1</v>
      </c>
      <c r="N239" s="217" t="s">
        <v>42</v>
      </c>
      <c r="O239" s="218"/>
      <c r="P239" s="219">
        <f t="shared" si="21"/>
        <v>0</v>
      </c>
      <c r="Q239" s="219">
        <v>0</v>
      </c>
      <c r="R239" s="219">
        <f t="shared" si="22"/>
        <v>0</v>
      </c>
      <c r="S239" s="219">
        <v>0</v>
      </c>
      <c r="T239" s="220">
        <f t="shared" si="2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4" t="s">
        <v>158</v>
      </c>
      <c r="AT239" s="164" t="s">
        <v>154</v>
      </c>
      <c r="AU239" s="164" t="s">
        <v>84</v>
      </c>
      <c r="AY239" s="18" t="s">
        <v>151</v>
      </c>
      <c r="BE239" s="165">
        <f t="shared" si="24"/>
        <v>0</v>
      </c>
      <c r="BF239" s="165">
        <f t="shared" si="25"/>
        <v>0</v>
      </c>
      <c r="BG239" s="165">
        <f t="shared" si="26"/>
        <v>0</v>
      </c>
      <c r="BH239" s="165">
        <f t="shared" si="27"/>
        <v>0</v>
      </c>
      <c r="BI239" s="165">
        <f t="shared" si="28"/>
        <v>0</v>
      </c>
      <c r="BJ239" s="18" t="s">
        <v>152</v>
      </c>
      <c r="BK239" s="165">
        <f t="shared" si="29"/>
        <v>0</v>
      </c>
      <c r="BL239" s="18" t="s">
        <v>158</v>
      </c>
      <c r="BM239" s="164" t="s">
        <v>2483</v>
      </c>
    </row>
    <row r="240" spans="1:65" s="2" customFormat="1" ht="6.95" customHeight="1">
      <c r="A240" s="33"/>
      <c r="B240" s="51"/>
      <c r="C240" s="52"/>
      <c r="D240" s="52"/>
      <c r="E240" s="52"/>
      <c r="F240" s="52"/>
      <c r="G240" s="52"/>
      <c r="H240" s="52"/>
      <c r="I240" s="52"/>
      <c r="J240" s="52"/>
      <c r="K240" s="52"/>
      <c r="L240" s="34"/>
      <c r="M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</row>
  </sheetData>
  <autoFilter ref="C118:K239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 t="s">
        <v>5</v>
      </c>
      <c r="M2" s="232"/>
      <c r="N2" s="232"/>
      <c r="O2" s="232"/>
      <c r="P2" s="232"/>
      <c r="Q2" s="232"/>
      <c r="R2" s="232"/>
      <c r="S2" s="232"/>
      <c r="T2" s="232"/>
      <c r="U2" s="232"/>
      <c r="V2" s="232"/>
      <c r="AT2" s="18" t="s">
        <v>106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113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64" t="str">
        <f>'Rekapitulácia stavby'!K6</f>
        <v>Stredná odborná škola informačných technológií centrum celoživotného a odborného vzdelávania a prípravy pre industry 4.0</v>
      </c>
      <c r="F7" s="265"/>
      <c r="G7" s="265"/>
      <c r="H7" s="265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26" t="s">
        <v>3954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9" t="str">
        <f>'Rekapitulácia stavby'!AN8</f>
        <v>24. 4. 2025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7" t="str">
        <f>'Rekapitulácia stavby'!E14</f>
        <v>Vyplň údaj</v>
      </c>
      <c r="F18" s="231"/>
      <c r="G18" s="231"/>
      <c r="H18" s="231"/>
      <c r="I18" s="28" t="s">
        <v>26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35.25" customHeight="1">
      <c r="A27" s="98"/>
      <c r="B27" s="99"/>
      <c r="C27" s="98"/>
      <c r="D27" s="98"/>
      <c r="E27" s="236" t="s">
        <v>35</v>
      </c>
      <c r="F27" s="236"/>
      <c r="G27" s="236"/>
      <c r="H27" s="236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36</v>
      </c>
      <c r="E30" s="33"/>
      <c r="F30" s="33"/>
      <c r="G30" s="33"/>
      <c r="H30" s="33"/>
      <c r="I30" s="33"/>
      <c r="J30" s="75">
        <f>ROUND(J121,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38</v>
      </c>
      <c r="G32" s="33"/>
      <c r="H32" s="33"/>
      <c r="I32" s="37" t="s">
        <v>37</v>
      </c>
      <c r="J32" s="37" t="s">
        <v>39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40</v>
      </c>
      <c r="E33" s="39" t="s">
        <v>41</v>
      </c>
      <c r="F33" s="103">
        <f>ROUND((SUM(BE121:BE150)),  2)</f>
        <v>0</v>
      </c>
      <c r="G33" s="104"/>
      <c r="H33" s="104"/>
      <c r="I33" s="105">
        <v>0.23</v>
      </c>
      <c r="J33" s="103">
        <f>ROUND(((SUM(BE121:BE150))*I33),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42</v>
      </c>
      <c r="F34" s="106">
        <f>ROUND((SUM(BF121:BF150)),  2)</f>
        <v>0</v>
      </c>
      <c r="G34" s="33"/>
      <c r="H34" s="33"/>
      <c r="I34" s="107">
        <v>0.23</v>
      </c>
      <c r="J34" s="106">
        <f>ROUND(((SUM(BF121:BF150))*I34),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43</v>
      </c>
      <c r="F35" s="106">
        <f>ROUND((SUM(BG121:BG150)),  2)</f>
        <v>0</v>
      </c>
      <c r="G35" s="33"/>
      <c r="H35" s="33"/>
      <c r="I35" s="107">
        <v>0.23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44</v>
      </c>
      <c r="F36" s="106">
        <f>ROUND((SUM(BH121:BH150)),  2)</f>
        <v>0</v>
      </c>
      <c r="G36" s="33"/>
      <c r="H36" s="33"/>
      <c r="I36" s="107">
        <v>0.23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45</v>
      </c>
      <c r="F37" s="103">
        <f>ROUND((SUM(BI121:BI150)),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46</v>
      </c>
      <c r="E39" s="64"/>
      <c r="F39" s="64"/>
      <c r="G39" s="110" t="s">
        <v>47</v>
      </c>
      <c r="H39" s="111" t="s">
        <v>48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49</v>
      </c>
      <c r="E50" s="48"/>
      <c r="F50" s="48"/>
      <c r="G50" s="47" t="s">
        <v>50</v>
      </c>
      <c r="H50" s="48"/>
      <c r="I50" s="48"/>
      <c r="J50" s="48"/>
      <c r="K50" s="48"/>
      <c r="L50" s="46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9" t="s">
        <v>51</v>
      </c>
      <c r="E61" s="36"/>
      <c r="F61" s="114" t="s">
        <v>52</v>
      </c>
      <c r="G61" s="49" t="s">
        <v>51</v>
      </c>
      <c r="H61" s="36"/>
      <c r="I61" s="36"/>
      <c r="J61" s="115" t="s">
        <v>52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7" t="s">
        <v>53</v>
      </c>
      <c r="E65" s="50"/>
      <c r="F65" s="50"/>
      <c r="G65" s="47" t="s">
        <v>54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9" t="s">
        <v>51</v>
      </c>
      <c r="E76" s="36"/>
      <c r="F76" s="114" t="s">
        <v>52</v>
      </c>
      <c r="G76" s="49" t="s">
        <v>51</v>
      </c>
      <c r="H76" s="36"/>
      <c r="I76" s="36"/>
      <c r="J76" s="115" t="s">
        <v>52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64" t="str">
        <f>E7</f>
        <v>Stredná odborná škola informačných technológií centrum celoživotného a odborného vzdelávania a prípravy pre industry 4.0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6" t="str">
        <f>E9</f>
        <v>08 - SO-01 Chladenie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parc.č.2532/4 Banská Bystrica</v>
      </c>
      <c r="G89" s="33"/>
      <c r="H89" s="33"/>
      <c r="I89" s="28" t="s">
        <v>21</v>
      </c>
      <c r="J89" s="59" t="str">
        <f>IF(J12="","",J12)</f>
        <v>24. 4. 2025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>Banskobystrický samosprávny kraj</v>
      </c>
      <c r="G91" s="33"/>
      <c r="H91" s="33"/>
      <c r="I91" s="28" t="s">
        <v>29</v>
      </c>
      <c r="J91" s="31" t="str">
        <f>E21</f>
        <v>Ing.Marek Mečír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Stanislav Hlubina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117</v>
      </c>
      <c r="D94" s="108"/>
      <c r="E94" s="108"/>
      <c r="F94" s="108"/>
      <c r="G94" s="108"/>
      <c r="H94" s="108"/>
      <c r="I94" s="108"/>
      <c r="J94" s="117" t="s">
        <v>118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119</v>
      </c>
      <c r="D96" s="33"/>
      <c r="E96" s="33"/>
      <c r="F96" s="33"/>
      <c r="G96" s="33"/>
      <c r="H96" s="33"/>
      <c r="I96" s="33"/>
      <c r="J96" s="75">
        <f>J121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120</v>
      </c>
    </row>
    <row r="97" spans="1:31" s="9" customFormat="1" ht="24.95" customHeight="1">
      <c r="B97" s="119"/>
      <c r="D97" s="120" t="s">
        <v>3955</v>
      </c>
      <c r="E97" s="121"/>
      <c r="F97" s="121"/>
      <c r="G97" s="121"/>
      <c r="H97" s="121"/>
      <c r="I97" s="121"/>
      <c r="J97" s="122">
        <f>J122</f>
        <v>0</v>
      </c>
      <c r="L97" s="119"/>
    </row>
    <row r="98" spans="1:31" s="9" customFormat="1" ht="24.95" customHeight="1">
      <c r="B98" s="119"/>
      <c r="D98" s="120" t="s">
        <v>3956</v>
      </c>
      <c r="E98" s="121"/>
      <c r="F98" s="121"/>
      <c r="G98" s="121"/>
      <c r="H98" s="121"/>
      <c r="I98" s="121"/>
      <c r="J98" s="122">
        <f>J131</f>
        <v>0</v>
      </c>
      <c r="L98" s="119"/>
    </row>
    <row r="99" spans="1:31" s="9" customFormat="1" ht="24.95" customHeight="1">
      <c r="B99" s="119"/>
      <c r="D99" s="120" t="s">
        <v>3957</v>
      </c>
      <c r="E99" s="121"/>
      <c r="F99" s="121"/>
      <c r="G99" s="121"/>
      <c r="H99" s="121"/>
      <c r="I99" s="121"/>
      <c r="J99" s="122">
        <f>J138</f>
        <v>0</v>
      </c>
      <c r="L99" s="119"/>
    </row>
    <row r="100" spans="1:31" s="9" customFormat="1" ht="24.95" customHeight="1">
      <c r="B100" s="119"/>
      <c r="D100" s="120" t="s">
        <v>3958</v>
      </c>
      <c r="E100" s="121"/>
      <c r="F100" s="121"/>
      <c r="G100" s="121"/>
      <c r="H100" s="121"/>
      <c r="I100" s="121"/>
      <c r="J100" s="122">
        <f>J141</f>
        <v>0</v>
      </c>
      <c r="L100" s="119"/>
    </row>
    <row r="101" spans="1:31" s="9" customFormat="1" ht="24.95" customHeight="1">
      <c r="B101" s="119"/>
      <c r="D101" s="120" t="s">
        <v>3959</v>
      </c>
      <c r="E101" s="121"/>
      <c r="F101" s="121"/>
      <c r="G101" s="121"/>
      <c r="H101" s="121"/>
      <c r="I101" s="121"/>
      <c r="J101" s="122">
        <f>J149</f>
        <v>0</v>
      </c>
      <c r="L101" s="119"/>
    </row>
    <row r="102" spans="1:31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6.95" customHeight="1">
      <c r="A103" s="33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6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6.95" customHeight="1">
      <c r="A107" s="33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4.95" customHeight="1">
      <c r="A108" s="33"/>
      <c r="B108" s="34"/>
      <c r="C108" s="22" t="s">
        <v>137</v>
      </c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6.25" customHeight="1">
      <c r="A111" s="33"/>
      <c r="B111" s="34"/>
      <c r="C111" s="33"/>
      <c r="D111" s="33"/>
      <c r="E111" s="264" t="str">
        <f>E7</f>
        <v>Stredná odborná škola informačných technológií centrum celoživotného a odborného vzdelávania a prípravy pre industry 4.0</v>
      </c>
      <c r="F111" s="265"/>
      <c r="G111" s="265"/>
      <c r="H111" s="265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114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26" t="str">
        <f>E9</f>
        <v>08 - SO-01 Chladenie</v>
      </c>
      <c r="F113" s="266"/>
      <c r="G113" s="266"/>
      <c r="H113" s="266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19</v>
      </c>
      <c r="D115" s="33"/>
      <c r="E115" s="33"/>
      <c r="F115" s="26" t="str">
        <f>F12</f>
        <v>parc.č.2532/4 Banská Bystrica</v>
      </c>
      <c r="G115" s="33"/>
      <c r="H115" s="33"/>
      <c r="I115" s="28" t="s">
        <v>21</v>
      </c>
      <c r="J115" s="59" t="str">
        <f>IF(J12="","",J12)</f>
        <v>24. 4. 2025</v>
      </c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23</v>
      </c>
      <c r="D117" s="33"/>
      <c r="E117" s="33"/>
      <c r="F117" s="26" t="str">
        <f>E15</f>
        <v>Banskobystrický samosprávny kraj</v>
      </c>
      <c r="G117" s="33"/>
      <c r="H117" s="33"/>
      <c r="I117" s="28" t="s">
        <v>29</v>
      </c>
      <c r="J117" s="31" t="str">
        <f>E21</f>
        <v>Ing.Marek Mečír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27</v>
      </c>
      <c r="D118" s="33"/>
      <c r="E118" s="33"/>
      <c r="F118" s="26" t="str">
        <f>IF(E18="","",E18)</f>
        <v>Vyplň údaj</v>
      </c>
      <c r="G118" s="33"/>
      <c r="H118" s="33"/>
      <c r="I118" s="28" t="s">
        <v>32</v>
      </c>
      <c r="J118" s="31" t="str">
        <f>E24</f>
        <v>Stanislav Hlubina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27"/>
      <c r="B120" s="128"/>
      <c r="C120" s="129" t="s">
        <v>138</v>
      </c>
      <c r="D120" s="130" t="s">
        <v>61</v>
      </c>
      <c r="E120" s="130" t="s">
        <v>57</v>
      </c>
      <c r="F120" s="130" t="s">
        <v>58</v>
      </c>
      <c r="G120" s="130" t="s">
        <v>139</v>
      </c>
      <c r="H120" s="130" t="s">
        <v>140</v>
      </c>
      <c r="I120" s="130" t="s">
        <v>141</v>
      </c>
      <c r="J120" s="131" t="s">
        <v>118</v>
      </c>
      <c r="K120" s="132" t="s">
        <v>142</v>
      </c>
      <c r="L120" s="133"/>
      <c r="M120" s="66" t="s">
        <v>1</v>
      </c>
      <c r="N120" s="67" t="s">
        <v>40</v>
      </c>
      <c r="O120" s="67" t="s">
        <v>143</v>
      </c>
      <c r="P120" s="67" t="s">
        <v>144</v>
      </c>
      <c r="Q120" s="67" t="s">
        <v>145</v>
      </c>
      <c r="R120" s="67" t="s">
        <v>146</v>
      </c>
      <c r="S120" s="67" t="s">
        <v>147</v>
      </c>
      <c r="T120" s="68" t="s">
        <v>148</v>
      </c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</row>
    <row r="121" spans="1:65" s="2" customFormat="1" ht="22.9" customHeight="1">
      <c r="A121" s="33"/>
      <c r="B121" s="34"/>
      <c r="C121" s="73" t="s">
        <v>119</v>
      </c>
      <c r="D121" s="33"/>
      <c r="E121" s="33"/>
      <c r="F121" s="33"/>
      <c r="G121" s="33"/>
      <c r="H121" s="33"/>
      <c r="I121" s="33"/>
      <c r="J121" s="134">
        <f>BK121</f>
        <v>0</v>
      </c>
      <c r="K121" s="33"/>
      <c r="L121" s="34"/>
      <c r="M121" s="69"/>
      <c r="N121" s="60"/>
      <c r="O121" s="70"/>
      <c r="P121" s="135">
        <f>P122+P131+P138+P141+P149</f>
        <v>0</v>
      </c>
      <c r="Q121" s="70"/>
      <c r="R121" s="135">
        <f>R122+R131+R138+R141+R149</f>
        <v>0</v>
      </c>
      <c r="S121" s="70"/>
      <c r="T121" s="136">
        <f>T122+T131+T138+T141+T149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8" t="s">
        <v>75</v>
      </c>
      <c r="AU121" s="18" t="s">
        <v>120</v>
      </c>
      <c r="BK121" s="137">
        <f>BK122+BK131+BK138+BK141+BK149</f>
        <v>0</v>
      </c>
    </row>
    <row r="122" spans="1:65" s="12" customFormat="1" ht="25.9" customHeight="1">
      <c r="B122" s="138"/>
      <c r="D122" s="139" t="s">
        <v>75</v>
      </c>
      <c r="E122" s="140" t="s">
        <v>1188</v>
      </c>
      <c r="F122" s="140" t="s">
        <v>3960</v>
      </c>
      <c r="I122" s="141"/>
      <c r="J122" s="142">
        <f>BK122</f>
        <v>0</v>
      </c>
      <c r="L122" s="138"/>
      <c r="M122" s="143"/>
      <c r="N122" s="144"/>
      <c r="O122" s="144"/>
      <c r="P122" s="145">
        <f>SUM(P123:P130)</f>
        <v>0</v>
      </c>
      <c r="Q122" s="144"/>
      <c r="R122" s="145">
        <f>SUM(R123:R130)</f>
        <v>0</v>
      </c>
      <c r="S122" s="144"/>
      <c r="T122" s="146">
        <f>SUM(T123:T130)</f>
        <v>0</v>
      </c>
      <c r="AR122" s="139" t="s">
        <v>84</v>
      </c>
      <c r="AT122" s="147" t="s">
        <v>75</v>
      </c>
      <c r="AU122" s="147" t="s">
        <v>76</v>
      </c>
      <c r="AY122" s="139" t="s">
        <v>151</v>
      </c>
      <c r="BK122" s="148">
        <f>SUM(BK123:BK130)</f>
        <v>0</v>
      </c>
    </row>
    <row r="123" spans="1:65" s="2" customFormat="1" ht="44.25" customHeight="1">
      <c r="A123" s="33"/>
      <c r="B123" s="151"/>
      <c r="C123" s="190" t="s">
        <v>84</v>
      </c>
      <c r="D123" s="190" t="s">
        <v>186</v>
      </c>
      <c r="E123" s="191" t="s">
        <v>3798</v>
      </c>
      <c r="F123" s="192" t="s">
        <v>3961</v>
      </c>
      <c r="G123" s="193" t="s">
        <v>179</v>
      </c>
      <c r="H123" s="194">
        <v>1</v>
      </c>
      <c r="I123" s="195"/>
      <c r="J123" s="196">
        <f t="shared" ref="J123:J130" si="0">ROUND(I123*H123,2)</f>
        <v>0</v>
      </c>
      <c r="K123" s="197"/>
      <c r="L123" s="198"/>
      <c r="M123" s="199" t="s">
        <v>1</v>
      </c>
      <c r="N123" s="200" t="s">
        <v>42</v>
      </c>
      <c r="O123" s="62"/>
      <c r="P123" s="162">
        <f t="shared" ref="P123:P130" si="1">O123*H123</f>
        <v>0</v>
      </c>
      <c r="Q123" s="162">
        <v>0</v>
      </c>
      <c r="R123" s="162">
        <f t="shared" ref="R123:R130" si="2">Q123*H123</f>
        <v>0</v>
      </c>
      <c r="S123" s="162">
        <v>0</v>
      </c>
      <c r="T123" s="163">
        <f t="shared" ref="T123:T130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4" t="s">
        <v>189</v>
      </c>
      <c r="AT123" s="164" t="s">
        <v>186</v>
      </c>
      <c r="AU123" s="164" t="s">
        <v>84</v>
      </c>
      <c r="AY123" s="18" t="s">
        <v>151</v>
      </c>
      <c r="BE123" s="165">
        <f t="shared" ref="BE123:BE130" si="4">IF(N123="základná",J123,0)</f>
        <v>0</v>
      </c>
      <c r="BF123" s="165">
        <f t="shared" ref="BF123:BF130" si="5">IF(N123="znížená",J123,0)</f>
        <v>0</v>
      </c>
      <c r="BG123" s="165">
        <f t="shared" ref="BG123:BG130" si="6">IF(N123="zákl. prenesená",J123,0)</f>
        <v>0</v>
      </c>
      <c r="BH123" s="165">
        <f t="shared" ref="BH123:BH130" si="7">IF(N123="zníž. prenesená",J123,0)</f>
        <v>0</v>
      </c>
      <c r="BI123" s="165">
        <f t="shared" ref="BI123:BI130" si="8">IF(N123="nulová",J123,0)</f>
        <v>0</v>
      </c>
      <c r="BJ123" s="18" t="s">
        <v>152</v>
      </c>
      <c r="BK123" s="165">
        <f t="shared" ref="BK123:BK130" si="9">ROUND(I123*H123,2)</f>
        <v>0</v>
      </c>
      <c r="BL123" s="18" t="s">
        <v>158</v>
      </c>
      <c r="BM123" s="164" t="s">
        <v>152</v>
      </c>
    </row>
    <row r="124" spans="1:65" s="2" customFormat="1" ht="44.25" customHeight="1">
      <c r="A124" s="33"/>
      <c r="B124" s="151"/>
      <c r="C124" s="190" t="s">
        <v>152</v>
      </c>
      <c r="D124" s="190" t="s">
        <v>186</v>
      </c>
      <c r="E124" s="191" t="s">
        <v>3822</v>
      </c>
      <c r="F124" s="192" t="s">
        <v>3962</v>
      </c>
      <c r="G124" s="193" t="s">
        <v>179</v>
      </c>
      <c r="H124" s="194">
        <v>4</v>
      </c>
      <c r="I124" s="195"/>
      <c r="J124" s="196">
        <f t="shared" si="0"/>
        <v>0</v>
      </c>
      <c r="K124" s="197"/>
      <c r="L124" s="198"/>
      <c r="M124" s="199" t="s">
        <v>1</v>
      </c>
      <c r="N124" s="200" t="s">
        <v>42</v>
      </c>
      <c r="O124" s="62"/>
      <c r="P124" s="162">
        <f t="shared" si="1"/>
        <v>0</v>
      </c>
      <c r="Q124" s="162">
        <v>0</v>
      </c>
      <c r="R124" s="162">
        <f t="shared" si="2"/>
        <v>0</v>
      </c>
      <c r="S124" s="162">
        <v>0</v>
      </c>
      <c r="T124" s="163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4" t="s">
        <v>189</v>
      </c>
      <c r="AT124" s="164" t="s">
        <v>186</v>
      </c>
      <c r="AU124" s="164" t="s">
        <v>84</v>
      </c>
      <c r="AY124" s="18" t="s">
        <v>151</v>
      </c>
      <c r="BE124" s="165">
        <f t="shared" si="4"/>
        <v>0</v>
      </c>
      <c r="BF124" s="165">
        <f t="shared" si="5"/>
        <v>0</v>
      </c>
      <c r="BG124" s="165">
        <f t="shared" si="6"/>
        <v>0</v>
      </c>
      <c r="BH124" s="165">
        <f t="shared" si="7"/>
        <v>0</v>
      </c>
      <c r="BI124" s="165">
        <f t="shared" si="8"/>
        <v>0</v>
      </c>
      <c r="BJ124" s="18" t="s">
        <v>152</v>
      </c>
      <c r="BK124" s="165">
        <f t="shared" si="9"/>
        <v>0</v>
      </c>
      <c r="BL124" s="18" t="s">
        <v>158</v>
      </c>
      <c r="BM124" s="164" t="s">
        <v>158</v>
      </c>
    </row>
    <row r="125" spans="1:65" s="2" customFormat="1" ht="16.5" customHeight="1">
      <c r="A125" s="33"/>
      <c r="B125" s="151"/>
      <c r="C125" s="190" t="s">
        <v>165</v>
      </c>
      <c r="D125" s="190" t="s">
        <v>186</v>
      </c>
      <c r="E125" s="191" t="s">
        <v>3824</v>
      </c>
      <c r="F125" s="192" t="s">
        <v>3963</v>
      </c>
      <c r="G125" s="193" t="s">
        <v>179</v>
      </c>
      <c r="H125" s="194">
        <v>3</v>
      </c>
      <c r="I125" s="195"/>
      <c r="J125" s="196">
        <f t="shared" si="0"/>
        <v>0</v>
      </c>
      <c r="K125" s="197"/>
      <c r="L125" s="198"/>
      <c r="M125" s="199" t="s">
        <v>1</v>
      </c>
      <c r="N125" s="200" t="s">
        <v>42</v>
      </c>
      <c r="O125" s="62"/>
      <c r="P125" s="162">
        <f t="shared" si="1"/>
        <v>0</v>
      </c>
      <c r="Q125" s="162">
        <v>0</v>
      </c>
      <c r="R125" s="162">
        <f t="shared" si="2"/>
        <v>0</v>
      </c>
      <c r="S125" s="162">
        <v>0</v>
      </c>
      <c r="T125" s="163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4" t="s">
        <v>189</v>
      </c>
      <c r="AT125" s="164" t="s">
        <v>186</v>
      </c>
      <c r="AU125" s="164" t="s">
        <v>84</v>
      </c>
      <c r="AY125" s="18" t="s">
        <v>151</v>
      </c>
      <c r="BE125" s="165">
        <f t="shared" si="4"/>
        <v>0</v>
      </c>
      <c r="BF125" s="165">
        <f t="shared" si="5"/>
        <v>0</v>
      </c>
      <c r="BG125" s="165">
        <f t="shared" si="6"/>
        <v>0</v>
      </c>
      <c r="BH125" s="165">
        <f t="shared" si="7"/>
        <v>0</v>
      </c>
      <c r="BI125" s="165">
        <f t="shared" si="8"/>
        <v>0</v>
      </c>
      <c r="BJ125" s="18" t="s">
        <v>152</v>
      </c>
      <c r="BK125" s="165">
        <f t="shared" si="9"/>
        <v>0</v>
      </c>
      <c r="BL125" s="18" t="s">
        <v>158</v>
      </c>
      <c r="BM125" s="164" t="s">
        <v>191</v>
      </c>
    </row>
    <row r="126" spans="1:65" s="2" customFormat="1" ht="16.5" customHeight="1">
      <c r="A126" s="33"/>
      <c r="B126" s="151"/>
      <c r="C126" s="190" t="s">
        <v>158</v>
      </c>
      <c r="D126" s="190" t="s">
        <v>186</v>
      </c>
      <c r="E126" s="191" t="s">
        <v>3964</v>
      </c>
      <c r="F126" s="192" t="s">
        <v>3965</v>
      </c>
      <c r="G126" s="193" t="s">
        <v>2015</v>
      </c>
      <c r="H126" s="194">
        <v>3.9</v>
      </c>
      <c r="I126" s="195"/>
      <c r="J126" s="196">
        <f t="shared" si="0"/>
        <v>0</v>
      </c>
      <c r="K126" s="197"/>
      <c r="L126" s="198"/>
      <c r="M126" s="199" t="s">
        <v>1</v>
      </c>
      <c r="N126" s="200" t="s">
        <v>42</v>
      </c>
      <c r="O126" s="62"/>
      <c r="P126" s="162">
        <f t="shared" si="1"/>
        <v>0</v>
      </c>
      <c r="Q126" s="162">
        <v>0</v>
      </c>
      <c r="R126" s="162">
        <f t="shared" si="2"/>
        <v>0</v>
      </c>
      <c r="S126" s="162">
        <v>0</v>
      </c>
      <c r="T126" s="163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4" t="s">
        <v>189</v>
      </c>
      <c r="AT126" s="164" t="s">
        <v>186</v>
      </c>
      <c r="AU126" s="164" t="s">
        <v>84</v>
      </c>
      <c r="AY126" s="18" t="s">
        <v>151</v>
      </c>
      <c r="BE126" s="165">
        <f t="shared" si="4"/>
        <v>0</v>
      </c>
      <c r="BF126" s="165">
        <f t="shared" si="5"/>
        <v>0</v>
      </c>
      <c r="BG126" s="165">
        <f t="shared" si="6"/>
        <v>0</v>
      </c>
      <c r="BH126" s="165">
        <f t="shared" si="7"/>
        <v>0</v>
      </c>
      <c r="BI126" s="165">
        <f t="shared" si="8"/>
        <v>0</v>
      </c>
      <c r="BJ126" s="18" t="s">
        <v>152</v>
      </c>
      <c r="BK126" s="165">
        <f t="shared" si="9"/>
        <v>0</v>
      </c>
      <c r="BL126" s="18" t="s">
        <v>158</v>
      </c>
      <c r="BM126" s="164" t="s">
        <v>189</v>
      </c>
    </row>
    <row r="127" spans="1:65" s="2" customFormat="1" ht="16.5" customHeight="1">
      <c r="A127" s="33"/>
      <c r="B127" s="151"/>
      <c r="C127" s="190" t="s">
        <v>185</v>
      </c>
      <c r="D127" s="190" t="s">
        <v>186</v>
      </c>
      <c r="E127" s="191" t="s">
        <v>3966</v>
      </c>
      <c r="F127" s="192" t="s">
        <v>3967</v>
      </c>
      <c r="G127" s="193" t="s">
        <v>2015</v>
      </c>
      <c r="H127" s="194">
        <v>0.94</v>
      </c>
      <c r="I127" s="195"/>
      <c r="J127" s="196">
        <f t="shared" si="0"/>
        <v>0</v>
      </c>
      <c r="K127" s="197"/>
      <c r="L127" s="198"/>
      <c r="M127" s="199" t="s">
        <v>1</v>
      </c>
      <c r="N127" s="200" t="s">
        <v>42</v>
      </c>
      <c r="O127" s="62"/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189</v>
      </c>
      <c r="AT127" s="164" t="s">
        <v>186</v>
      </c>
      <c r="AU127" s="164" t="s">
        <v>84</v>
      </c>
      <c r="AY127" s="18" t="s">
        <v>151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8" t="s">
        <v>152</v>
      </c>
      <c r="BK127" s="165">
        <f t="shared" si="9"/>
        <v>0</v>
      </c>
      <c r="BL127" s="18" t="s">
        <v>158</v>
      </c>
      <c r="BM127" s="164" t="s">
        <v>110</v>
      </c>
    </row>
    <row r="128" spans="1:65" s="2" customFormat="1" ht="16.5" customHeight="1">
      <c r="A128" s="33"/>
      <c r="B128" s="151"/>
      <c r="C128" s="190" t="s">
        <v>191</v>
      </c>
      <c r="D128" s="190" t="s">
        <v>186</v>
      </c>
      <c r="E128" s="191" t="s">
        <v>3968</v>
      </c>
      <c r="F128" s="192" t="s">
        <v>3969</v>
      </c>
      <c r="G128" s="193" t="s">
        <v>179</v>
      </c>
      <c r="H128" s="194">
        <v>1</v>
      </c>
      <c r="I128" s="195"/>
      <c r="J128" s="196">
        <f t="shared" si="0"/>
        <v>0</v>
      </c>
      <c r="K128" s="197"/>
      <c r="L128" s="198"/>
      <c r="M128" s="199" t="s">
        <v>1</v>
      </c>
      <c r="N128" s="200" t="s">
        <v>42</v>
      </c>
      <c r="O128" s="62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189</v>
      </c>
      <c r="AT128" s="164" t="s">
        <v>186</v>
      </c>
      <c r="AU128" s="164" t="s">
        <v>84</v>
      </c>
      <c r="AY128" s="18" t="s">
        <v>151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152</v>
      </c>
      <c r="BK128" s="165">
        <f t="shared" si="9"/>
        <v>0</v>
      </c>
      <c r="BL128" s="18" t="s">
        <v>158</v>
      </c>
      <c r="BM128" s="164" t="s">
        <v>218</v>
      </c>
    </row>
    <row r="129" spans="1:65" s="2" customFormat="1" ht="16.5" customHeight="1">
      <c r="A129" s="33"/>
      <c r="B129" s="151"/>
      <c r="C129" s="190" t="s">
        <v>196</v>
      </c>
      <c r="D129" s="190" t="s">
        <v>186</v>
      </c>
      <c r="E129" s="191" t="s">
        <v>3970</v>
      </c>
      <c r="F129" s="192" t="s">
        <v>3971</v>
      </c>
      <c r="G129" s="193" t="s">
        <v>179</v>
      </c>
      <c r="H129" s="194">
        <v>4</v>
      </c>
      <c r="I129" s="195"/>
      <c r="J129" s="196">
        <f t="shared" si="0"/>
        <v>0</v>
      </c>
      <c r="K129" s="197"/>
      <c r="L129" s="198"/>
      <c r="M129" s="199" t="s">
        <v>1</v>
      </c>
      <c r="N129" s="200" t="s">
        <v>42</v>
      </c>
      <c r="O129" s="62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189</v>
      </c>
      <c r="AT129" s="164" t="s">
        <v>186</v>
      </c>
      <c r="AU129" s="164" t="s">
        <v>84</v>
      </c>
      <c r="AY129" s="18" t="s">
        <v>151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152</v>
      </c>
      <c r="BK129" s="165">
        <f t="shared" si="9"/>
        <v>0</v>
      </c>
      <c r="BL129" s="18" t="s">
        <v>158</v>
      </c>
      <c r="BM129" s="164" t="s">
        <v>244</v>
      </c>
    </row>
    <row r="130" spans="1:65" s="2" customFormat="1" ht="37.9" customHeight="1">
      <c r="A130" s="33"/>
      <c r="B130" s="151"/>
      <c r="C130" s="152" t="s">
        <v>189</v>
      </c>
      <c r="D130" s="152" t="s">
        <v>154</v>
      </c>
      <c r="E130" s="153" t="s">
        <v>3972</v>
      </c>
      <c r="F130" s="154" t="s">
        <v>3973</v>
      </c>
      <c r="G130" s="155" t="s">
        <v>3410</v>
      </c>
      <c r="H130" s="156">
        <v>1</v>
      </c>
      <c r="I130" s="157"/>
      <c r="J130" s="158">
        <f t="shared" si="0"/>
        <v>0</v>
      </c>
      <c r="K130" s="159"/>
      <c r="L130" s="34"/>
      <c r="M130" s="160" t="s">
        <v>1</v>
      </c>
      <c r="N130" s="161" t="s">
        <v>42</v>
      </c>
      <c r="O130" s="62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158</v>
      </c>
      <c r="AT130" s="164" t="s">
        <v>154</v>
      </c>
      <c r="AU130" s="164" t="s">
        <v>84</v>
      </c>
      <c r="AY130" s="18" t="s">
        <v>151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152</v>
      </c>
      <c r="BK130" s="165">
        <f t="shared" si="9"/>
        <v>0</v>
      </c>
      <c r="BL130" s="18" t="s">
        <v>158</v>
      </c>
      <c r="BM130" s="164" t="s">
        <v>262</v>
      </c>
    </row>
    <row r="131" spans="1:65" s="12" customFormat="1" ht="25.9" customHeight="1">
      <c r="B131" s="138"/>
      <c r="D131" s="139" t="s">
        <v>75</v>
      </c>
      <c r="E131" s="140" t="s">
        <v>1183</v>
      </c>
      <c r="F131" s="140" t="s">
        <v>3974</v>
      </c>
      <c r="I131" s="141"/>
      <c r="J131" s="142">
        <f>BK131</f>
        <v>0</v>
      </c>
      <c r="L131" s="138"/>
      <c r="M131" s="143"/>
      <c r="N131" s="144"/>
      <c r="O131" s="144"/>
      <c r="P131" s="145">
        <f>SUM(P132:P137)</f>
        <v>0</v>
      </c>
      <c r="Q131" s="144"/>
      <c r="R131" s="145">
        <f>SUM(R132:R137)</f>
        <v>0</v>
      </c>
      <c r="S131" s="144"/>
      <c r="T131" s="146">
        <f>SUM(T132:T137)</f>
        <v>0</v>
      </c>
      <c r="AR131" s="139" t="s">
        <v>84</v>
      </c>
      <c r="AT131" s="147" t="s">
        <v>75</v>
      </c>
      <c r="AU131" s="147" t="s">
        <v>76</v>
      </c>
      <c r="AY131" s="139" t="s">
        <v>151</v>
      </c>
      <c r="BK131" s="148">
        <f>SUM(BK132:BK137)</f>
        <v>0</v>
      </c>
    </row>
    <row r="132" spans="1:65" s="2" customFormat="1" ht="44.25" customHeight="1">
      <c r="A132" s="33"/>
      <c r="B132" s="151"/>
      <c r="C132" s="190" t="s">
        <v>204</v>
      </c>
      <c r="D132" s="190" t="s">
        <v>186</v>
      </c>
      <c r="E132" s="191" t="s">
        <v>3859</v>
      </c>
      <c r="F132" s="192" t="s">
        <v>3975</v>
      </c>
      <c r="G132" s="193" t="s">
        <v>179</v>
      </c>
      <c r="H132" s="194">
        <v>2</v>
      </c>
      <c r="I132" s="195"/>
      <c r="J132" s="196">
        <f t="shared" ref="J132:J137" si="10">ROUND(I132*H132,2)</f>
        <v>0</v>
      </c>
      <c r="K132" s="197"/>
      <c r="L132" s="198"/>
      <c r="M132" s="199" t="s">
        <v>1</v>
      </c>
      <c r="N132" s="200" t="s">
        <v>42</v>
      </c>
      <c r="O132" s="62"/>
      <c r="P132" s="162">
        <f t="shared" ref="P132:P137" si="11">O132*H132</f>
        <v>0</v>
      </c>
      <c r="Q132" s="162">
        <v>0</v>
      </c>
      <c r="R132" s="162">
        <f t="shared" ref="R132:R137" si="12">Q132*H132</f>
        <v>0</v>
      </c>
      <c r="S132" s="162">
        <v>0</v>
      </c>
      <c r="T132" s="163">
        <f t="shared" ref="T132:T137" si="13"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189</v>
      </c>
      <c r="AT132" s="164" t="s">
        <v>186</v>
      </c>
      <c r="AU132" s="164" t="s">
        <v>84</v>
      </c>
      <c r="AY132" s="18" t="s">
        <v>151</v>
      </c>
      <c r="BE132" s="165">
        <f t="shared" ref="BE132:BE137" si="14">IF(N132="základná",J132,0)</f>
        <v>0</v>
      </c>
      <c r="BF132" s="165">
        <f t="shared" ref="BF132:BF137" si="15">IF(N132="znížená",J132,0)</f>
        <v>0</v>
      </c>
      <c r="BG132" s="165">
        <f t="shared" ref="BG132:BG137" si="16">IF(N132="zákl. prenesená",J132,0)</f>
        <v>0</v>
      </c>
      <c r="BH132" s="165">
        <f t="shared" ref="BH132:BH137" si="17">IF(N132="zníž. prenesená",J132,0)</f>
        <v>0</v>
      </c>
      <c r="BI132" s="165">
        <f t="shared" ref="BI132:BI137" si="18">IF(N132="nulová",J132,0)</f>
        <v>0</v>
      </c>
      <c r="BJ132" s="18" t="s">
        <v>152</v>
      </c>
      <c r="BK132" s="165">
        <f t="shared" ref="BK132:BK137" si="19">ROUND(I132*H132,2)</f>
        <v>0</v>
      </c>
      <c r="BL132" s="18" t="s">
        <v>158</v>
      </c>
      <c r="BM132" s="164" t="s">
        <v>309</v>
      </c>
    </row>
    <row r="133" spans="1:65" s="2" customFormat="1" ht="44.25" customHeight="1">
      <c r="A133" s="33"/>
      <c r="B133" s="151"/>
      <c r="C133" s="190" t="s">
        <v>110</v>
      </c>
      <c r="D133" s="190" t="s">
        <v>186</v>
      </c>
      <c r="E133" s="191" t="s">
        <v>3976</v>
      </c>
      <c r="F133" s="192" t="s">
        <v>3977</v>
      </c>
      <c r="G133" s="193" t="s">
        <v>179</v>
      </c>
      <c r="H133" s="194">
        <v>2</v>
      </c>
      <c r="I133" s="195"/>
      <c r="J133" s="196">
        <f t="shared" si="10"/>
        <v>0</v>
      </c>
      <c r="K133" s="197"/>
      <c r="L133" s="198"/>
      <c r="M133" s="199" t="s">
        <v>1</v>
      </c>
      <c r="N133" s="200" t="s">
        <v>42</v>
      </c>
      <c r="O133" s="62"/>
      <c r="P133" s="162">
        <f t="shared" si="11"/>
        <v>0</v>
      </c>
      <c r="Q133" s="162">
        <v>0</v>
      </c>
      <c r="R133" s="162">
        <f t="shared" si="12"/>
        <v>0</v>
      </c>
      <c r="S133" s="162">
        <v>0</v>
      </c>
      <c r="T133" s="163">
        <f t="shared" si="1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189</v>
      </c>
      <c r="AT133" s="164" t="s">
        <v>186</v>
      </c>
      <c r="AU133" s="164" t="s">
        <v>84</v>
      </c>
      <c r="AY133" s="18" t="s">
        <v>151</v>
      </c>
      <c r="BE133" s="165">
        <f t="shared" si="14"/>
        <v>0</v>
      </c>
      <c r="BF133" s="165">
        <f t="shared" si="15"/>
        <v>0</v>
      </c>
      <c r="BG133" s="165">
        <f t="shared" si="16"/>
        <v>0</v>
      </c>
      <c r="BH133" s="165">
        <f t="shared" si="17"/>
        <v>0</v>
      </c>
      <c r="BI133" s="165">
        <f t="shared" si="18"/>
        <v>0</v>
      </c>
      <c r="BJ133" s="18" t="s">
        <v>152</v>
      </c>
      <c r="BK133" s="165">
        <f t="shared" si="19"/>
        <v>0</v>
      </c>
      <c r="BL133" s="18" t="s">
        <v>158</v>
      </c>
      <c r="BM133" s="164" t="s">
        <v>323</v>
      </c>
    </row>
    <row r="134" spans="1:65" s="2" customFormat="1" ht="16.5" customHeight="1">
      <c r="A134" s="33"/>
      <c r="B134" s="151"/>
      <c r="C134" s="190" t="s">
        <v>214</v>
      </c>
      <c r="D134" s="190" t="s">
        <v>186</v>
      </c>
      <c r="E134" s="191" t="s">
        <v>3978</v>
      </c>
      <c r="F134" s="192" t="s">
        <v>3979</v>
      </c>
      <c r="G134" s="193" t="s">
        <v>179</v>
      </c>
      <c r="H134" s="194">
        <v>2</v>
      </c>
      <c r="I134" s="195"/>
      <c r="J134" s="196">
        <f t="shared" si="10"/>
        <v>0</v>
      </c>
      <c r="K134" s="197"/>
      <c r="L134" s="198"/>
      <c r="M134" s="199" t="s">
        <v>1</v>
      </c>
      <c r="N134" s="200" t="s">
        <v>42</v>
      </c>
      <c r="O134" s="62"/>
      <c r="P134" s="162">
        <f t="shared" si="11"/>
        <v>0</v>
      </c>
      <c r="Q134" s="162">
        <v>0</v>
      </c>
      <c r="R134" s="162">
        <f t="shared" si="12"/>
        <v>0</v>
      </c>
      <c r="S134" s="162">
        <v>0</v>
      </c>
      <c r="T134" s="163">
        <f t="shared" si="1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189</v>
      </c>
      <c r="AT134" s="164" t="s">
        <v>186</v>
      </c>
      <c r="AU134" s="164" t="s">
        <v>84</v>
      </c>
      <c r="AY134" s="18" t="s">
        <v>151</v>
      </c>
      <c r="BE134" s="165">
        <f t="shared" si="14"/>
        <v>0</v>
      </c>
      <c r="BF134" s="165">
        <f t="shared" si="15"/>
        <v>0</v>
      </c>
      <c r="BG134" s="165">
        <f t="shared" si="16"/>
        <v>0</v>
      </c>
      <c r="BH134" s="165">
        <f t="shared" si="17"/>
        <v>0</v>
      </c>
      <c r="BI134" s="165">
        <f t="shared" si="18"/>
        <v>0</v>
      </c>
      <c r="BJ134" s="18" t="s">
        <v>152</v>
      </c>
      <c r="BK134" s="165">
        <f t="shared" si="19"/>
        <v>0</v>
      </c>
      <c r="BL134" s="18" t="s">
        <v>158</v>
      </c>
      <c r="BM134" s="164" t="s">
        <v>345</v>
      </c>
    </row>
    <row r="135" spans="1:65" s="2" customFormat="1" ht="16.5" customHeight="1">
      <c r="A135" s="33"/>
      <c r="B135" s="151"/>
      <c r="C135" s="190" t="s">
        <v>218</v>
      </c>
      <c r="D135" s="190" t="s">
        <v>186</v>
      </c>
      <c r="E135" s="191" t="s">
        <v>3980</v>
      </c>
      <c r="F135" s="192" t="s">
        <v>3981</v>
      </c>
      <c r="G135" s="193" t="s">
        <v>179</v>
      </c>
      <c r="H135" s="194">
        <v>1</v>
      </c>
      <c r="I135" s="195"/>
      <c r="J135" s="196">
        <f t="shared" si="10"/>
        <v>0</v>
      </c>
      <c r="K135" s="197"/>
      <c r="L135" s="198"/>
      <c r="M135" s="199" t="s">
        <v>1</v>
      </c>
      <c r="N135" s="200" t="s">
        <v>42</v>
      </c>
      <c r="O135" s="62"/>
      <c r="P135" s="162">
        <f t="shared" si="11"/>
        <v>0</v>
      </c>
      <c r="Q135" s="162">
        <v>0</v>
      </c>
      <c r="R135" s="162">
        <f t="shared" si="12"/>
        <v>0</v>
      </c>
      <c r="S135" s="162">
        <v>0</v>
      </c>
      <c r="T135" s="163">
        <f t="shared" si="1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189</v>
      </c>
      <c r="AT135" s="164" t="s">
        <v>186</v>
      </c>
      <c r="AU135" s="164" t="s">
        <v>84</v>
      </c>
      <c r="AY135" s="18" t="s">
        <v>151</v>
      </c>
      <c r="BE135" s="165">
        <f t="shared" si="14"/>
        <v>0</v>
      </c>
      <c r="BF135" s="165">
        <f t="shared" si="15"/>
        <v>0</v>
      </c>
      <c r="BG135" s="165">
        <f t="shared" si="16"/>
        <v>0</v>
      </c>
      <c r="BH135" s="165">
        <f t="shared" si="17"/>
        <v>0</v>
      </c>
      <c r="BI135" s="165">
        <f t="shared" si="18"/>
        <v>0</v>
      </c>
      <c r="BJ135" s="18" t="s">
        <v>152</v>
      </c>
      <c r="BK135" s="165">
        <f t="shared" si="19"/>
        <v>0</v>
      </c>
      <c r="BL135" s="18" t="s">
        <v>158</v>
      </c>
      <c r="BM135" s="164" t="s">
        <v>371</v>
      </c>
    </row>
    <row r="136" spans="1:65" s="2" customFormat="1" ht="16.5" customHeight="1">
      <c r="A136" s="33"/>
      <c r="B136" s="151"/>
      <c r="C136" s="190" t="s">
        <v>233</v>
      </c>
      <c r="D136" s="190" t="s">
        <v>186</v>
      </c>
      <c r="E136" s="191" t="s">
        <v>3982</v>
      </c>
      <c r="F136" s="192" t="s">
        <v>3983</v>
      </c>
      <c r="G136" s="193" t="s">
        <v>2015</v>
      </c>
      <c r="H136" s="194">
        <v>1.5</v>
      </c>
      <c r="I136" s="195"/>
      <c r="J136" s="196">
        <f t="shared" si="10"/>
        <v>0</v>
      </c>
      <c r="K136" s="197"/>
      <c r="L136" s="198"/>
      <c r="M136" s="199" t="s">
        <v>1</v>
      </c>
      <c r="N136" s="200" t="s">
        <v>42</v>
      </c>
      <c r="O136" s="62"/>
      <c r="P136" s="162">
        <f t="shared" si="11"/>
        <v>0</v>
      </c>
      <c r="Q136" s="162">
        <v>0</v>
      </c>
      <c r="R136" s="162">
        <f t="shared" si="12"/>
        <v>0</v>
      </c>
      <c r="S136" s="162">
        <v>0</v>
      </c>
      <c r="T136" s="163">
        <f t="shared" si="1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189</v>
      </c>
      <c r="AT136" s="164" t="s">
        <v>186</v>
      </c>
      <c r="AU136" s="164" t="s">
        <v>84</v>
      </c>
      <c r="AY136" s="18" t="s">
        <v>151</v>
      </c>
      <c r="BE136" s="165">
        <f t="shared" si="14"/>
        <v>0</v>
      </c>
      <c r="BF136" s="165">
        <f t="shared" si="15"/>
        <v>0</v>
      </c>
      <c r="BG136" s="165">
        <f t="shared" si="16"/>
        <v>0</v>
      </c>
      <c r="BH136" s="165">
        <f t="shared" si="17"/>
        <v>0</v>
      </c>
      <c r="BI136" s="165">
        <f t="shared" si="18"/>
        <v>0</v>
      </c>
      <c r="BJ136" s="18" t="s">
        <v>152</v>
      </c>
      <c r="BK136" s="165">
        <f t="shared" si="19"/>
        <v>0</v>
      </c>
      <c r="BL136" s="18" t="s">
        <v>158</v>
      </c>
      <c r="BM136" s="164" t="s">
        <v>381</v>
      </c>
    </row>
    <row r="137" spans="1:65" s="2" customFormat="1" ht="37.9" customHeight="1">
      <c r="A137" s="33"/>
      <c r="B137" s="151"/>
      <c r="C137" s="152" t="s">
        <v>244</v>
      </c>
      <c r="D137" s="152" t="s">
        <v>154</v>
      </c>
      <c r="E137" s="153" t="s">
        <v>3984</v>
      </c>
      <c r="F137" s="154" t="s">
        <v>3973</v>
      </c>
      <c r="G137" s="155" t="s">
        <v>3410</v>
      </c>
      <c r="H137" s="156">
        <v>1</v>
      </c>
      <c r="I137" s="157"/>
      <c r="J137" s="158">
        <f t="shared" si="10"/>
        <v>0</v>
      </c>
      <c r="K137" s="159"/>
      <c r="L137" s="34"/>
      <c r="M137" s="160" t="s">
        <v>1</v>
      </c>
      <c r="N137" s="161" t="s">
        <v>42</v>
      </c>
      <c r="O137" s="62"/>
      <c r="P137" s="162">
        <f t="shared" si="11"/>
        <v>0</v>
      </c>
      <c r="Q137" s="162">
        <v>0</v>
      </c>
      <c r="R137" s="162">
        <f t="shared" si="12"/>
        <v>0</v>
      </c>
      <c r="S137" s="162">
        <v>0</v>
      </c>
      <c r="T137" s="163">
        <f t="shared" si="1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158</v>
      </c>
      <c r="AT137" s="164" t="s">
        <v>154</v>
      </c>
      <c r="AU137" s="164" t="s">
        <v>84</v>
      </c>
      <c r="AY137" s="18" t="s">
        <v>151</v>
      </c>
      <c r="BE137" s="165">
        <f t="shared" si="14"/>
        <v>0</v>
      </c>
      <c r="BF137" s="165">
        <f t="shared" si="15"/>
        <v>0</v>
      </c>
      <c r="BG137" s="165">
        <f t="shared" si="16"/>
        <v>0</v>
      </c>
      <c r="BH137" s="165">
        <f t="shared" si="17"/>
        <v>0</v>
      </c>
      <c r="BI137" s="165">
        <f t="shared" si="18"/>
        <v>0</v>
      </c>
      <c r="BJ137" s="18" t="s">
        <v>152</v>
      </c>
      <c r="BK137" s="165">
        <f t="shared" si="19"/>
        <v>0</v>
      </c>
      <c r="BL137" s="18" t="s">
        <v>158</v>
      </c>
      <c r="BM137" s="164" t="s">
        <v>393</v>
      </c>
    </row>
    <row r="138" spans="1:65" s="12" customFormat="1" ht="25.9" customHeight="1">
      <c r="B138" s="138"/>
      <c r="D138" s="139" t="s">
        <v>75</v>
      </c>
      <c r="E138" s="140" t="s">
        <v>1430</v>
      </c>
      <c r="F138" s="140" t="s">
        <v>3985</v>
      </c>
      <c r="I138" s="141"/>
      <c r="J138" s="142">
        <f>BK138</f>
        <v>0</v>
      </c>
      <c r="L138" s="138"/>
      <c r="M138" s="143"/>
      <c r="N138" s="144"/>
      <c r="O138" s="144"/>
      <c r="P138" s="145">
        <f>SUM(P139:P140)</f>
        <v>0</v>
      </c>
      <c r="Q138" s="144"/>
      <c r="R138" s="145">
        <f>SUM(R139:R140)</f>
        <v>0</v>
      </c>
      <c r="S138" s="144"/>
      <c r="T138" s="146">
        <f>SUM(T139:T140)</f>
        <v>0</v>
      </c>
      <c r="AR138" s="139" t="s">
        <v>84</v>
      </c>
      <c r="AT138" s="147" t="s">
        <v>75</v>
      </c>
      <c r="AU138" s="147" t="s">
        <v>76</v>
      </c>
      <c r="AY138" s="139" t="s">
        <v>151</v>
      </c>
      <c r="BK138" s="148">
        <f>SUM(BK139:BK140)</f>
        <v>0</v>
      </c>
    </row>
    <row r="139" spans="1:65" s="2" customFormat="1" ht="16.5" customHeight="1">
      <c r="A139" s="33"/>
      <c r="B139" s="151"/>
      <c r="C139" s="190" t="s">
        <v>256</v>
      </c>
      <c r="D139" s="190" t="s">
        <v>186</v>
      </c>
      <c r="E139" s="191" t="s">
        <v>3986</v>
      </c>
      <c r="F139" s="192" t="s">
        <v>3987</v>
      </c>
      <c r="G139" s="193" t="s">
        <v>2015</v>
      </c>
      <c r="H139" s="194">
        <v>10</v>
      </c>
      <c r="I139" s="195"/>
      <c r="J139" s="196">
        <f>ROUND(I139*H139,2)</f>
        <v>0</v>
      </c>
      <c r="K139" s="197"/>
      <c r="L139" s="198"/>
      <c r="M139" s="199" t="s">
        <v>1</v>
      </c>
      <c r="N139" s="200" t="s">
        <v>42</v>
      </c>
      <c r="O139" s="62"/>
      <c r="P139" s="162">
        <f>O139*H139</f>
        <v>0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189</v>
      </c>
      <c r="AT139" s="164" t="s">
        <v>186</v>
      </c>
      <c r="AU139" s="164" t="s">
        <v>84</v>
      </c>
      <c r="AY139" s="18" t="s">
        <v>151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8" t="s">
        <v>152</v>
      </c>
      <c r="BK139" s="165">
        <f>ROUND(I139*H139,2)</f>
        <v>0</v>
      </c>
      <c r="BL139" s="18" t="s">
        <v>158</v>
      </c>
      <c r="BM139" s="164" t="s">
        <v>404</v>
      </c>
    </row>
    <row r="140" spans="1:65" s="2" customFormat="1" ht="16.5" customHeight="1">
      <c r="A140" s="33"/>
      <c r="B140" s="151"/>
      <c r="C140" s="152" t="s">
        <v>262</v>
      </c>
      <c r="D140" s="152" t="s">
        <v>154</v>
      </c>
      <c r="E140" s="153" t="s">
        <v>3988</v>
      </c>
      <c r="F140" s="154" t="s">
        <v>3989</v>
      </c>
      <c r="G140" s="155" t="s">
        <v>3410</v>
      </c>
      <c r="H140" s="156">
        <v>1</v>
      </c>
      <c r="I140" s="157"/>
      <c r="J140" s="158">
        <f>ROUND(I140*H140,2)</f>
        <v>0</v>
      </c>
      <c r="K140" s="159"/>
      <c r="L140" s="34"/>
      <c r="M140" s="160" t="s">
        <v>1</v>
      </c>
      <c r="N140" s="161" t="s">
        <v>42</v>
      </c>
      <c r="O140" s="62"/>
      <c r="P140" s="162">
        <f>O140*H140</f>
        <v>0</v>
      </c>
      <c r="Q140" s="162">
        <v>0</v>
      </c>
      <c r="R140" s="162">
        <f>Q140*H140</f>
        <v>0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158</v>
      </c>
      <c r="AT140" s="164" t="s">
        <v>154</v>
      </c>
      <c r="AU140" s="164" t="s">
        <v>84</v>
      </c>
      <c r="AY140" s="18" t="s">
        <v>151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152</v>
      </c>
      <c r="BK140" s="165">
        <f>ROUND(I140*H140,2)</f>
        <v>0</v>
      </c>
      <c r="BL140" s="18" t="s">
        <v>158</v>
      </c>
      <c r="BM140" s="164" t="s">
        <v>417</v>
      </c>
    </row>
    <row r="141" spans="1:65" s="12" customFormat="1" ht="25.9" customHeight="1">
      <c r="B141" s="138"/>
      <c r="D141" s="139" t="s">
        <v>75</v>
      </c>
      <c r="E141" s="140" t="s">
        <v>3738</v>
      </c>
      <c r="F141" s="140" t="s">
        <v>3990</v>
      </c>
      <c r="I141" s="141"/>
      <c r="J141" s="142">
        <f>BK141</f>
        <v>0</v>
      </c>
      <c r="L141" s="138"/>
      <c r="M141" s="143"/>
      <c r="N141" s="144"/>
      <c r="O141" s="144"/>
      <c r="P141" s="145">
        <f>SUM(P142:P148)</f>
        <v>0</v>
      </c>
      <c r="Q141" s="144"/>
      <c r="R141" s="145">
        <f>SUM(R142:R148)</f>
        <v>0</v>
      </c>
      <c r="S141" s="144"/>
      <c r="T141" s="146">
        <f>SUM(T142:T148)</f>
        <v>0</v>
      </c>
      <c r="AR141" s="139" t="s">
        <v>84</v>
      </c>
      <c r="AT141" s="147" t="s">
        <v>75</v>
      </c>
      <c r="AU141" s="147" t="s">
        <v>76</v>
      </c>
      <c r="AY141" s="139" t="s">
        <v>151</v>
      </c>
      <c r="BK141" s="148">
        <f>SUM(BK142:BK148)</f>
        <v>0</v>
      </c>
    </row>
    <row r="142" spans="1:65" s="2" customFormat="1" ht="16.5" customHeight="1">
      <c r="A142" s="33"/>
      <c r="B142" s="151"/>
      <c r="C142" s="190" t="s">
        <v>268</v>
      </c>
      <c r="D142" s="190" t="s">
        <v>186</v>
      </c>
      <c r="E142" s="191" t="s">
        <v>3991</v>
      </c>
      <c r="F142" s="192" t="s">
        <v>3992</v>
      </c>
      <c r="G142" s="193" t="s">
        <v>462</v>
      </c>
      <c r="H142" s="194">
        <v>8</v>
      </c>
      <c r="I142" s="195"/>
      <c r="J142" s="196">
        <f t="shared" ref="J142:J148" si="20">ROUND(I142*H142,2)</f>
        <v>0</v>
      </c>
      <c r="K142" s="197"/>
      <c r="L142" s="198"/>
      <c r="M142" s="199" t="s">
        <v>1</v>
      </c>
      <c r="N142" s="200" t="s">
        <v>42</v>
      </c>
      <c r="O142" s="62"/>
      <c r="P142" s="162">
        <f t="shared" ref="P142:P148" si="21">O142*H142</f>
        <v>0</v>
      </c>
      <c r="Q142" s="162">
        <v>0</v>
      </c>
      <c r="R142" s="162">
        <f t="shared" ref="R142:R148" si="22">Q142*H142</f>
        <v>0</v>
      </c>
      <c r="S142" s="162">
        <v>0</v>
      </c>
      <c r="T142" s="163">
        <f t="shared" ref="T142:T148" si="23"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189</v>
      </c>
      <c r="AT142" s="164" t="s">
        <v>186</v>
      </c>
      <c r="AU142" s="164" t="s">
        <v>84</v>
      </c>
      <c r="AY142" s="18" t="s">
        <v>151</v>
      </c>
      <c r="BE142" s="165">
        <f t="shared" ref="BE142:BE148" si="24">IF(N142="základná",J142,0)</f>
        <v>0</v>
      </c>
      <c r="BF142" s="165">
        <f t="shared" ref="BF142:BF148" si="25">IF(N142="znížená",J142,0)</f>
        <v>0</v>
      </c>
      <c r="BG142" s="165">
        <f t="shared" ref="BG142:BG148" si="26">IF(N142="zákl. prenesená",J142,0)</f>
        <v>0</v>
      </c>
      <c r="BH142" s="165">
        <f t="shared" ref="BH142:BH148" si="27">IF(N142="zníž. prenesená",J142,0)</f>
        <v>0</v>
      </c>
      <c r="BI142" s="165">
        <f t="shared" ref="BI142:BI148" si="28">IF(N142="nulová",J142,0)</f>
        <v>0</v>
      </c>
      <c r="BJ142" s="18" t="s">
        <v>152</v>
      </c>
      <c r="BK142" s="165">
        <f t="shared" ref="BK142:BK148" si="29">ROUND(I142*H142,2)</f>
        <v>0</v>
      </c>
      <c r="BL142" s="18" t="s">
        <v>158</v>
      </c>
      <c r="BM142" s="164" t="s">
        <v>429</v>
      </c>
    </row>
    <row r="143" spans="1:65" s="2" customFormat="1" ht="16.5" customHeight="1">
      <c r="A143" s="33"/>
      <c r="B143" s="151"/>
      <c r="C143" s="190" t="s">
        <v>309</v>
      </c>
      <c r="D143" s="190" t="s">
        <v>186</v>
      </c>
      <c r="E143" s="191" t="s">
        <v>3993</v>
      </c>
      <c r="F143" s="192" t="s">
        <v>3994</v>
      </c>
      <c r="G143" s="193" t="s">
        <v>462</v>
      </c>
      <c r="H143" s="194">
        <v>10.8</v>
      </c>
      <c r="I143" s="195"/>
      <c r="J143" s="196">
        <f t="shared" si="20"/>
        <v>0</v>
      </c>
      <c r="K143" s="197"/>
      <c r="L143" s="198"/>
      <c r="M143" s="199" t="s">
        <v>1</v>
      </c>
      <c r="N143" s="200" t="s">
        <v>42</v>
      </c>
      <c r="O143" s="62"/>
      <c r="P143" s="162">
        <f t="shared" si="21"/>
        <v>0</v>
      </c>
      <c r="Q143" s="162">
        <v>0</v>
      </c>
      <c r="R143" s="162">
        <f t="shared" si="22"/>
        <v>0</v>
      </c>
      <c r="S143" s="162">
        <v>0</v>
      </c>
      <c r="T143" s="163">
        <f t="shared" si="2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189</v>
      </c>
      <c r="AT143" s="164" t="s">
        <v>186</v>
      </c>
      <c r="AU143" s="164" t="s">
        <v>84</v>
      </c>
      <c r="AY143" s="18" t="s">
        <v>151</v>
      </c>
      <c r="BE143" s="165">
        <f t="shared" si="24"/>
        <v>0</v>
      </c>
      <c r="BF143" s="165">
        <f t="shared" si="25"/>
        <v>0</v>
      </c>
      <c r="BG143" s="165">
        <f t="shared" si="26"/>
        <v>0</v>
      </c>
      <c r="BH143" s="165">
        <f t="shared" si="27"/>
        <v>0</v>
      </c>
      <c r="BI143" s="165">
        <f t="shared" si="28"/>
        <v>0</v>
      </c>
      <c r="BJ143" s="18" t="s">
        <v>152</v>
      </c>
      <c r="BK143" s="165">
        <f t="shared" si="29"/>
        <v>0</v>
      </c>
      <c r="BL143" s="18" t="s">
        <v>158</v>
      </c>
      <c r="BM143" s="164" t="s">
        <v>441</v>
      </c>
    </row>
    <row r="144" spans="1:65" s="2" customFormat="1" ht="16.5" customHeight="1">
      <c r="A144" s="33"/>
      <c r="B144" s="151"/>
      <c r="C144" s="190" t="s">
        <v>317</v>
      </c>
      <c r="D144" s="190" t="s">
        <v>186</v>
      </c>
      <c r="E144" s="191" t="s">
        <v>3995</v>
      </c>
      <c r="F144" s="192" t="s">
        <v>3996</v>
      </c>
      <c r="G144" s="193" t="s">
        <v>462</v>
      </c>
      <c r="H144" s="194">
        <v>8</v>
      </c>
      <c r="I144" s="195"/>
      <c r="J144" s="196">
        <f t="shared" si="20"/>
        <v>0</v>
      </c>
      <c r="K144" s="197"/>
      <c r="L144" s="198"/>
      <c r="M144" s="199" t="s">
        <v>1</v>
      </c>
      <c r="N144" s="200" t="s">
        <v>42</v>
      </c>
      <c r="O144" s="62"/>
      <c r="P144" s="162">
        <f t="shared" si="21"/>
        <v>0</v>
      </c>
      <c r="Q144" s="162">
        <v>0</v>
      </c>
      <c r="R144" s="162">
        <f t="shared" si="22"/>
        <v>0</v>
      </c>
      <c r="S144" s="162">
        <v>0</v>
      </c>
      <c r="T144" s="163">
        <f t="shared" si="2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189</v>
      </c>
      <c r="AT144" s="164" t="s">
        <v>186</v>
      </c>
      <c r="AU144" s="164" t="s">
        <v>84</v>
      </c>
      <c r="AY144" s="18" t="s">
        <v>151</v>
      </c>
      <c r="BE144" s="165">
        <f t="shared" si="24"/>
        <v>0</v>
      </c>
      <c r="BF144" s="165">
        <f t="shared" si="25"/>
        <v>0</v>
      </c>
      <c r="BG144" s="165">
        <f t="shared" si="26"/>
        <v>0</v>
      </c>
      <c r="BH144" s="165">
        <f t="shared" si="27"/>
        <v>0</v>
      </c>
      <c r="BI144" s="165">
        <f t="shared" si="28"/>
        <v>0</v>
      </c>
      <c r="BJ144" s="18" t="s">
        <v>152</v>
      </c>
      <c r="BK144" s="165">
        <f t="shared" si="29"/>
        <v>0</v>
      </c>
      <c r="BL144" s="18" t="s">
        <v>158</v>
      </c>
      <c r="BM144" s="164" t="s">
        <v>454</v>
      </c>
    </row>
    <row r="145" spans="1:65" s="2" customFormat="1" ht="16.5" customHeight="1">
      <c r="A145" s="33"/>
      <c r="B145" s="151"/>
      <c r="C145" s="190" t="s">
        <v>323</v>
      </c>
      <c r="D145" s="190" t="s">
        <v>186</v>
      </c>
      <c r="E145" s="191" t="s">
        <v>3997</v>
      </c>
      <c r="F145" s="192" t="s">
        <v>3998</v>
      </c>
      <c r="G145" s="193" t="s">
        <v>462</v>
      </c>
      <c r="H145" s="194">
        <v>3.3</v>
      </c>
      <c r="I145" s="195"/>
      <c r="J145" s="196">
        <f t="shared" si="20"/>
        <v>0</v>
      </c>
      <c r="K145" s="197"/>
      <c r="L145" s="198"/>
      <c r="M145" s="199" t="s">
        <v>1</v>
      </c>
      <c r="N145" s="200" t="s">
        <v>42</v>
      </c>
      <c r="O145" s="62"/>
      <c r="P145" s="162">
        <f t="shared" si="21"/>
        <v>0</v>
      </c>
      <c r="Q145" s="162">
        <v>0</v>
      </c>
      <c r="R145" s="162">
        <f t="shared" si="22"/>
        <v>0</v>
      </c>
      <c r="S145" s="162">
        <v>0</v>
      </c>
      <c r="T145" s="163">
        <f t="shared" si="2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189</v>
      </c>
      <c r="AT145" s="164" t="s">
        <v>186</v>
      </c>
      <c r="AU145" s="164" t="s">
        <v>84</v>
      </c>
      <c r="AY145" s="18" t="s">
        <v>151</v>
      </c>
      <c r="BE145" s="165">
        <f t="shared" si="24"/>
        <v>0</v>
      </c>
      <c r="BF145" s="165">
        <f t="shared" si="25"/>
        <v>0</v>
      </c>
      <c r="BG145" s="165">
        <f t="shared" si="26"/>
        <v>0</v>
      </c>
      <c r="BH145" s="165">
        <f t="shared" si="27"/>
        <v>0</v>
      </c>
      <c r="BI145" s="165">
        <f t="shared" si="28"/>
        <v>0</v>
      </c>
      <c r="BJ145" s="18" t="s">
        <v>152</v>
      </c>
      <c r="BK145" s="165">
        <f t="shared" si="29"/>
        <v>0</v>
      </c>
      <c r="BL145" s="18" t="s">
        <v>158</v>
      </c>
      <c r="BM145" s="164" t="s">
        <v>465</v>
      </c>
    </row>
    <row r="146" spans="1:65" s="2" customFormat="1" ht="16.5" customHeight="1">
      <c r="A146" s="33"/>
      <c r="B146" s="151"/>
      <c r="C146" s="190" t="s">
        <v>333</v>
      </c>
      <c r="D146" s="190" t="s">
        <v>186</v>
      </c>
      <c r="E146" s="191" t="s">
        <v>3999</v>
      </c>
      <c r="F146" s="192" t="s">
        <v>4000</v>
      </c>
      <c r="G146" s="193" t="s">
        <v>462</v>
      </c>
      <c r="H146" s="194">
        <v>7.5</v>
      </c>
      <c r="I146" s="195"/>
      <c r="J146" s="196">
        <f t="shared" si="20"/>
        <v>0</v>
      </c>
      <c r="K146" s="197"/>
      <c r="L146" s="198"/>
      <c r="M146" s="199" t="s">
        <v>1</v>
      </c>
      <c r="N146" s="200" t="s">
        <v>42</v>
      </c>
      <c r="O146" s="62"/>
      <c r="P146" s="162">
        <f t="shared" si="21"/>
        <v>0</v>
      </c>
      <c r="Q146" s="162">
        <v>0</v>
      </c>
      <c r="R146" s="162">
        <f t="shared" si="22"/>
        <v>0</v>
      </c>
      <c r="S146" s="162">
        <v>0</v>
      </c>
      <c r="T146" s="163">
        <f t="shared" si="2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189</v>
      </c>
      <c r="AT146" s="164" t="s">
        <v>186</v>
      </c>
      <c r="AU146" s="164" t="s">
        <v>84</v>
      </c>
      <c r="AY146" s="18" t="s">
        <v>151</v>
      </c>
      <c r="BE146" s="165">
        <f t="shared" si="24"/>
        <v>0</v>
      </c>
      <c r="BF146" s="165">
        <f t="shared" si="25"/>
        <v>0</v>
      </c>
      <c r="BG146" s="165">
        <f t="shared" si="26"/>
        <v>0</v>
      </c>
      <c r="BH146" s="165">
        <f t="shared" si="27"/>
        <v>0</v>
      </c>
      <c r="BI146" s="165">
        <f t="shared" si="28"/>
        <v>0</v>
      </c>
      <c r="BJ146" s="18" t="s">
        <v>152</v>
      </c>
      <c r="BK146" s="165">
        <f t="shared" si="29"/>
        <v>0</v>
      </c>
      <c r="BL146" s="18" t="s">
        <v>158</v>
      </c>
      <c r="BM146" s="164" t="s">
        <v>480</v>
      </c>
    </row>
    <row r="147" spans="1:65" s="2" customFormat="1" ht="16.5" customHeight="1">
      <c r="A147" s="33"/>
      <c r="B147" s="151"/>
      <c r="C147" s="152" t="s">
        <v>345</v>
      </c>
      <c r="D147" s="152" t="s">
        <v>154</v>
      </c>
      <c r="E147" s="153" t="s">
        <v>4001</v>
      </c>
      <c r="F147" s="154" t="s">
        <v>4002</v>
      </c>
      <c r="G147" s="155" t="s">
        <v>3410</v>
      </c>
      <c r="H147" s="156">
        <v>1</v>
      </c>
      <c r="I147" s="157"/>
      <c r="J147" s="158">
        <f t="shared" si="20"/>
        <v>0</v>
      </c>
      <c r="K147" s="159"/>
      <c r="L147" s="34"/>
      <c r="M147" s="160" t="s">
        <v>1</v>
      </c>
      <c r="N147" s="161" t="s">
        <v>42</v>
      </c>
      <c r="O147" s="62"/>
      <c r="P147" s="162">
        <f t="shared" si="21"/>
        <v>0</v>
      </c>
      <c r="Q147" s="162">
        <v>0</v>
      </c>
      <c r="R147" s="162">
        <f t="shared" si="22"/>
        <v>0</v>
      </c>
      <c r="S147" s="162">
        <v>0</v>
      </c>
      <c r="T147" s="163">
        <f t="shared" si="2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158</v>
      </c>
      <c r="AT147" s="164" t="s">
        <v>154</v>
      </c>
      <c r="AU147" s="164" t="s">
        <v>84</v>
      </c>
      <c r="AY147" s="18" t="s">
        <v>151</v>
      </c>
      <c r="BE147" s="165">
        <f t="shared" si="24"/>
        <v>0</v>
      </c>
      <c r="BF147" s="165">
        <f t="shared" si="25"/>
        <v>0</v>
      </c>
      <c r="BG147" s="165">
        <f t="shared" si="26"/>
        <v>0</v>
      </c>
      <c r="BH147" s="165">
        <f t="shared" si="27"/>
        <v>0</v>
      </c>
      <c r="BI147" s="165">
        <f t="shared" si="28"/>
        <v>0</v>
      </c>
      <c r="BJ147" s="18" t="s">
        <v>152</v>
      </c>
      <c r="BK147" s="165">
        <f t="shared" si="29"/>
        <v>0</v>
      </c>
      <c r="BL147" s="18" t="s">
        <v>158</v>
      </c>
      <c r="BM147" s="164" t="s">
        <v>493</v>
      </c>
    </row>
    <row r="148" spans="1:65" s="2" customFormat="1" ht="24.2" customHeight="1">
      <c r="A148" s="33"/>
      <c r="B148" s="151"/>
      <c r="C148" s="152" t="s">
        <v>7</v>
      </c>
      <c r="D148" s="152" t="s">
        <v>154</v>
      </c>
      <c r="E148" s="153" t="s">
        <v>4003</v>
      </c>
      <c r="F148" s="154" t="s">
        <v>4004</v>
      </c>
      <c r="G148" s="155" t="s">
        <v>3410</v>
      </c>
      <c r="H148" s="156">
        <v>1</v>
      </c>
      <c r="I148" s="157"/>
      <c r="J148" s="158">
        <f t="shared" si="20"/>
        <v>0</v>
      </c>
      <c r="K148" s="159"/>
      <c r="L148" s="34"/>
      <c r="M148" s="160" t="s">
        <v>1</v>
      </c>
      <c r="N148" s="161" t="s">
        <v>42</v>
      </c>
      <c r="O148" s="62"/>
      <c r="P148" s="162">
        <f t="shared" si="21"/>
        <v>0</v>
      </c>
      <c r="Q148" s="162">
        <v>0</v>
      </c>
      <c r="R148" s="162">
        <f t="shared" si="22"/>
        <v>0</v>
      </c>
      <c r="S148" s="162">
        <v>0</v>
      </c>
      <c r="T148" s="163">
        <f t="shared" si="2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158</v>
      </c>
      <c r="AT148" s="164" t="s">
        <v>154</v>
      </c>
      <c r="AU148" s="164" t="s">
        <v>84</v>
      </c>
      <c r="AY148" s="18" t="s">
        <v>151</v>
      </c>
      <c r="BE148" s="165">
        <f t="shared" si="24"/>
        <v>0</v>
      </c>
      <c r="BF148" s="165">
        <f t="shared" si="25"/>
        <v>0</v>
      </c>
      <c r="BG148" s="165">
        <f t="shared" si="26"/>
        <v>0</v>
      </c>
      <c r="BH148" s="165">
        <f t="shared" si="27"/>
        <v>0</v>
      </c>
      <c r="BI148" s="165">
        <f t="shared" si="28"/>
        <v>0</v>
      </c>
      <c r="BJ148" s="18" t="s">
        <v>152</v>
      </c>
      <c r="BK148" s="165">
        <f t="shared" si="29"/>
        <v>0</v>
      </c>
      <c r="BL148" s="18" t="s">
        <v>158</v>
      </c>
      <c r="BM148" s="164" t="s">
        <v>506</v>
      </c>
    </row>
    <row r="149" spans="1:65" s="12" customFormat="1" ht="25.9" customHeight="1">
      <c r="B149" s="138"/>
      <c r="D149" s="139" t="s">
        <v>75</v>
      </c>
      <c r="E149" s="140" t="s">
        <v>3745</v>
      </c>
      <c r="F149" s="140" t="s">
        <v>4005</v>
      </c>
      <c r="I149" s="141"/>
      <c r="J149" s="142">
        <f>BK149</f>
        <v>0</v>
      </c>
      <c r="L149" s="138"/>
      <c r="M149" s="143"/>
      <c r="N149" s="144"/>
      <c r="O149" s="144"/>
      <c r="P149" s="145">
        <f>P150</f>
        <v>0</v>
      </c>
      <c r="Q149" s="144"/>
      <c r="R149" s="145">
        <f>R150</f>
        <v>0</v>
      </c>
      <c r="S149" s="144"/>
      <c r="T149" s="146">
        <f>T150</f>
        <v>0</v>
      </c>
      <c r="AR149" s="139" t="s">
        <v>84</v>
      </c>
      <c r="AT149" s="147" t="s">
        <v>75</v>
      </c>
      <c r="AU149" s="147" t="s">
        <v>76</v>
      </c>
      <c r="AY149" s="139" t="s">
        <v>151</v>
      </c>
      <c r="BK149" s="148">
        <f>BK150</f>
        <v>0</v>
      </c>
    </row>
    <row r="150" spans="1:65" s="2" customFormat="1" ht="16.5" customHeight="1">
      <c r="A150" s="33"/>
      <c r="B150" s="151"/>
      <c r="C150" s="152" t="s">
        <v>371</v>
      </c>
      <c r="D150" s="152" t="s">
        <v>154</v>
      </c>
      <c r="E150" s="153" t="s">
        <v>4006</v>
      </c>
      <c r="F150" s="154" t="s">
        <v>4007</v>
      </c>
      <c r="G150" s="155" t="s">
        <v>3410</v>
      </c>
      <c r="H150" s="156">
        <v>1</v>
      </c>
      <c r="I150" s="157"/>
      <c r="J150" s="158">
        <f>ROUND(I150*H150,2)</f>
        <v>0</v>
      </c>
      <c r="K150" s="159"/>
      <c r="L150" s="34"/>
      <c r="M150" s="216" t="s">
        <v>1</v>
      </c>
      <c r="N150" s="217" t="s">
        <v>42</v>
      </c>
      <c r="O150" s="218"/>
      <c r="P150" s="219">
        <f>O150*H150</f>
        <v>0</v>
      </c>
      <c r="Q150" s="219">
        <v>0</v>
      </c>
      <c r="R150" s="219">
        <f>Q150*H150</f>
        <v>0</v>
      </c>
      <c r="S150" s="219">
        <v>0</v>
      </c>
      <c r="T150" s="220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158</v>
      </c>
      <c r="AT150" s="164" t="s">
        <v>154</v>
      </c>
      <c r="AU150" s="164" t="s">
        <v>84</v>
      </c>
      <c r="AY150" s="18" t="s">
        <v>151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152</v>
      </c>
      <c r="BK150" s="165">
        <f>ROUND(I150*H150,2)</f>
        <v>0</v>
      </c>
      <c r="BL150" s="18" t="s">
        <v>158</v>
      </c>
      <c r="BM150" s="164" t="s">
        <v>520</v>
      </c>
    </row>
    <row r="151" spans="1:65" s="2" customFormat="1" ht="6.95" customHeight="1">
      <c r="A151" s="33"/>
      <c r="B151" s="51"/>
      <c r="C151" s="52"/>
      <c r="D151" s="52"/>
      <c r="E151" s="52"/>
      <c r="F151" s="52"/>
      <c r="G151" s="52"/>
      <c r="H151" s="52"/>
      <c r="I151" s="52"/>
      <c r="J151" s="52"/>
      <c r="K151" s="52"/>
      <c r="L151" s="34"/>
      <c r="M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</row>
  </sheetData>
  <autoFilter ref="C120:K15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01 - SO-01 Búracie práce</vt:lpstr>
      <vt:lpstr>02 - SO-01 Výmena výplní ...</vt:lpstr>
      <vt:lpstr>03 - SO-01 Stavebné úpravy</vt:lpstr>
      <vt:lpstr>04 - SO-01 Zdravotechnika</vt:lpstr>
      <vt:lpstr>05 - SO-01 Ústredné kúrenie</vt:lpstr>
      <vt:lpstr>07 - SO-01 Lokálny zdroj ...</vt:lpstr>
      <vt:lpstr>09 - SO-01 VZT</vt:lpstr>
      <vt:lpstr>08 - SO-01 Chladenie</vt:lpstr>
      <vt:lpstr>06 - SO-01 Elektroinštalácie</vt:lpstr>
      <vt:lpstr>10 - SO-02 Spevnené plochy</vt:lpstr>
      <vt:lpstr>'01 - SO-01 Búracie práce'!Názvy_tlače</vt:lpstr>
      <vt:lpstr>'02 - SO-01 Výmena výplní ...'!Názvy_tlače</vt:lpstr>
      <vt:lpstr>'03 - SO-01 Stavebné úpravy'!Názvy_tlače</vt:lpstr>
      <vt:lpstr>'04 - SO-01 Zdravotechnika'!Názvy_tlače</vt:lpstr>
      <vt:lpstr>'05 - SO-01 Ústredné kúrenie'!Názvy_tlače</vt:lpstr>
      <vt:lpstr>'06 - SO-01 Elektroinštalácie'!Názvy_tlače</vt:lpstr>
      <vt:lpstr>'07 - SO-01 Lokálny zdroj ...'!Názvy_tlače</vt:lpstr>
      <vt:lpstr>'08 - SO-01 Chladenie'!Názvy_tlače</vt:lpstr>
      <vt:lpstr>'09 - SO-01 VZT'!Názvy_tlače</vt:lpstr>
      <vt:lpstr>'10 - SO-02 Spevnené plochy'!Názvy_tlače</vt:lpstr>
      <vt:lpstr>'Rekapitulácia stavby'!Názvy_tlače</vt:lpstr>
      <vt:lpstr>'01 - SO-01 Búracie práce'!Oblasť_tlače</vt:lpstr>
      <vt:lpstr>'02 - SO-01 Výmena výplní ...'!Oblasť_tlače</vt:lpstr>
      <vt:lpstr>'03 - SO-01 Stavebné úpravy'!Oblasť_tlače</vt:lpstr>
      <vt:lpstr>'04 - SO-01 Zdravotechnika'!Oblasť_tlače</vt:lpstr>
      <vt:lpstr>'05 - SO-01 Ústredné kúrenie'!Oblasť_tlače</vt:lpstr>
      <vt:lpstr>'06 - SO-01 Elektroinštalácie'!Oblasť_tlače</vt:lpstr>
      <vt:lpstr>'07 - SO-01 Lokálny zdroj ...'!Oblasť_tlače</vt:lpstr>
      <vt:lpstr>'08 - SO-01 Chladenie'!Oblasť_tlače</vt:lpstr>
      <vt:lpstr>'09 - SO-01 VZT'!Oblasť_tlače</vt:lpstr>
      <vt:lpstr>'10 - SO-02 Spevnené plochy'!Oblasť_tlače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Stanislav Hlubina</cp:lastModifiedBy>
  <dcterms:created xsi:type="dcterms:W3CDTF">2026-01-08T18:44:39Z</dcterms:created>
  <dcterms:modified xsi:type="dcterms:W3CDTF">2026-01-08T18:49:55Z</dcterms:modified>
</cp:coreProperties>
</file>