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inv-my.sharepoint.com/personal/michaela_matuskova_minv_sk/Documents/Verejné obstarávanie 2026/Vrtuľníky/Zadávacia dokumentácia_stredne ťažké vrtuľníky/Opis predmetu zákazky a súvisiace prílohy/"/>
    </mc:Choice>
  </mc:AlternateContent>
  <xr:revisionPtr revIDLastSave="158" documentId="13_ncr:1_{43C38CA1-BFBF-4F7B-BC70-0309BAFB5C0D}" xr6:coauthVersionLast="47" xr6:coauthVersionMax="47" xr10:uidLastSave="{1A76997F-E0F5-47C3-9E95-5B2D9528BA0D}"/>
  <bookViews>
    <workbookView xWindow="0" yWindow="1180" windowWidth="27360" windowHeight="15720" firstSheet="1" xr2:uid="{563B485B-B1F0-9D4B-974B-C501A2AF3B77}"/>
  </bookViews>
  <sheets>
    <sheet name="I. a II. Štrukturovaný rozpočet" sheetId="3" r:id="rId1"/>
    <sheet name="III. Mission analysis" sheetId="5" r:id="rId2"/>
    <sheet name="IV. HEC" sheetId="6" r:id="rId3"/>
    <sheet name="V. Nosnosť nákladového háku" sheetId="7" r:id="rId4"/>
    <sheet name="VI. PAX" sheetId="8" r:id="rId5"/>
  </sheets>
  <definedNames>
    <definedName name="_xlnm.Print_Area" localSheetId="0">'I. a II. Štrukturovaný rozpočet'!$A$1:$K$64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3" l="1"/>
  <c r="G60" i="3"/>
  <c r="G59" i="3"/>
  <c r="G58" i="3"/>
  <c r="G62" i="3" l="1"/>
  <c r="D21" i="5" l="1"/>
  <c r="E21" i="5" s="1"/>
  <c r="D22" i="5"/>
  <c r="E22" i="5" s="1"/>
  <c r="D23" i="5"/>
  <c r="E23" i="5" s="1"/>
  <c r="A23" i="5"/>
  <c r="A22" i="5"/>
  <c r="I20" i="3"/>
  <c r="K20" i="3" s="1"/>
  <c r="I15" i="3"/>
  <c r="I57" i="3"/>
  <c r="K57" i="3" s="1"/>
  <c r="I56" i="3"/>
  <c r="K56" i="3" s="1"/>
  <c r="I55" i="3"/>
  <c r="I54" i="3"/>
  <c r="K54" i="3" s="1"/>
  <c r="I53" i="3"/>
  <c r="K53" i="3" s="1"/>
  <c r="I52" i="3"/>
  <c r="K52" i="3" s="1"/>
  <c r="I51" i="3"/>
  <c r="K51" i="3" s="1"/>
  <c r="I50" i="3"/>
  <c r="K50" i="3" s="1"/>
  <c r="I49" i="3"/>
  <c r="K49" i="3" s="1"/>
  <c r="I48" i="3"/>
  <c r="K48" i="3" s="1"/>
  <c r="I46" i="3"/>
  <c r="I45" i="3"/>
  <c r="K45" i="3" s="1"/>
  <c r="I44" i="3"/>
  <c r="K44" i="3" s="1"/>
  <c r="I43" i="3"/>
  <c r="K43" i="3" s="1"/>
  <c r="I41" i="3"/>
  <c r="K41" i="3" s="1"/>
  <c r="I40" i="3"/>
  <c r="K40" i="3" s="1"/>
  <c r="I39" i="3"/>
  <c r="K39" i="3" s="1"/>
  <c r="I38" i="3"/>
  <c r="K38" i="3" s="1"/>
  <c r="I37" i="3"/>
  <c r="K37" i="3" s="1"/>
  <c r="I36" i="3"/>
  <c r="K36" i="3" s="1"/>
  <c r="I35" i="3"/>
  <c r="K35" i="3" s="1"/>
  <c r="I34" i="3"/>
  <c r="K34" i="3" s="1"/>
  <c r="I33" i="3"/>
  <c r="K33" i="3" s="1"/>
  <c r="I32" i="3"/>
  <c r="K32" i="3" s="1"/>
  <c r="I31" i="3"/>
  <c r="K31" i="3" s="1"/>
  <c r="I30" i="3"/>
  <c r="K30" i="3" s="1"/>
  <c r="I29" i="3"/>
  <c r="K29" i="3" s="1"/>
  <c r="I28" i="3"/>
  <c r="K28" i="3" s="1"/>
  <c r="I27" i="3"/>
  <c r="K27" i="3" s="1"/>
  <c r="I26" i="3"/>
  <c r="K26" i="3" s="1"/>
  <c r="I25" i="3"/>
  <c r="K25" i="3" s="1"/>
  <c r="I24" i="3"/>
  <c r="K24" i="3" s="1"/>
  <c r="I23" i="3"/>
  <c r="K23" i="3" s="1"/>
  <c r="I22" i="3"/>
  <c r="K22" i="3" s="1"/>
  <c r="I21" i="3"/>
  <c r="K21" i="3" s="1"/>
  <c r="D15" i="5" l="1"/>
  <c r="K46" i="3"/>
  <c r="I61" i="3"/>
  <c r="I62" i="3"/>
  <c r="K55" i="3"/>
  <c r="G13" i="5"/>
  <c r="K15" i="3"/>
  <c r="K61" i="3" l="1"/>
  <c r="K62" i="3"/>
  <c r="A21" i="5"/>
</calcChain>
</file>

<file path=xl/sharedStrings.xml><?xml version="1.0" encoding="utf-8"?>
<sst xmlns="http://schemas.openxmlformats.org/spreadsheetml/2006/main" count="250" uniqueCount="157">
  <si>
    <t>Štruktúrovaný rozpočet</t>
  </si>
  <si>
    <t>Predmet zákazky: Vrtuľníková technika - stredne ťažké vrtuľníky</t>
  </si>
  <si>
    <t>Obchodné meno alebo názov uchádzača:
Adresa alebo sídlo uchádzača:</t>
  </si>
  <si>
    <t>Poznámky:</t>
  </si>
  <si>
    <t>Záujemca vypĺňa len bunky zvýraznené žltou farbou</t>
  </si>
  <si>
    <t>Všetky ceny je potrebné zaokrúhliť na 2 desatinné miesta</t>
  </si>
  <si>
    <t>Do príslušnej položky musia byť započítané všetky náklady, ktoré s ňou bezprostredne súvisia.</t>
  </si>
  <si>
    <t>1. Vrtuľník - všeobecná technická špecifikácia</t>
  </si>
  <si>
    <t>Pol.
Číslo</t>
  </si>
  <si>
    <t>Položka požiadavky</t>
  </si>
  <si>
    <t>Klasifikácia plnenia</t>
  </si>
  <si>
    <t>Názov položky</t>
  </si>
  <si>
    <t>Merná
jednotka</t>
  </si>
  <si>
    <t>Najvyššia odporúčaná jednotková cena (ponuková cena v roku 2026)</t>
  </si>
  <si>
    <r>
      <rPr>
        <b/>
        <sz val="11"/>
        <color rgb="FF000000"/>
        <rFont val="Aptos Narrow"/>
        <scheme val="minor"/>
      </rPr>
      <t xml:space="preserve">Jednotká cena (JC)
</t>
    </r>
    <r>
      <rPr>
        <b/>
        <sz val="11"/>
        <color rgb="FF000000"/>
        <rFont val="Aptos Narrow"/>
        <scheme val="minor"/>
      </rPr>
      <t xml:space="preserve">pre rok 2026 
</t>
    </r>
    <r>
      <rPr>
        <b/>
        <sz val="11"/>
        <color rgb="FF000000"/>
        <rFont val="Aptos Narrow"/>
        <scheme val="minor"/>
      </rPr>
      <t>v EUR bez DPH</t>
    </r>
  </si>
  <si>
    <t>Max. Počet</t>
  </si>
  <si>
    <t>Cena spolu 
v EUR bez DPH</t>
  </si>
  <si>
    <t>Sadzba DPH v %</t>
  </si>
  <si>
    <t>Cena spolu v EUR s DPH</t>
  </si>
  <si>
    <t>Tovar</t>
  </si>
  <si>
    <t>Vrtuľník</t>
  </si>
  <si>
    <t>kus</t>
  </si>
  <si>
    <t>Voliteľné vybavenie a služby</t>
  </si>
  <si>
    <t>2. Povinne dodávané voliteľné vybavenie</t>
  </si>
  <si>
    <t>2.1</t>
  </si>
  <si>
    <t>Palubné zdvíhacie zariadenie, navijak (HHO), s nosnosťou minimálne 250 kg (odnímateľné časti)</t>
  </si>
  <si>
    <t>2.2</t>
  </si>
  <si>
    <t>Odnímateľné časti systému pre rýchle opustenie vrtuľníka pomocou lanovej techniky (fast roping system)</t>
  </si>
  <si>
    <t>2.3</t>
  </si>
  <si>
    <t>Odnímateľné časti systému pre rýchle opustenie vrtuľníka pomocou lanovej techniky (rappeling system)</t>
  </si>
  <si>
    <t>2.4</t>
  </si>
  <si>
    <t>Nákladový hák s minimálnou nosnosťou 1 500 kg (odnímateľné časti)</t>
  </si>
  <si>
    <t>2.5</t>
  </si>
  <si>
    <t>Pátrací svetlomet a jeho ovládanie (odnímateľné časti)</t>
  </si>
  <si>
    <t>2.6</t>
  </si>
  <si>
    <t>Elektro - optickým systémom (EOS) (odnímateľné časti)</t>
  </si>
  <si>
    <t>2.7</t>
  </si>
  <si>
    <t>Pracovisko operátora elektro - optického systému (odnímateľné časti)</t>
  </si>
  <si>
    <t>2.8</t>
  </si>
  <si>
    <t>Systém na diaľkový prenos obrazu vzduch - zem (downlink)</t>
  </si>
  <si>
    <t>2.9</t>
  </si>
  <si>
    <t>Diagnostické zariadenie a software pre vyhodnocovanie údajov (CVFDR)</t>
  </si>
  <si>
    <t>2.10.1</t>
  </si>
  <si>
    <t>Systém ochrany proti nárazu do elektrického vedenia - strihač drôtov (wire strike protection).</t>
  </si>
  <si>
    <t>2.10.2.1</t>
  </si>
  <si>
    <t>Systém kontroly podvesu - kamera</t>
  </si>
  <si>
    <t>2.10.2.2</t>
  </si>
  <si>
    <t>Systém kontroly podvesu - spätné zrkadlo</t>
  </si>
  <si>
    <t>2.10.3</t>
  </si>
  <si>
    <t>Systém výstrahy varovania pred zrážkou s inou prevádzkou (napr. TCAS, TIS alebo iné)</t>
  </si>
  <si>
    <t>2.10.4</t>
  </si>
  <si>
    <t>Systém varovania zrážky so zemou (GPWS/EGPWS/HTAWS alebo ekvivalent)</t>
  </si>
  <si>
    <t>2.10.5</t>
  </si>
  <si>
    <t>Poveternostný radar</t>
  </si>
  <si>
    <t>2.10.6</t>
  </si>
  <si>
    <t>Systém plavákov (flotation system).</t>
  </si>
  <si>
    <t>2.10.7</t>
  </si>
  <si>
    <t>Automatický identifikačný systém AIS (identifikácia a informácie o plavidlách).</t>
  </si>
  <si>
    <t>2.10.8</t>
  </si>
  <si>
    <t>Systém na detekciu a vyhľadávanie cieľov počas núdzového vysielania (direction finder).</t>
  </si>
  <si>
    <t>2.10.9</t>
  </si>
  <si>
    <t>Rádiostanica pre námorné pásmo (30 – 512 MHz).</t>
  </si>
  <si>
    <t>2.10.10</t>
  </si>
  <si>
    <t>Vybavenie potrebné pre vysielanie aktuálnej polohy GPS za účelom sledovania letu (flight tracking system).</t>
  </si>
  <si>
    <t>2.10.11</t>
  </si>
  <si>
    <t>Vybavenie pre lety mimo pevniny.</t>
  </si>
  <si>
    <t>2.10.12</t>
  </si>
  <si>
    <t>Dodatočné vybavenie pre lety v nehostinnom prostredí.</t>
  </si>
  <si>
    <t>3. Povinne dodávané voliteľné služby</t>
  </si>
  <si>
    <t>3.1</t>
  </si>
  <si>
    <t>Služba</t>
  </si>
  <si>
    <t xml:space="preserve">Program podpory náhradných dielov na báze hodinovej sadzby na obdobie 5 rokov prevádzky </t>
  </si>
  <si>
    <t>3.2.1</t>
  </si>
  <si>
    <t>Terénna databáza a databáza prekážok a letísk vrátane aktualizácie na obdobie 4 rokov.</t>
  </si>
  <si>
    <t>3.2.2</t>
  </si>
  <si>
    <t>Navigačná databáza v rozsahu pokrytia EU vrátane aktualizácie na obdobie 4 rokov.</t>
  </si>
  <si>
    <t>3.2.3</t>
  </si>
  <si>
    <t>Podklad do pohyblivej mapy v rozsahu Slovenskej republiky na úrovni adries ulíc vrátane aktualizácie na obdobie 4 rokov.</t>
  </si>
  <si>
    <t>4. Nepovinne dodávané voliteľné vybavenie a služby, pokiaľ je k dispozícii</t>
  </si>
  <si>
    <t>4.1</t>
  </si>
  <si>
    <t>Dodatočný systém ochrany motorov proti nasatiu pevných častíc.</t>
  </si>
  <si>
    <t>4.2.1</t>
  </si>
  <si>
    <t>Prídavné palivové nádrže - predpríprava (fixné časti)</t>
  </si>
  <si>
    <t>4.2.2</t>
  </si>
  <si>
    <t>Prídavné palivové nádrže (odnímateľné časti)</t>
  </si>
  <si>
    <t>4.3.1</t>
  </si>
  <si>
    <t>Odľahčené demontovateľné sedačky - predpríprava (fixné časti)</t>
  </si>
  <si>
    <t>4.3.2</t>
  </si>
  <si>
    <t>Odľahčené demontovateľné sedačky (odnímateľné časti)</t>
  </si>
  <si>
    <t>4.4</t>
  </si>
  <si>
    <t>Predpríprava na osadenie ručnej rádiostanice.</t>
  </si>
  <si>
    <t>4.5</t>
  </si>
  <si>
    <t>Držiaky na navigačné mapy s osvetlením alebo iPady (univerzálny) v pilotnej kabíne.</t>
  </si>
  <si>
    <t>4.6</t>
  </si>
  <si>
    <t>Systém proti zaboreniu podvozku do zeme ("bear paws" alebo ekvivalent).</t>
  </si>
  <si>
    <t>4.7.1</t>
  </si>
  <si>
    <t>USB-C vstupy na nabíjanie mobilných zariadení v priestore pre posádku.</t>
  </si>
  <si>
    <t>4.7.2</t>
  </si>
  <si>
    <t>USB-C vstupy na nabíjanie mobilných zariadení v priestore pre cestujúcich.</t>
  </si>
  <si>
    <t xml:space="preserve">Súhrn všetkých jednotkových položiek bodu 1, 2 a 3 </t>
  </si>
  <si>
    <t>Súhrn všetkých jednotkových položiek bodu 1 a 2</t>
  </si>
  <si>
    <t>Súhrn všetkých jednotkových položiek bodu 2</t>
  </si>
  <si>
    <t>K2</t>
  </si>
  <si>
    <t>Súčet ceny položiek (2 - 27)</t>
  </si>
  <si>
    <t>Cena celkom za predmet zákazky (súčet ceny položiek 1 - 37)</t>
  </si>
  <si>
    <t>Mission analysis</t>
  </si>
  <si>
    <t>Obchodné meno alebo názov uchádzača:</t>
  </si>
  <si>
    <t>Adresa alebo sídlo uchádzača:</t>
  </si>
  <si>
    <t>Všetky hodnoty je potrebné zaokrúhliť na 2 desatinné miesta</t>
  </si>
  <si>
    <t>Maximum take off weight [KGS]</t>
  </si>
  <si>
    <t>MISSION 1</t>
  </si>
  <si>
    <t>Basic operating weight of equipped helicopter [KGS]</t>
  </si>
  <si>
    <t>Payload</t>
  </si>
  <si>
    <t>Crew</t>
  </si>
  <si>
    <t>Minimum required fuel on board [KGS] for mission</t>
  </si>
  <si>
    <t>Maximum standrad fuel capacity (without aux) [KGS]</t>
  </si>
  <si>
    <t>Actual TOW</t>
  </si>
  <si>
    <t>Avg Weight</t>
  </si>
  <si>
    <t>FLIGHT MODE</t>
  </si>
  <si>
    <t>Duration</t>
  </si>
  <si>
    <t>Fuel</t>
  </si>
  <si>
    <t xml:space="preserve"> Speed</t>
  </si>
  <si>
    <t xml:space="preserve"> Fuel burn</t>
  </si>
  <si>
    <t>Altitude</t>
  </si>
  <si>
    <t>Temperature</t>
  </si>
  <si>
    <t>Remark</t>
  </si>
  <si>
    <t>[KGS]</t>
  </si>
  <si>
    <t>[MIN]</t>
  </si>
  <si>
    <t>[KTS]</t>
  </si>
  <si>
    <t>[KGS / HR]</t>
  </si>
  <si>
    <t>[M above MSL]</t>
  </si>
  <si>
    <t>[°C]</t>
  </si>
  <si>
    <t>Source of information</t>
  </si>
  <si>
    <t>Take off</t>
  </si>
  <si>
    <t>300m MSL</t>
  </si>
  <si>
    <t>ISA +10</t>
  </si>
  <si>
    <t>Cruise flight - 280NM</t>
  </si>
  <si>
    <t>600m MSL</t>
  </si>
  <si>
    <t>Final reserve 30min</t>
  </si>
  <si>
    <t>450m MSL</t>
  </si>
  <si>
    <t>Pokyny pre vyplnenie - Mission 1</t>
  </si>
  <si>
    <r>
      <t>Uchádzač uvedie
     - do</t>
    </r>
    <r>
      <rPr>
        <b/>
        <sz val="11"/>
        <color rgb="FF000000"/>
        <rFont val="Aptos Narrow"/>
      </rPr>
      <t xml:space="preserve"> bunky D12</t>
    </r>
    <r>
      <rPr>
        <sz val="11"/>
        <color rgb="FF000000"/>
        <rFont val="Aptos Narrow"/>
      </rPr>
      <t xml:space="preserve"> </t>
    </r>
    <r>
      <rPr>
        <b/>
        <sz val="11"/>
        <color rgb="FF000000"/>
        <rFont val="Aptos Narrow"/>
      </rPr>
      <t xml:space="preserve">maximálnu vzletovú hmotnosť (MTOW) ponúkaného vrtuľníka v KGS </t>
    </r>
    <r>
      <rPr>
        <sz val="11"/>
        <color rgb="FF000000"/>
        <rFont val="Aptos Narrow"/>
      </rPr>
      <t>v základnej konfigurácii deklarovanej uchádzačom v ponuke*,  pri výškových a atmosférických podmienkach uvedených v stĺpcoch H a I;
     - do</t>
    </r>
    <r>
      <rPr>
        <b/>
        <sz val="11"/>
        <color rgb="FF000000"/>
        <rFont val="Aptos Narrow"/>
      </rPr>
      <t xml:space="preserve"> bunky D13- prázdnu prevádzkovú hmotnosť ponúkaného vrtuľníka v KGS</t>
    </r>
    <r>
      <rPr>
        <sz val="11"/>
        <color rgb="FF000000"/>
        <rFont val="Aptos Narrow"/>
      </rPr>
      <t xml:space="preserve"> v základnej konfigurácii deklarovanej uchádzačom v ponuke*;
     - do </t>
    </r>
    <r>
      <rPr>
        <b/>
        <sz val="11"/>
        <color rgb="FF000000"/>
        <rFont val="Aptos Narrow"/>
      </rPr>
      <t>bunky D16</t>
    </r>
    <r>
      <rPr>
        <sz val="11"/>
        <color rgb="FF000000"/>
        <rFont val="Aptos Narrow"/>
      </rPr>
      <t xml:space="preserve">- </t>
    </r>
    <r>
      <rPr>
        <b/>
        <sz val="11"/>
        <color rgb="FF000000"/>
        <rFont val="Aptos Narrow"/>
      </rPr>
      <t xml:space="preserve">maximálnu možnú prípustnú hmotnosť paliva v KGS, </t>
    </r>
    <r>
      <rPr>
        <sz val="11"/>
        <color rgb="FF000000"/>
        <rFont val="Aptos Narrow"/>
      </rPr>
      <t xml:space="preserve">ktorá zodpovedá maximálnej fyzickej kapacite palivových nádrží vrtuľníka deklarovaného uchádzačom v ponuke ako základnú konfiguráciu*; 
     - do </t>
    </r>
    <r>
      <rPr>
        <b/>
        <sz val="11"/>
        <color rgb="FF000000"/>
        <rFont val="Aptos Narrow"/>
      </rPr>
      <t xml:space="preserve">bunky B21 </t>
    </r>
    <r>
      <rPr>
        <sz val="11"/>
        <color rgb="FF000000"/>
        <rFont val="Aptos Narrow"/>
      </rPr>
      <t xml:space="preserve">- </t>
    </r>
    <r>
      <rPr>
        <b/>
        <sz val="11"/>
        <color rgb="FF000000"/>
        <rFont val="Aptos Narrow"/>
      </rPr>
      <t>priemernú letovú hmotnosť vrtuľníka v KGS</t>
    </r>
    <r>
      <rPr>
        <sz val="11"/>
        <color rgb="FF000000"/>
        <rFont val="Aptos Narrow"/>
      </rPr>
      <t xml:space="preserve"> </t>
    </r>
    <r>
      <rPr>
        <b/>
        <sz val="11"/>
        <color rgb="FF000000"/>
        <rFont val="Aptos Narrow"/>
      </rPr>
      <t>počas fázy vzletu (take-off) v trvaní 2 minúty**</t>
    </r>
    <r>
      <rPr>
        <sz val="11"/>
        <color rgb="FF000000"/>
        <rFont val="Aptos Narrow"/>
      </rPr>
      <t>, stanovenú ako priemer medzi hmotnosťou vrtuľníka na začiatku a na konci tejto fázy letu, pre vrtuľník v základnej konfigurácii deklarovanej uchádzačom v ponuke*;
     - do</t>
    </r>
    <r>
      <rPr>
        <b/>
        <sz val="11"/>
        <color rgb="FF000000"/>
        <rFont val="Aptos Narrow"/>
      </rPr>
      <t xml:space="preserve"> bunky B22 </t>
    </r>
    <r>
      <rPr>
        <sz val="11"/>
        <color rgb="FF000000"/>
        <rFont val="Aptos Narrow"/>
      </rPr>
      <t xml:space="preserve">- </t>
    </r>
    <r>
      <rPr>
        <b/>
        <sz val="11"/>
        <color rgb="FF000000"/>
        <rFont val="Aptos Narrow"/>
      </rPr>
      <t>priemernú letovú hmotnosť vrtuľníka v KGS počas traťového letu (cruise flight) na vzdialenosť 280 NM**</t>
    </r>
    <r>
      <rPr>
        <sz val="11"/>
        <color rgb="FF000000"/>
        <rFont val="Aptos Narrow"/>
      </rPr>
      <t xml:space="preserve">, stanovenú ako priemer medzi hmotnosťou vrtuľníka na začiatku a na konci fázy traťového letu, pre vrtuľník v základnej konfigurácii deklarovanej uchádzačom v ponuke*;
     - do </t>
    </r>
    <r>
      <rPr>
        <b/>
        <sz val="11"/>
        <color rgb="FF000000"/>
        <rFont val="Aptos Narrow"/>
      </rPr>
      <t xml:space="preserve">bunky B23 </t>
    </r>
    <r>
      <rPr>
        <sz val="11"/>
        <color rgb="FF000000"/>
        <rFont val="Aptos Narrow"/>
      </rPr>
      <t xml:space="preserve">- </t>
    </r>
    <r>
      <rPr>
        <b/>
        <sz val="11"/>
        <color rgb="FF000000"/>
        <rFont val="Aptos Narrow"/>
      </rPr>
      <t>priemernú letovú hmotnosť vrtuľníka v KGS počas fázy letu s konečnou rezervou paliva (final reserve) v trvaní 30 minút**</t>
    </r>
    <r>
      <rPr>
        <sz val="11"/>
        <color rgb="FF000000"/>
        <rFont val="Aptos Narrow"/>
      </rPr>
      <t xml:space="preserve">, stanovenú ako priemer medzi hmotnosťou vrtuľníka na začiatku a na konci tejto fázy letu, pre vrtuľník v základnej konfigurácii deklarovanej uchádzačom v ponuke*;
     - do </t>
    </r>
    <r>
      <rPr>
        <b/>
        <sz val="11"/>
        <color rgb="FF000000"/>
        <rFont val="Aptos Narrow"/>
      </rPr>
      <t xml:space="preserve">stĺpca F </t>
    </r>
    <r>
      <rPr>
        <sz val="11"/>
        <color rgb="FF000000"/>
        <rFont val="Aptos Narrow"/>
      </rPr>
      <t xml:space="preserve">- </t>
    </r>
    <r>
      <rPr>
        <b/>
        <sz val="11"/>
        <color rgb="FF000000"/>
        <rFont val="Aptos Narrow"/>
      </rPr>
      <t>rýchlosť vrtuľníka v KTS**</t>
    </r>
    <r>
      <rPr>
        <sz val="11"/>
        <color rgb="FF000000"/>
        <rFont val="Aptos Narrow"/>
      </rPr>
      <t xml:space="preserve">, stanovenú podľa letovej príručky vrtuľníka deklarovaného uchádzačom v ponuke ako základnú konfiguráciu*, pre jednotlivé letové režimy uvedené v príslušnom riadku stĺpca C, pri nadmorskej výške uvedenej v stĺpci H a za podmienok medzinárodnej štandardnej atmosféry uvedených v stĺpci I, pričom: 
               - uvedená hodnota musí zodpovedať priemernej letovej hmotnosti vrtuľníka pre daný letový režim (flight mode) uvedený v stĺpci B; 
               - pre traťový let (cruise flight)  musí byť táto rýchlosť vyššia ako 0 KTS.
     - v </t>
    </r>
    <r>
      <rPr>
        <b/>
        <sz val="11"/>
        <color rgb="FF000000"/>
        <rFont val="Aptos Narrow"/>
      </rPr>
      <t>stĺpci G</t>
    </r>
    <r>
      <rPr>
        <sz val="11"/>
        <color rgb="FF000000"/>
        <rFont val="Aptos Narrow"/>
      </rPr>
      <t xml:space="preserve"> - </t>
    </r>
    <r>
      <rPr>
        <b/>
        <sz val="11"/>
        <color rgb="FF000000"/>
        <rFont val="Aptos Narrow"/>
      </rPr>
      <t>spotrebu paliva v KGS/HR (kg/h)**</t>
    </r>
    <r>
      <rPr>
        <sz val="11"/>
        <color rgb="FF000000"/>
        <rFont val="Aptos Narrow"/>
      </rPr>
      <t>, stanovenú podľa letovej príručky vrtuľníka deklarovaného uchádzačom v ponuke ako základnú konfiguráciu*, pre jednotlivé letové režimy uvedené v príslušnom riadku stĺpca C, pri nadmorskej výške uvedenej v stĺpci H a za podmienok medzinárodnej štandardnej atmosféry uvedených v stĺpci I; uvedená hodnota musí zodpovedať priemernej letovej hmotnosti vrtuľníka uvedenej v stĺpci B.</t>
    </r>
    <r>
      <rPr>
        <b/>
        <sz val="11"/>
        <color rgb="FF000000"/>
        <rFont val="Aptos Narrow"/>
      </rPr>
      <t xml:space="preserve">
     - v stĺpci J - odkaz na zdroj údajov uvedených v príslušnom riadku.
</t>
    </r>
    <r>
      <rPr>
        <sz val="11"/>
        <color rgb="FF000000"/>
        <rFont val="Aptos Narrow"/>
      </rPr>
      <t xml:space="preserve">
Misia sa považuje za splnenú, ak :
     - hodnota vzletovej hmotnosti v bunke</t>
    </r>
    <r>
      <rPr>
        <b/>
        <sz val="11"/>
        <color rgb="FF000000"/>
        <rFont val="Aptos Narrow"/>
      </rPr>
      <t xml:space="preserve"> A21</t>
    </r>
    <r>
      <rPr>
        <sz val="11"/>
        <color rgb="FF000000"/>
        <rFont val="Aptos Narrow"/>
      </rPr>
      <t xml:space="preserve">  v žiadnom momente neprekročí maximálnu vzletovú hmotnosť uvedenú v bunke </t>
    </r>
    <r>
      <rPr>
        <b/>
        <sz val="11"/>
        <color rgb="FF000000"/>
        <rFont val="Aptos Narrow"/>
      </rPr>
      <t>D12</t>
    </r>
    <r>
      <rPr>
        <sz val="11"/>
        <color rgb="FF000000"/>
        <rFont val="Aptos Narrow"/>
      </rPr>
      <t xml:space="preserve">,
     - hodnota "payload" bude </t>
    </r>
    <r>
      <rPr>
        <b/>
        <sz val="11"/>
        <color rgb="FF000000"/>
        <rFont val="Aptos Narrow"/>
      </rPr>
      <t>vyššia ako 600 kg</t>
    </r>
    <r>
      <rPr>
        <sz val="11"/>
        <color rgb="FF000000"/>
        <rFont val="Aptos Narrow"/>
      </rPr>
      <t xml:space="preserve">; 
     - požadované množstvo paliva na misiu vypočítané v bunke </t>
    </r>
    <r>
      <rPr>
        <b/>
        <sz val="11"/>
        <color rgb="FF000000"/>
        <rFont val="Aptos Narrow"/>
      </rPr>
      <t>D15</t>
    </r>
    <r>
      <rPr>
        <sz val="11"/>
        <color rgb="FF000000"/>
        <rFont val="Aptos Narrow"/>
      </rPr>
      <t xml:space="preserve"> neprekročí maximálnu kapacitu paliva vrtuľníka uvedenú v bunke </t>
    </r>
    <r>
      <rPr>
        <b/>
        <sz val="11"/>
        <color rgb="FF000000"/>
        <rFont val="Aptos Narrow"/>
      </rPr>
      <t>D16</t>
    </r>
    <r>
      <rPr>
        <sz val="11"/>
        <color rgb="FF000000"/>
        <rFont val="Aptos Narrow"/>
      </rPr>
      <t xml:space="preserve">.
</t>
    </r>
    <r>
      <rPr>
        <b/>
        <u/>
        <sz val="11"/>
        <color rgb="FF000000"/>
        <rFont val="Aptos Narrow"/>
      </rPr>
      <t xml:space="preserve">
</t>
    </r>
  </si>
  <si>
    <r>
      <rPr>
        <b/>
        <i/>
        <sz val="10"/>
        <color rgb="FF000000"/>
        <rFont val="Aptos Narrow"/>
        <scheme val="minor"/>
      </rPr>
      <t>*</t>
    </r>
    <r>
      <rPr>
        <i/>
        <sz val="10"/>
        <color rgb="FF000000"/>
        <rFont val="Aptos Narrow"/>
        <scheme val="minor"/>
      </rPr>
      <t xml:space="preserve"> Výpočty misie sa vykonajú pre vrtuľník v základnej konfigurácii deklarovanej uchádzačom v jeho ponuke, pričom táto konfigurácia musí minimálne spĺňať požiadavky bodu 1 technickej špecifikácie a musí byť posudzovaná v prepravnej konfigurácii podľa bodu 1.1.1 so štandardnými sedadlami podľa bodu 1.1.23 technickej špecifikácie.
Ak je niektorá z položiek uvedených v bode 2 alebo bode 4 technickej špecifikácie už súčasťou základnej konfigurácie deklarovanej uchádzačom v ponuke(t. j. ponúkaný vrtuľník nie je možné dodať bez tejto položky alebo je štandardne inštalovaná), jej hmotnosť musí byť zahrnutá do prázdnej prevádzkovej hmotnosti a do výpočtov misie.</t>
    </r>
  </si>
  <si>
    <r>
      <rPr>
        <b/>
        <i/>
        <sz val="10"/>
        <color rgb="FF000000"/>
        <rFont val="Aptos Narrow"/>
        <scheme val="minor"/>
      </rPr>
      <t>**</t>
    </r>
    <r>
      <rPr>
        <i/>
        <sz val="10"/>
        <color rgb="FF000000"/>
        <rFont val="Aptos Narrow"/>
        <scheme val="minor"/>
      </rPr>
      <t xml:space="preserve"> Uchádzač je povinný na účely overenia deklarovaných výkonových údajov predložiť podrobný výpočet vrátane popisu použitého postupu a identifikácie zdrojových údajov. Relevantným podkladom pre overenie výpočtu je výlučne:
     -  Tabuľkový výkonový údaj z aktuálnej a platnej Letovej príručky vrtuľníka (RFM),
     - Výkonový nomogram (graf) z RFM, ak nie je k dispozícii tabuľkový údaj,
     - Digitálny výstup certifikovaného softvéru výrobcu na výpočet výkonov (Performance Planning Software),
     - Oficiálne potvrdenie výrobcu o konkrétnom výkonnostnom parametri pre danú konfiguráciu.
Pri výpočtoch vychádzajúcich z RFM je prípustné použiť lineárnu interpoláciu alebo grafické odčítanie hodnôt z nomogramov výhradne v prípade, ak Letová príručka pre daný parameter neobsahuje exaktné číselné tabuľky.
Prípustná odchýlka medzi hodnotou deklarovanou uchádzačom a hodnotou verifikovanou verejným obstarávateľom je stanovená na maximálne ± 4 %. Táto tolerancia slúži výlučne na pokrytie nepresností pri grafickom odčítaní údajov alebo zaokrúhľovaní.
Ak zistený rozdiel presiahne stanovenú toleranciu, verejný obstarávateľ postupuje v súlade so zákonom o verejnom obstarávaní a požiada uchádzača o vysvetlenie alebo doplnenie podkladov. V prípade, že uchádzač v určenej lehote hodnoverne nepreukáže správnosť ním deklarovanej hodnoty, bude takýto údaj považovaný za nepreukázaný a parameter za nesplnený.
</t>
    </r>
    <r>
      <rPr>
        <i/>
        <sz val="10"/>
        <color rgb="FF7030A0"/>
        <rFont val="Aptos Narrow"/>
        <scheme val="minor"/>
      </rPr>
      <t xml:space="preserve">V takom prípade verejný  obstarávateľ pristúpi k nasledovným krokom:
     1. </t>
    </r>
    <r>
      <rPr>
        <i/>
        <u/>
        <sz val="10"/>
        <color rgb="FF7030A0"/>
        <rFont val="Aptos Narrow (Text)"/>
        <charset val="238"/>
      </rPr>
      <t>Vylúčenie ponuky:</t>
    </r>
    <r>
      <rPr>
        <i/>
        <sz val="10"/>
        <color rgb="FF7030A0"/>
        <rFont val="Aptos Narrow"/>
        <scheme val="minor"/>
      </rPr>
      <t xml:space="preserve"> Ak má zistený nesúlad vplyv na schopnosť stroja bezpečne a v celom rozsahu vykonať definovanú misiu, ponuka bude vylúčená pre nesplnenie požiadaviek na predmet zákazky.
     2. </t>
    </r>
    <r>
      <rPr>
        <i/>
        <u/>
        <sz val="10"/>
        <color rgb="FF7030A0"/>
        <rFont val="Aptos Narrow (Text)"/>
        <charset val="238"/>
      </rPr>
      <t>Nepridelenie bodov  rámci hodnotiaceho kritéri "IV. Transportná misia":</t>
    </r>
    <r>
      <rPr>
        <i/>
        <sz val="10"/>
        <color rgb="FF7030A0"/>
        <rFont val="Aptos Narrow"/>
        <scheme val="minor"/>
      </rPr>
      <t xml:space="preserve"> Ak je misia na základe overených údajov technicky realizovateľná, ale nepreukázaný údaj má vplyv na výpočet hodnoteného kritéria (Payload), bude tento údaj považovaný za neoveriteľný. V takom prípade nebude ponuke v rámci kritéria „IV. Transportná misia“ pridelený žiadny bodový zisk (0 bodov).</t>
    </r>
  </si>
  <si>
    <t>HEC (Human External Cargo)</t>
  </si>
  <si>
    <t>Špecifikácia položky</t>
  </si>
  <si>
    <t>Súlad Áno/Nie</t>
  </si>
  <si>
    <t>Ponúka nákladový hák s možnosťou HEC (záchranné misie s osobou na lane).</t>
  </si>
  <si>
    <t>Má ponúkaná položka v bode 2.4 opisu predmetu zákazky technickej špecifikácie schválenie  a certifikáciu  na prepravu ľudského externého nákladu (HEC)?</t>
  </si>
  <si>
    <t>Nosnosť nákladného háku</t>
  </si>
  <si>
    <t>Maximálna nosnosť ponúknutého nákladového háku</t>
  </si>
  <si>
    <t>Maximálna ponúkaná nosnosť nákladového háku,  podľa bodu 2.4. opisu predmetu zákzaky technickej špecifikácie. Minimálna požadovaná nosnosť háku je 1500 kg.</t>
  </si>
  <si>
    <t>kg</t>
  </si>
  <si>
    <t>Maximálny počet sedačiek v priestore pre cestujúcich</t>
  </si>
  <si>
    <t>Počet sedačiek</t>
  </si>
  <si>
    <t>Maximálne množstvo certifikovaných sedačiek pre cestujúcich v priestore pre cestujúcich*</t>
  </si>
  <si>
    <t>* Celkový počet sedačiek vo vrtuľníku znížený o 2 miesta vyhradené pre posádku (pilot+technický člen posádky)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</si>
</sst>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1B]"/>
    <numFmt numFmtId="165" formatCode="#,##0.00\ &quot;€&quot;"/>
    <numFmt numFmtId="166" formatCode="0.0"/>
  </numFmts>
  <fonts count="38">
    <font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scheme val="minor"/>
    </font>
    <font>
      <b/>
      <u/>
      <sz val="12"/>
      <color theme="1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i/>
      <sz val="12"/>
      <color theme="1"/>
      <name val="Aptos Narrow"/>
      <family val="2"/>
      <charset val="238"/>
      <scheme val="minor"/>
    </font>
    <font>
      <i/>
      <u/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0000"/>
      <name val="Aptos Narrow"/>
    </font>
    <font>
      <sz val="11"/>
      <color rgb="FF000000"/>
      <name val="Aptos Narrow"/>
    </font>
    <font>
      <b/>
      <sz val="11"/>
      <color rgb="FF000000"/>
      <name val="Aptos Narrow"/>
      <scheme val="minor"/>
    </font>
    <font>
      <sz val="12"/>
      <color rgb="FF000000"/>
      <name val="Times New Roman"/>
      <family val="1"/>
    </font>
    <font>
      <sz val="11"/>
      <color rgb="FF000000"/>
      <name val="Aptos Narrow"/>
      <scheme val="minor"/>
    </font>
    <font>
      <b/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i/>
      <sz val="8"/>
      <color theme="1"/>
      <name val="Aptos Narrow"/>
      <family val="2"/>
      <charset val="238"/>
      <scheme val="minor"/>
    </font>
    <font>
      <b/>
      <i/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sz val="12"/>
      <name val="Times New Roman"/>
      <family val="1"/>
    </font>
    <font>
      <sz val="12"/>
      <color theme="0"/>
      <name val="Aptos Narrow"/>
      <family val="2"/>
      <charset val="238"/>
      <scheme val="minor"/>
    </font>
    <font>
      <b/>
      <u/>
      <sz val="11"/>
      <color rgb="FF000000"/>
      <name val="Aptos Narrow"/>
    </font>
    <font>
      <sz val="12"/>
      <color theme="1"/>
      <name val="Aptos Narrow"/>
      <scheme val="minor"/>
    </font>
    <font>
      <i/>
      <sz val="10"/>
      <color rgb="FF000000"/>
      <name val="Aptos Narrow"/>
      <scheme val="minor"/>
    </font>
    <font>
      <i/>
      <sz val="10"/>
      <color theme="1"/>
      <name val="Aptos Narrow"/>
      <scheme val="minor"/>
    </font>
    <font>
      <i/>
      <sz val="10"/>
      <color theme="1"/>
      <name val="Aptos Narrow"/>
      <family val="2"/>
      <charset val="238"/>
      <scheme val="minor"/>
    </font>
    <font>
      <b/>
      <i/>
      <sz val="10"/>
      <color rgb="FF000000"/>
      <name val="Aptos Narrow"/>
      <scheme val="minor"/>
    </font>
    <font>
      <i/>
      <sz val="10"/>
      <color rgb="FF7030A0"/>
      <name val="Aptos Narrow"/>
      <scheme val="minor"/>
    </font>
    <font>
      <i/>
      <u/>
      <sz val="10"/>
      <color rgb="FF7030A0"/>
      <name val="Aptos Narrow (Text)"/>
      <charset val="238"/>
    </font>
    <font>
      <b/>
      <sz val="12"/>
      <color theme="1"/>
      <name val="Aptos Narrow"/>
      <family val="2"/>
      <scheme val="minor"/>
    </font>
    <font>
      <b/>
      <sz val="11"/>
      <color rgb="FF000000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1E4E4"/>
        <bgColor indexed="64"/>
      </patternFill>
    </fill>
    <fill>
      <patternFill patternType="solid">
        <fgColor rgb="FFE1E4E4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horizontal="center"/>
    </xf>
    <xf numFmtId="0" fontId="5" fillId="3" borderId="0" xfId="0" applyFont="1" applyFill="1"/>
    <xf numFmtId="0" fontId="8" fillId="3" borderId="0" xfId="0" applyFont="1" applyFill="1"/>
    <xf numFmtId="0" fontId="0" fillId="3" borderId="0" xfId="0" applyFill="1" applyAlignment="1">
      <alignment horizontal="center"/>
    </xf>
    <xf numFmtId="0" fontId="9" fillId="3" borderId="0" xfId="0" applyFont="1" applyFill="1"/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/>
    </xf>
    <xf numFmtId="1" fontId="0" fillId="3" borderId="0" xfId="0" applyNumberFormat="1" applyFill="1" applyAlignment="1">
      <alignment horizontal="center"/>
    </xf>
    <xf numFmtId="2" fontId="18" fillId="3" borderId="0" xfId="0" applyNumberFormat="1" applyFont="1" applyFill="1" applyAlignment="1">
      <alignment horizontal="center" vertical="center"/>
    </xf>
    <xf numFmtId="0" fontId="20" fillId="8" borderId="9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6" xfId="0" applyFont="1" applyFill="1" applyBorder="1" applyAlignment="1">
      <alignment horizontal="center"/>
    </xf>
    <xf numFmtId="0" fontId="21" fillId="10" borderId="17" xfId="0" applyFont="1" applyFill="1" applyBorder="1" applyAlignment="1">
      <alignment horizontal="center" vertical="center"/>
    </xf>
    <xf numFmtId="0" fontId="21" fillId="10" borderId="18" xfId="0" applyFont="1" applyFill="1" applyBorder="1" applyAlignment="1">
      <alignment horizontal="center" vertical="center"/>
    </xf>
    <xf numFmtId="0" fontId="22" fillId="10" borderId="18" xfId="0" applyFont="1" applyFill="1" applyBorder="1"/>
    <xf numFmtId="0" fontId="23" fillId="11" borderId="18" xfId="0" applyFont="1" applyFill="1" applyBorder="1" applyAlignment="1">
      <alignment horizontal="center" vertical="center"/>
    </xf>
    <xf numFmtId="0" fontId="23" fillId="11" borderId="19" xfId="0" applyFont="1" applyFill="1" applyBorder="1" applyAlignment="1">
      <alignment horizontal="center" vertical="center"/>
    </xf>
    <xf numFmtId="166" fontId="0" fillId="0" borderId="5" xfId="0" applyNumberFormat="1" applyBorder="1" applyAlignment="1" applyProtection="1">
      <alignment horizontal="center"/>
      <protection hidden="1"/>
    </xf>
    <xf numFmtId="166" fontId="0" fillId="0" borderId="1" xfId="0" applyNumberFormat="1" applyBorder="1" applyAlignment="1" applyProtection="1">
      <alignment horizontal="center"/>
      <protection hidden="1"/>
    </xf>
    <xf numFmtId="0" fontId="0" fillId="12" borderId="0" xfId="0" applyFill="1"/>
    <xf numFmtId="0" fontId="27" fillId="3" borderId="1" xfId="0" applyFont="1" applyFill="1" applyBorder="1" applyAlignment="1" applyProtection="1">
      <alignment horizontal="center" vertical="center"/>
      <protection hidden="1"/>
    </xf>
    <xf numFmtId="2" fontId="0" fillId="7" borderId="5" xfId="0" applyNumberFormat="1" applyFill="1" applyBorder="1" applyAlignment="1" applyProtection="1">
      <alignment horizontal="center"/>
      <protection locked="0"/>
    </xf>
    <xf numFmtId="2" fontId="0" fillId="7" borderId="11" xfId="0" applyNumberFormat="1" applyFill="1" applyBorder="1" applyAlignment="1" applyProtection="1">
      <alignment horizontal="center" vertical="center"/>
      <protection locked="0"/>
    </xf>
    <xf numFmtId="0" fontId="10" fillId="8" borderId="10" xfId="0" applyFont="1" applyFill="1" applyBorder="1" applyAlignment="1">
      <alignment horizontal="left" indent="1"/>
    </xf>
    <xf numFmtId="2" fontId="0" fillId="3" borderId="0" xfId="0" applyNumberFormat="1" applyFill="1" applyAlignment="1" applyProtection="1">
      <alignment horizontal="center"/>
      <protection hidden="1"/>
    </xf>
    <xf numFmtId="0" fontId="24" fillId="0" borderId="5" xfId="0" applyFont="1" applyBorder="1" applyAlignment="1" applyProtection="1">
      <alignment horizontal="left" vertical="center" indent="2"/>
      <protection hidden="1"/>
    </xf>
    <xf numFmtId="0" fontId="24" fillId="0" borderId="1" xfId="0" applyFont="1" applyBorder="1" applyAlignment="1" applyProtection="1">
      <alignment horizontal="left" vertical="center" indent="2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25" fillId="3" borderId="5" xfId="0" applyFont="1" applyFill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center"/>
      <protection hidden="1"/>
    </xf>
    <xf numFmtId="0" fontId="25" fillId="3" borderId="1" xfId="0" applyFont="1" applyFill="1" applyBorder="1" applyAlignment="1" applyProtection="1">
      <alignment horizontal="left"/>
      <protection hidden="1"/>
    </xf>
    <xf numFmtId="0" fontId="0" fillId="3" borderId="0" xfId="0" applyFill="1" applyProtection="1">
      <protection hidden="1"/>
    </xf>
    <xf numFmtId="1" fontId="0" fillId="3" borderId="0" xfId="0" applyNumberFormat="1" applyFill="1" applyProtection="1">
      <protection hidden="1"/>
    </xf>
    <xf numFmtId="49" fontId="0" fillId="3" borderId="0" xfId="0" applyNumberFormat="1" applyFill="1" applyProtection="1">
      <protection hidden="1"/>
    </xf>
    <xf numFmtId="165" fontId="0" fillId="3" borderId="0" xfId="0" applyNumberForma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1" fontId="0" fillId="4" borderId="0" xfId="0" applyNumberFormat="1" applyFill="1" applyProtection="1">
      <protection hidden="1"/>
    </xf>
    <xf numFmtId="49" fontId="0" fillId="4" borderId="0" xfId="0" applyNumberFormat="1" applyFill="1" applyProtection="1">
      <protection hidden="1"/>
    </xf>
    <xf numFmtId="0" fontId="0" fillId="4" borderId="0" xfId="0" applyFill="1" applyProtection="1">
      <protection hidden="1"/>
    </xf>
    <xf numFmtId="0" fontId="3" fillId="4" borderId="0" xfId="0" applyFont="1" applyFill="1" applyProtection="1">
      <protection hidden="1"/>
    </xf>
    <xf numFmtId="165" fontId="3" fillId="4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3" borderId="0" xfId="0" applyFont="1" applyFill="1" applyAlignment="1" applyProtection="1">
      <alignment horizontal="center"/>
      <protection hidden="1"/>
    </xf>
    <xf numFmtId="165" fontId="3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Protection="1">
      <protection hidden="1"/>
    </xf>
    <xf numFmtId="0" fontId="7" fillId="3" borderId="0" xfId="0" applyFont="1" applyFill="1" applyAlignment="1" applyProtection="1">
      <alignment horizontal="right" vertical="center" wrapText="1" indent="1"/>
      <protection hidden="1"/>
    </xf>
    <xf numFmtId="0" fontId="8" fillId="3" borderId="0" xfId="0" applyFont="1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9" fillId="3" borderId="0" xfId="0" applyFont="1" applyFill="1" applyProtection="1">
      <protection hidden="1"/>
    </xf>
    <xf numFmtId="0" fontId="0" fillId="3" borderId="0" xfId="0" applyFill="1" applyAlignment="1" applyProtection="1">
      <alignment horizontal="right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1" fontId="10" fillId="6" borderId="1" xfId="0" applyNumberFormat="1" applyFont="1" applyFill="1" applyBorder="1" applyAlignment="1" applyProtection="1">
      <alignment horizontal="center" vertical="center" wrapText="1"/>
      <protection hidden="1"/>
    </xf>
    <xf numFmtId="49" fontId="10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6" borderId="1" xfId="0" applyFont="1" applyFill="1" applyBorder="1" applyAlignment="1" applyProtection="1">
      <alignment horizontal="center" vertical="center" wrapText="1"/>
      <protection hidden="1"/>
    </xf>
    <xf numFmtId="165" fontId="10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5" fillId="6" borderId="1" xfId="0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left" vertical="center" wrapText="1" inden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164" fontId="0" fillId="5" borderId="1" xfId="0" applyNumberFormat="1" applyFill="1" applyBorder="1" applyAlignment="1" applyProtection="1">
      <alignment horizontal="center" vertical="center"/>
      <protection hidden="1"/>
    </xf>
    <xf numFmtId="10" fontId="0" fillId="0" borderId="1" xfId="0" applyNumberFormat="1" applyBorder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164" fontId="0" fillId="3" borderId="0" xfId="0" applyNumberFormat="1" applyFill="1" applyAlignment="1" applyProtection="1">
      <alignment horizontal="center" vertical="center"/>
      <protection hidden="1"/>
    </xf>
    <xf numFmtId="10" fontId="0" fillId="0" borderId="0" xfId="0" applyNumberFormat="1" applyAlignment="1" applyProtection="1">
      <alignment horizontal="center" vertical="center"/>
      <protection hidden="1"/>
    </xf>
    <xf numFmtId="1" fontId="0" fillId="3" borderId="0" xfId="0" applyNumberFormat="1" applyFill="1" applyAlignment="1" applyProtection="1">
      <alignment horizontal="center" vertical="center"/>
      <protection hidden="1"/>
    </xf>
    <xf numFmtId="49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0" fontId="0" fillId="3" borderId="0" xfId="0" applyNumberFormat="1" applyFill="1" applyAlignment="1" applyProtection="1">
      <alignment horizontal="center" vertical="center"/>
      <protection hidden="1"/>
    </xf>
    <xf numFmtId="1" fontId="10" fillId="3" borderId="0" xfId="0" applyNumberFormat="1" applyFont="1" applyFill="1" applyAlignment="1" applyProtection="1">
      <alignment horizontal="left" vertical="center"/>
      <protection hidden="1"/>
    </xf>
    <xf numFmtId="49" fontId="10" fillId="3" borderId="0" xfId="0" applyNumberFormat="1" applyFont="1" applyFill="1" applyAlignment="1" applyProtection="1">
      <alignment horizontal="left" vertical="center"/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 vertical="center" wrapText="1" inden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165" fontId="0" fillId="0" borderId="1" xfId="0" applyNumberFormat="1" applyBorder="1" applyAlignment="1" applyProtection="1">
      <alignment horizontal="center" vertical="center" wrapText="1"/>
      <protection hidden="1"/>
    </xf>
    <xf numFmtId="0" fontId="0" fillId="3" borderId="0" xfId="0" applyFill="1" applyAlignment="1" applyProtection="1">
      <alignment horizontal="left" vertical="center" wrapText="1" indent="1"/>
      <protection hidden="1"/>
    </xf>
    <xf numFmtId="0" fontId="0" fillId="0" borderId="0" xfId="0" applyAlignment="1" applyProtection="1">
      <alignment horizontal="left" vertical="center" wrapText="1" indent="1"/>
      <protection hidden="1"/>
    </xf>
    <xf numFmtId="0" fontId="0" fillId="0" borderId="1" xfId="0" applyBorder="1" applyAlignment="1" applyProtection="1">
      <alignment horizontal="left" vertical="top" wrapText="1" indent="1"/>
      <protection hidden="1"/>
    </xf>
    <xf numFmtId="1" fontId="12" fillId="0" borderId="1" xfId="0" applyNumberFormat="1" applyFont="1" applyBorder="1" applyAlignment="1" applyProtection="1">
      <alignment horizontal="center" vertical="center"/>
      <protection hidden="1"/>
    </xf>
    <xf numFmtId="1" fontId="0" fillId="0" borderId="0" xfId="0" applyNumberFormat="1" applyProtection="1">
      <protection hidden="1"/>
    </xf>
    <xf numFmtId="49" fontId="0" fillId="0" borderId="0" xfId="0" applyNumberFormat="1" applyProtection="1">
      <protection hidden="1"/>
    </xf>
    <xf numFmtId="165" fontId="0" fillId="5" borderId="1" xfId="0" applyNumberFormat="1" applyFill="1" applyBorder="1" applyAlignment="1" applyProtection="1">
      <alignment horizontal="center" vertical="center"/>
      <protection locked="0"/>
    </xf>
    <xf numFmtId="0" fontId="0" fillId="12" borderId="0" xfId="0" applyFill="1" applyProtection="1">
      <protection hidden="1"/>
    </xf>
    <xf numFmtId="0" fontId="3" fillId="12" borderId="0" xfId="0" applyFont="1" applyFill="1" applyProtection="1"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left"/>
      <protection hidden="1"/>
    </xf>
    <xf numFmtId="0" fontId="0" fillId="3" borderId="0" xfId="0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/>
      <protection hidden="1"/>
    </xf>
    <xf numFmtId="49" fontId="10" fillId="2" borderId="3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16" fillId="0" borderId="7" xfId="0" applyFont="1" applyBorder="1" applyAlignment="1" applyProtection="1">
      <alignment horizontal="center" vertical="center" wrapText="1"/>
      <protection hidden="1"/>
    </xf>
    <xf numFmtId="0" fontId="26" fillId="0" borderId="1" xfId="0" applyFont="1" applyBorder="1" applyAlignment="1" applyProtection="1">
      <alignment horizontal="left" vertical="center" wrapText="1" indent="1"/>
      <protection hidden="1"/>
    </xf>
    <xf numFmtId="0" fontId="0" fillId="7" borderId="1" xfId="0" applyFill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center" vertical="center" wrapText="1"/>
      <protection hidden="1"/>
    </xf>
    <xf numFmtId="165" fontId="3" fillId="3" borderId="0" xfId="0" applyNumberFormat="1" applyFont="1" applyFill="1" applyAlignment="1" applyProtection="1">
      <alignment horizontal="left" vertical="center"/>
      <protection hidden="1"/>
    </xf>
    <xf numFmtId="165" fontId="0" fillId="3" borderId="0" xfId="0" applyNumberFormat="1" applyFill="1" applyAlignment="1" applyProtection="1">
      <alignment vertical="center"/>
      <protection hidden="1"/>
    </xf>
    <xf numFmtId="0" fontId="0" fillId="13" borderId="0" xfId="0" applyFill="1" applyAlignment="1" applyProtection="1">
      <alignment horizontal="left"/>
      <protection hidden="1"/>
    </xf>
    <xf numFmtId="0" fontId="9" fillId="13" borderId="0" xfId="0" applyFont="1" applyFill="1" applyProtection="1">
      <protection hidden="1"/>
    </xf>
    <xf numFmtId="0" fontId="10" fillId="6" borderId="6" xfId="0" applyFont="1" applyFill="1" applyBorder="1" applyAlignment="1" applyProtection="1">
      <alignment horizontal="center" vertical="center" wrapText="1"/>
      <protection hidden="1"/>
    </xf>
    <xf numFmtId="0" fontId="17" fillId="0" borderId="8" xfId="0" applyFont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top"/>
      <protection hidden="1"/>
    </xf>
    <xf numFmtId="165" fontId="36" fillId="3" borderId="1" xfId="0" applyNumberFormat="1" applyFont="1" applyFill="1" applyBorder="1" applyAlignment="1" applyProtection="1">
      <alignment horizontal="center" vertical="center"/>
      <protection hidden="1"/>
    </xf>
    <xf numFmtId="165" fontId="0" fillId="3" borderId="4" xfId="0" applyNumberFormat="1" applyFill="1" applyBorder="1" applyAlignment="1" applyProtection="1">
      <alignment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165" fontId="36" fillId="3" borderId="4" xfId="0" applyNumberFormat="1" applyFont="1" applyFill="1" applyBorder="1" applyAlignment="1" applyProtection="1">
      <alignment horizontal="center" vertical="center"/>
      <protection hidden="1"/>
    </xf>
    <xf numFmtId="49" fontId="36" fillId="0" borderId="3" xfId="0" applyNumberFormat="1" applyFont="1" applyBorder="1" applyAlignment="1" applyProtection="1">
      <alignment horizontal="center" vertical="center"/>
      <protection hidden="1"/>
    </xf>
    <xf numFmtId="0" fontId="37" fillId="3" borderId="3" xfId="0" applyFont="1" applyFill="1" applyBorder="1" applyAlignment="1" applyProtection="1">
      <alignment horizontal="left" vertical="center" wrapText="1" indent="1"/>
      <protection hidden="1"/>
    </xf>
    <xf numFmtId="165" fontId="36" fillId="3" borderId="3" xfId="0" applyNumberFormat="1" applyFont="1" applyFill="1" applyBorder="1" applyAlignment="1" applyProtection="1">
      <alignment horizontal="center" vertical="center"/>
      <protection hidden="1"/>
    </xf>
    <xf numFmtId="165" fontId="0" fillId="0" borderId="6" xfId="0" applyNumberFormat="1" applyBorder="1" applyAlignment="1" applyProtection="1">
      <alignment horizontal="center" vertical="center"/>
      <protection hidden="1"/>
    </xf>
    <xf numFmtId="165" fontId="36" fillId="3" borderId="5" xfId="0" applyNumberFormat="1" applyFont="1" applyFill="1" applyBorder="1" applyAlignment="1" applyProtection="1">
      <alignment horizontal="center" vertical="center"/>
      <protection hidden="1"/>
    </xf>
    <xf numFmtId="165" fontId="19" fillId="0" borderId="5" xfId="0" applyNumberFormat="1" applyFont="1" applyBorder="1" applyAlignment="1" applyProtection="1">
      <alignment horizontal="center" vertical="center"/>
      <protection hidden="1"/>
    </xf>
    <xf numFmtId="1" fontId="12" fillId="14" borderId="2" xfId="0" applyNumberFormat="1" applyFont="1" applyFill="1" applyBorder="1" applyAlignment="1" applyProtection="1">
      <alignment horizontal="center" vertical="center"/>
      <protection hidden="1"/>
    </xf>
    <xf numFmtId="49" fontId="36" fillId="14" borderId="3" xfId="0" applyNumberFormat="1" applyFont="1" applyFill="1" applyBorder="1" applyAlignment="1" applyProtection="1">
      <alignment horizontal="center" vertical="center"/>
      <protection hidden="1"/>
    </xf>
    <xf numFmtId="0" fontId="36" fillId="14" borderId="3" xfId="0" applyFont="1" applyFill="1" applyBorder="1" applyProtection="1">
      <protection hidden="1"/>
    </xf>
    <xf numFmtId="165" fontId="36" fillId="14" borderId="3" xfId="0" applyNumberFormat="1" applyFont="1" applyFill="1" applyBorder="1" applyAlignment="1" applyProtection="1">
      <alignment horizontal="center" vertical="center"/>
      <protection hidden="1"/>
    </xf>
    <xf numFmtId="165" fontId="36" fillId="14" borderId="1" xfId="0" applyNumberFormat="1" applyFont="1" applyFill="1" applyBorder="1" applyAlignment="1" applyProtection="1">
      <alignment horizontal="center" vertical="center"/>
      <protection hidden="1"/>
    </xf>
    <xf numFmtId="0" fontId="36" fillId="14" borderId="4" xfId="0" applyFont="1" applyFill="1" applyBorder="1" applyProtection="1">
      <protection hidden="1"/>
    </xf>
    <xf numFmtId="0" fontId="37" fillId="14" borderId="3" xfId="0" applyFont="1" applyFill="1" applyBorder="1" applyAlignment="1" applyProtection="1">
      <alignment horizontal="left" vertical="center" wrapText="1" indent="1"/>
      <protection hidden="1"/>
    </xf>
    <xf numFmtId="165" fontId="36" fillId="14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10" fontId="0" fillId="0" borderId="6" xfId="0" applyNumberFormat="1" applyBorder="1" applyAlignment="1" applyProtection="1">
      <alignment horizontal="center" vertical="center"/>
      <protection hidden="1"/>
    </xf>
    <xf numFmtId="0" fontId="36" fillId="3" borderId="28" xfId="0" applyFont="1" applyFill="1" applyBorder="1" applyProtection="1">
      <protection hidden="1"/>
    </xf>
    <xf numFmtId="0" fontId="36" fillId="0" borderId="35" xfId="0" applyFont="1" applyBorder="1" applyProtection="1">
      <protection hidden="1"/>
    </xf>
    <xf numFmtId="165" fontId="36" fillId="0" borderId="5" xfId="0" applyNumberFormat="1" applyFont="1" applyBorder="1" applyAlignment="1" applyProtection="1">
      <alignment horizontal="center" vertical="center"/>
      <protection hidden="1"/>
    </xf>
    <xf numFmtId="0" fontId="36" fillId="14" borderId="1" xfId="0" applyFont="1" applyFill="1" applyBorder="1" applyProtection="1">
      <protection hidden="1"/>
    </xf>
    <xf numFmtId="165" fontId="19" fillId="14" borderId="1" xfId="0" applyNumberFormat="1" applyFont="1" applyFill="1" applyBorder="1" applyAlignment="1" applyProtection="1">
      <alignment horizontal="center" vertical="center"/>
      <protection hidden="1"/>
    </xf>
    <xf numFmtId="0" fontId="36" fillId="3" borderId="36" xfId="0" applyFont="1" applyFill="1" applyBorder="1" applyProtection="1">
      <protection hidden="1"/>
    </xf>
    <xf numFmtId="0" fontId="0" fillId="3" borderId="3" xfId="0" applyFill="1" applyBorder="1" applyAlignment="1" applyProtection="1">
      <alignment vertical="center"/>
      <protection hidden="1"/>
    </xf>
    <xf numFmtId="166" fontId="0" fillId="15" borderId="5" xfId="0" applyNumberFormat="1" applyFill="1" applyBorder="1" applyAlignment="1" applyProtection="1">
      <alignment horizontal="center"/>
      <protection hidden="1"/>
    </xf>
    <xf numFmtId="2" fontId="0" fillId="7" borderId="24" xfId="0" applyNumberFormat="1" applyFill="1" applyBorder="1" applyAlignment="1" applyProtection="1">
      <alignment horizontal="center" vertical="center"/>
      <protection locked="0"/>
    </xf>
    <xf numFmtId="2" fontId="0" fillId="15" borderId="12" xfId="0" applyNumberFormat="1" applyFill="1" applyBorder="1" applyAlignment="1" applyProtection="1">
      <alignment horizontal="center" vertical="center"/>
      <protection hidden="1"/>
    </xf>
    <xf numFmtId="2" fontId="0" fillId="7" borderId="14" xfId="0" applyNumberFormat="1" applyFill="1" applyBorder="1" applyAlignment="1" applyProtection="1">
      <alignment horizontal="center" vertical="center"/>
      <protection locked="0"/>
    </xf>
    <xf numFmtId="0" fontId="19" fillId="8" borderId="13" xfId="0" applyFont="1" applyFill="1" applyBorder="1" applyAlignment="1" applyProtection="1">
      <alignment horizontal="left" indent="1"/>
      <protection hidden="1"/>
    </xf>
    <xf numFmtId="0" fontId="19" fillId="8" borderId="8" xfId="0" applyFont="1" applyFill="1" applyBorder="1" applyAlignment="1" applyProtection="1">
      <alignment horizontal="left" indent="1"/>
      <protection hidden="1"/>
    </xf>
    <xf numFmtId="0" fontId="19" fillId="8" borderId="20" xfId="0" applyFont="1" applyFill="1" applyBorder="1" applyAlignment="1" applyProtection="1">
      <alignment horizontal="left" indent="1"/>
      <protection hidden="1"/>
    </xf>
    <xf numFmtId="0" fontId="19" fillId="8" borderId="21" xfId="0" applyFont="1" applyFill="1" applyBorder="1" applyAlignment="1" applyProtection="1">
      <alignment horizontal="left" indent="1"/>
      <protection hidden="1"/>
    </xf>
    <xf numFmtId="0" fontId="3" fillId="1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9" fillId="3" borderId="0" xfId="0" applyFont="1" applyFill="1" applyAlignment="1">
      <alignment horizontal="right" vertical="top" wrapText="1"/>
    </xf>
    <xf numFmtId="0" fontId="18" fillId="8" borderId="27" xfId="0" applyFont="1" applyFill="1" applyBorder="1" applyAlignment="1" applyProtection="1">
      <alignment horizontal="left" indent="1"/>
      <protection hidden="1"/>
    </xf>
    <xf numFmtId="0" fontId="18" fillId="8" borderId="28" xfId="0" applyFont="1" applyFill="1" applyBorder="1" applyAlignment="1" applyProtection="1">
      <alignment horizontal="left" indent="1"/>
      <protection hidden="1"/>
    </xf>
    <xf numFmtId="0" fontId="18" fillId="8" borderId="22" xfId="0" applyFont="1" applyFill="1" applyBorder="1" applyAlignment="1" applyProtection="1">
      <alignment horizontal="left" indent="1"/>
      <protection hidden="1"/>
    </xf>
    <xf numFmtId="0" fontId="18" fillId="8" borderId="23" xfId="0" applyFont="1" applyFill="1" applyBorder="1" applyAlignment="1" applyProtection="1">
      <alignment horizontal="left" indent="1"/>
      <protection hidden="1"/>
    </xf>
    <xf numFmtId="2" fontId="18" fillId="9" borderId="0" xfId="0" applyNumberFormat="1" applyFont="1" applyFill="1" applyAlignment="1" applyProtection="1">
      <alignment horizontal="center" vertical="center"/>
      <protection hidden="1"/>
    </xf>
    <xf numFmtId="0" fontId="0" fillId="3" borderId="0" xfId="0" applyFill="1" applyAlignment="1">
      <alignment horizontal="right"/>
    </xf>
    <xf numFmtId="0" fontId="7" fillId="7" borderId="0" xfId="0" applyFont="1" applyFill="1" applyAlignment="1" applyProtection="1">
      <alignment horizontal="center" vertical="center" wrapText="1"/>
      <protection locked="0"/>
    </xf>
    <xf numFmtId="0" fontId="18" fillId="8" borderId="25" xfId="0" applyFont="1" applyFill="1" applyBorder="1" applyAlignment="1" applyProtection="1">
      <alignment horizontal="left" indent="1"/>
      <protection hidden="1"/>
    </xf>
    <xf numFmtId="0" fontId="18" fillId="8" borderId="26" xfId="0" applyFont="1" applyFill="1" applyBorder="1" applyAlignment="1" applyProtection="1">
      <alignment horizontal="left" indent="1"/>
      <protection hidden="1"/>
    </xf>
    <xf numFmtId="0" fontId="18" fillId="8" borderId="0" xfId="0" applyFont="1" applyFill="1" applyAlignment="1">
      <alignment horizontal="center" vertical="center"/>
    </xf>
    <xf numFmtId="0" fontId="18" fillId="8" borderId="29" xfId="0" applyFont="1" applyFill="1" applyBorder="1" applyAlignment="1">
      <alignment horizontal="center" vertical="center"/>
    </xf>
    <xf numFmtId="0" fontId="30" fillId="3" borderId="0" xfId="0" applyFont="1" applyFill="1" applyAlignment="1" applyProtection="1">
      <alignment horizontal="left" vertical="top" wrapText="1"/>
      <protection hidden="1"/>
    </xf>
    <xf numFmtId="0" fontId="32" fillId="3" borderId="0" xfId="0" applyFont="1" applyFill="1" applyAlignment="1" applyProtection="1">
      <alignment horizontal="left" vertical="top" wrapText="1"/>
      <protection hidden="1"/>
    </xf>
    <xf numFmtId="0" fontId="14" fillId="3" borderId="32" xfId="0" applyFont="1" applyFill="1" applyBorder="1" applyAlignment="1" applyProtection="1">
      <alignment horizontal="left" vertical="top" wrapText="1"/>
      <protection hidden="1"/>
    </xf>
    <xf numFmtId="0" fontId="14" fillId="3" borderId="33" xfId="0" applyFont="1" applyFill="1" applyBorder="1" applyAlignment="1" applyProtection="1">
      <alignment horizontal="left" vertical="top" wrapText="1"/>
      <protection hidden="1"/>
    </xf>
    <xf numFmtId="0" fontId="14" fillId="3" borderId="34" xfId="0" applyFont="1" applyFill="1" applyBorder="1" applyAlignment="1" applyProtection="1">
      <alignment horizontal="left" vertical="top" wrapText="1"/>
      <protection hidden="1"/>
    </xf>
    <xf numFmtId="0" fontId="31" fillId="3" borderId="0" xfId="0" applyFont="1" applyFill="1" applyAlignment="1" applyProtection="1">
      <alignment horizontal="left" vertical="top" wrapText="1"/>
      <protection hidden="1"/>
    </xf>
    <xf numFmtId="0" fontId="18" fillId="8" borderId="30" xfId="0" applyFont="1" applyFill="1" applyBorder="1" applyAlignment="1">
      <alignment horizontal="left" vertical="center"/>
    </xf>
    <xf numFmtId="0" fontId="18" fillId="8" borderId="15" xfId="0" applyFont="1" applyFill="1" applyBorder="1" applyAlignment="1">
      <alignment horizontal="left" vertical="center"/>
    </xf>
    <xf numFmtId="0" fontId="18" fillId="8" borderId="31" xfId="0" applyFont="1" applyFill="1" applyBorder="1" applyAlignment="1">
      <alignment horizontal="left" vertical="center"/>
    </xf>
    <xf numFmtId="0" fontId="36" fillId="3" borderId="2" xfId="0" applyFont="1" applyFill="1" applyBorder="1" applyAlignment="1" applyProtection="1">
      <alignment horizontal="center" vertical="center"/>
      <protection hidden="1"/>
    </xf>
    <xf numFmtId="0" fontId="36" fillId="3" borderId="3" xfId="0" applyFont="1" applyFill="1" applyBorder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/>
      <protection hidden="1"/>
    </xf>
    <xf numFmtId="49" fontId="10" fillId="2" borderId="2" xfId="0" applyNumberFormat="1" applyFont="1" applyFill="1" applyBorder="1" applyAlignment="1" applyProtection="1">
      <alignment horizontal="left" vertical="center"/>
      <protection hidden="1"/>
    </xf>
    <xf numFmtId="49" fontId="10" fillId="2" borderId="3" xfId="0" applyNumberFormat="1" applyFont="1" applyFill="1" applyBorder="1" applyAlignment="1" applyProtection="1">
      <alignment horizontal="left" vertical="center"/>
      <protection hidden="1"/>
    </xf>
    <xf numFmtId="49" fontId="10" fillId="2" borderId="4" xfId="0" applyNumberFormat="1" applyFont="1" applyFill="1" applyBorder="1" applyAlignment="1" applyProtection="1">
      <alignment horizontal="left" vertical="center"/>
      <protection hidden="1"/>
    </xf>
    <xf numFmtId="49" fontId="10" fillId="7" borderId="2" xfId="0" applyNumberFormat="1" applyFont="1" applyFill="1" applyBorder="1" applyAlignment="1" applyProtection="1">
      <alignment horizontal="left" vertical="center"/>
      <protection hidden="1"/>
    </xf>
    <xf numFmtId="49" fontId="10" fillId="7" borderId="3" xfId="0" applyNumberFormat="1" applyFont="1" applyFill="1" applyBorder="1" applyAlignment="1" applyProtection="1">
      <alignment horizontal="left" vertical="center"/>
      <protection hidden="1"/>
    </xf>
    <xf numFmtId="49" fontId="10" fillId="7" borderId="4" xfId="0" applyNumberFormat="1" applyFont="1" applyFill="1" applyBorder="1" applyAlignment="1" applyProtection="1">
      <alignment horizontal="left" vertical="center"/>
      <protection hidden="1"/>
    </xf>
    <xf numFmtId="165" fontId="0" fillId="0" borderId="6" xfId="0" applyNumberFormat="1" applyBorder="1" applyAlignment="1" applyProtection="1">
      <alignment horizontal="center" vertical="center" wrapText="1"/>
      <protection hidden="1"/>
    </xf>
    <xf numFmtId="165" fontId="0" fillId="0" borderId="5" xfId="0" applyNumberFormat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 indent="1"/>
      <protection hidden="1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B04A-934B-CD4E-91A6-DE93C9CBE00C}">
  <dimension ref="A1:AE185"/>
  <sheetViews>
    <sheetView tabSelected="1" topLeftCell="A14" zoomScaleNormal="100" workbookViewId="0">
      <selection activeCell="D20" sqref="D20"/>
    </sheetView>
  </sheetViews>
  <sheetFormatPr defaultColWidth="8.875" defaultRowHeight="15.95"/>
  <cols>
    <col min="1" max="1" width="5.375" style="93" customWidth="1"/>
    <col min="2" max="2" width="14.5" style="94" customWidth="1"/>
    <col min="3" max="3" width="14.5" style="46" customWidth="1"/>
    <col min="4" max="4" width="71.125" style="46" bestFit="1" customWidth="1"/>
    <col min="5" max="5" width="10.625" style="46" customWidth="1"/>
    <col min="6" max="6" width="22" style="75" customWidth="1"/>
    <col min="7" max="7" width="21.625" style="46" customWidth="1"/>
    <col min="8" max="8" width="10.625" style="46" customWidth="1"/>
    <col min="9" max="9" width="22.875" style="46" customWidth="1"/>
    <col min="10" max="10" width="18.625" style="46" customWidth="1"/>
    <col min="11" max="11" width="23.375" style="46" customWidth="1"/>
    <col min="12" max="12" width="22.125" style="46" customWidth="1"/>
    <col min="13" max="16384" width="8.875" style="46"/>
  </cols>
  <sheetData>
    <row r="1" spans="1:31" s="36" customFormat="1" ht="18.95">
      <c r="A1" s="37"/>
      <c r="B1" s="38"/>
      <c r="F1" s="39"/>
      <c r="K1" s="40"/>
    </row>
    <row r="2" spans="1:31">
      <c r="A2" s="41"/>
      <c r="B2" s="42"/>
      <c r="C2" s="43"/>
      <c r="D2" s="44" t="s">
        <v>0</v>
      </c>
      <c r="E2" s="44"/>
      <c r="F2" s="45"/>
      <c r="G2" s="44"/>
      <c r="H2" s="44"/>
      <c r="I2" s="44"/>
      <c r="J2" s="44"/>
      <c r="K2" s="44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s="36" customFormat="1">
      <c r="A3" s="37"/>
      <c r="B3" s="38"/>
      <c r="D3" s="47"/>
      <c r="E3" s="47"/>
      <c r="F3" s="48"/>
      <c r="G3" s="47"/>
      <c r="H3" s="47"/>
      <c r="I3" s="47"/>
      <c r="J3" s="47"/>
      <c r="K3" s="47"/>
    </row>
    <row r="4" spans="1:31" s="36" customFormat="1">
      <c r="A4" s="37"/>
      <c r="B4" s="38"/>
      <c r="D4" s="49" t="s">
        <v>1</v>
      </c>
      <c r="E4" s="47"/>
      <c r="F4" s="48"/>
      <c r="G4" s="47"/>
      <c r="H4" s="47"/>
      <c r="I4" s="47"/>
      <c r="J4" s="47"/>
      <c r="K4" s="47"/>
    </row>
    <row r="5" spans="1:31">
      <c r="A5" s="37"/>
      <c r="B5" s="38"/>
      <c r="C5" s="36"/>
      <c r="D5" s="50"/>
      <c r="E5" s="47"/>
      <c r="F5" s="48"/>
      <c r="G5" s="47"/>
      <c r="H5" s="47"/>
      <c r="I5" s="47"/>
      <c r="J5" s="47"/>
      <c r="K5" s="47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</row>
    <row r="6" spans="1:31" ht="33.950000000000003">
      <c r="A6" s="37"/>
      <c r="B6" s="38"/>
      <c r="C6" s="36"/>
      <c r="D6" s="51" t="s">
        <v>2</v>
      </c>
      <c r="E6" s="176"/>
      <c r="F6" s="176"/>
      <c r="G6" s="176"/>
      <c r="H6" s="47"/>
      <c r="I6" s="47"/>
      <c r="J6" s="47"/>
      <c r="K6" s="47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31" s="36" customFormat="1">
      <c r="A7" s="37"/>
      <c r="B7" s="38"/>
      <c r="D7" s="52" t="s">
        <v>3</v>
      </c>
      <c r="E7" s="53"/>
      <c r="F7" s="39"/>
      <c r="G7" s="53"/>
      <c r="H7" s="53"/>
      <c r="I7" s="53"/>
      <c r="J7" s="53"/>
      <c r="K7" s="53"/>
    </row>
    <row r="8" spans="1:31" s="36" customFormat="1">
      <c r="A8" s="37"/>
      <c r="B8" s="38"/>
      <c r="D8" s="54" t="s">
        <v>4</v>
      </c>
      <c r="F8" s="39"/>
      <c r="K8" s="55"/>
    </row>
    <row r="9" spans="1:31" s="36" customFormat="1">
      <c r="A9" s="37"/>
      <c r="B9" s="38"/>
      <c r="D9" s="54" t="s">
        <v>5</v>
      </c>
      <c r="F9" s="39"/>
      <c r="K9" s="55"/>
    </row>
    <row r="10" spans="1:31" s="36" customFormat="1">
      <c r="A10" s="37"/>
      <c r="B10" s="38"/>
      <c r="D10" s="54" t="s">
        <v>6</v>
      </c>
      <c r="F10" s="39"/>
      <c r="K10" s="55"/>
    </row>
    <row r="11" spans="1:31" s="36" customFormat="1">
      <c r="A11" s="37"/>
      <c r="B11" s="38"/>
      <c r="D11" s="54"/>
      <c r="F11" s="39"/>
    </row>
    <row r="12" spans="1:31" s="36" customFormat="1">
      <c r="A12" s="37"/>
      <c r="B12" s="38"/>
      <c r="D12" s="54"/>
      <c r="F12" s="39"/>
    </row>
    <row r="13" spans="1:31" s="58" customFormat="1" ht="24" customHeight="1">
      <c r="A13" s="56"/>
      <c r="B13" s="177" t="s">
        <v>7</v>
      </c>
      <c r="C13" s="178"/>
      <c r="D13" s="178"/>
      <c r="E13" s="178"/>
      <c r="F13" s="178"/>
      <c r="G13" s="178"/>
      <c r="H13" s="178"/>
      <c r="I13" s="178"/>
      <c r="J13" s="178"/>
      <c r="K13" s="179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</row>
    <row r="14" spans="1:31" ht="70.5" customHeight="1">
      <c r="A14" s="59" t="s">
        <v>8</v>
      </c>
      <c r="B14" s="60" t="s">
        <v>9</v>
      </c>
      <c r="C14" s="61" t="s">
        <v>10</v>
      </c>
      <c r="D14" s="61" t="s">
        <v>11</v>
      </c>
      <c r="E14" s="61" t="s">
        <v>12</v>
      </c>
      <c r="F14" s="62" t="s">
        <v>13</v>
      </c>
      <c r="G14" s="63" t="s">
        <v>14</v>
      </c>
      <c r="H14" s="61" t="s">
        <v>15</v>
      </c>
      <c r="I14" s="61" t="s">
        <v>16</v>
      </c>
      <c r="J14" s="61" t="s">
        <v>17</v>
      </c>
      <c r="K14" s="61" t="s">
        <v>18</v>
      </c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31" s="58" customFormat="1">
      <c r="A15" s="56">
        <v>1</v>
      </c>
      <c r="B15" s="64">
        <v>1</v>
      </c>
      <c r="C15" s="65" t="s">
        <v>19</v>
      </c>
      <c r="D15" s="66" t="s">
        <v>20</v>
      </c>
      <c r="E15" s="67" t="s">
        <v>21</v>
      </c>
      <c r="F15" s="68"/>
      <c r="G15" s="69"/>
      <c r="H15" s="67">
        <v>4</v>
      </c>
      <c r="I15" s="68">
        <f>G15*H15</f>
        <v>0</v>
      </c>
      <c r="J15" s="70">
        <v>0.23</v>
      </c>
      <c r="K15" s="68">
        <f>I15+J15*I15</f>
        <v>0</v>
      </c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</row>
    <row r="16" spans="1:31" s="58" customFormat="1">
      <c r="A16" s="71"/>
      <c r="B16" s="72"/>
      <c r="C16" s="73"/>
      <c r="D16" s="74"/>
      <c r="E16" s="73"/>
      <c r="F16" s="75"/>
      <c r="G16" s="76"/>
      <c r="H16" s="73"/>
      <c r="I16" s="75"/>
      <c r="J16" s="77"/>
      <c r="K16" s="75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</row>
    <row r="17" spans="1:31" s="57" customFormat="1">
      <c r="A17" s="78"/>
      <c r="B17" s="79"/>
      <c r="C17" s="80"/>
      <c r="D17" s="81"/>
      <c r="E17" s="80"/>
      <c r="F17" s="39"/>
      <c r="G17" s="39"/>
      <c r="H17" s="80"/>
      <c r="I17" s="39"/>
      <c r="J17" s="82"/>
      <c r="K17" s="39"/>
    </row>
    <row r="18" spans="1:31" s="57" customFormat="1">
      <c r="A18" s="83" t="s">
        <v>22</v>
      </c>
      <c r="B18" s="84"/>
      <c r="C18" s="85"/>
      <c r="D18" s="81"/>
      <c r="E18" s="80"/>
      <c r="F18" s="39"/>
      <c r="G18" s="39"/>
      <c r="H18" s="80"/>
      <c r="I18" s="39"/>
      <c r="J18" s="82"/>
      <c r="K18" s="39"/>
    </row>
    <row r="19" spans="1:31" s="58" customFormat="1">
      <c r="A19" s="56"/>
      <c r="B19" s="180" t="s">
        <v>23</v>
      </c>
      <c r="C19" s="181"/>
      <c r="D19" s="181"/>
      <c r="E19" s="181"/>
      <c r="F19" s="181"/>
      <c r="G19" s="181"/>
      <c r="H19" s="181"/>
      <c r="I19" s="181"/>
      <c r="J19" s="181"/>
      <c r="K19" s="182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</row>
    <row r="20" spans="1:31" s="58" customFormat="1" ht="33.950000000000003">
      <c r="A20" s="56">
        <v>2</v>
      </c>
      <c r="B20" s="64" t="s">
        <v>24</v>
      </c>
      <c r="C20" s="65" t="s">
        <v>19</v>
      </c>
      <c r="D20" s="86" t="s">
        <v>25</v>
      </c>
      <c r="E20" s="87" t="s">
        <v>21</v>
      </c>
      <c r="F20" s="88">
        <v>746428.8</v>
      </c>
      <c r="G20" s="95"/>
      <c r="H20" s="67">
        <v>4</v>
      </c>
      <c r="I20" s="68">
        <f>G20*H20</f>
        <v>0</v>
      </c>
      <c r="J20" s="70">
        <v>0.23</v>
      </c>
      <c r="K20" s="68">
        <f t="shared" ref="K20:K57" si="0">I20+J20*I20</f>
        <v>0</v>
      </c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</row>
    <row r="21" spans="1:31" s="58" customFormat="1" ht="33.950000000000003">
      <c r="A21" s="56">
        <v>3</v>
      </c>
      <c r="B21" s="64" t="s">
        <v>26</v>
      </c>
      <c r="C21" s="65" t="s">
        <v>19</v>
      </c>
      <c r="D21" s="86" t="s">
        <v>27</v>
      </c>
      <c r="E21" s="87" t="s">
        <v>21</v>
      </c>
      <c r="F21" s="183">
        <v>299280.8</v>
      </c>
      <c r="G21" s="95"/>
      <c r="H21" s="67">
        <v>4</v>
      </c>
      <c r="I21" s="68">
        <f t="shared" ref="I21:I57" si="1">G21*H21</f>
        <v>0</v>
      </c>
      <c r="J21" s="70">
        <v>0.23</v>
      </c>
      <c r="K21" s="68">
        <f t="shared" si="0"/>
        <v>0</v>
      </c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</row>
    <row r="22" spans="1:31" s="58" customFormat="1" ht="33.950000000000003">
      <c r="A22" s="56">
        <v>4</v>
      </c>
      <c r="B22" s="64" t="s">
        <v>28</v>
      </c>
      <c r="C22" s="65" t="s">
        <v>19</v>
      </c>
      <c r="D22" s="86" t="s">
        <v>29</v>
      </c>
      <c r="E22" s="87" t="s">
        <v>21</v>
      </c>
      <c r="F22" s="184">
        <v>0</v>
      </c>
      <c r="G22" s="95"/>
      <c r="H22" s="67">
        <v>4</v>
      </c>
      <c r="I22" s="68">
        <f t="shared" si="1"/>
        <v>0</v>
      </c>
      <c r="J22" s="70">
        <v>0.23</v>
      </c>
      <c r="K22" s="68">
        <f t="shared" si="0"/>
        <v>0</v>
      </c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</row>
    <row r="23" spans="1:31" s="58" customFormat="1" ht="17.100000000000001">
      <c r="A23" s="56">
        <v>5</v>
      </c>
      <c r="B23" s="64" t="s">
        <v>30</v>
      </c>
      <c r="C23" s="65" t="s">
        <v>19</v>
      </c>
      <c r="D23" s="86" t="s">
        <v>31</v>
      </c>
      <c r="E23" s="87" t="s">
        <v>21</v>
      </c>
      <c r="F23" s="88">
        <v>223600</v>
      </c>
      <c r="G23" s="95"/>
      <c r="H23" s="67">
        <v>4</v>
      </c>
      <c r="I23" s="68">
        <f t="shared" si="1"/>
        <v>0</v>
      </c>
      <c r="J23" s="70">
        <v>0.23</v>
      </c>
      <c r="K23" s="68">
        <f>I23+J23*I23</f>
        <v>0</v>
      </c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</row>
    <row r="24" spans="1:31" s="58" customFormat="1" ht="17.100000000000001">
      <c r="A24" s="56">
        <v>6</v>
      </c>
      <c r="B24" s="64" t="s">
        <v>32</v>
      </c>
      <c r="C24" s="65" t="s">
        <v>19</v>
      </c>
      <c r="D24" s="86" t="s">
        <v>33</v>
      </c>
      <c r="E24" s="87" t="s">
        <v>21</v>
      </c>
      <c r="F24" s="88">
        <v>302931.20000000001</v>
      </c>
      <c r="G24" s="95"/>
      <c r="H24" s="67">
        <v>4</v>
      </c>
      <c r="I24" s="68">
        <f t="shared" si="1"/>
        <v>0</v>
      </c>
      <c r="J24" s="70">
        <v>0.23</v>
      </c>
      <c r="K24" s="68">
        <f t="shared" ref="K24" si="2">I24+J24*I24</f>
        <v>0</v>
      </c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1" s="58" customFormat="1" ht="17.100000000000001">
      <c r="A25" s="56">
        <v>7</v>
      </c>
      <c r="B25" s="64" t="s">
        <v>34</v>
      </c>
      <c r="C25" s="65" t="s">
        <v>19</v>
      </c>
      <c r="D25" s="86" t="s">
        <v>35</v>
      </c>
      <c r="E25" s="87" t="s">
        <v>21</v>
      </c>
      <c r="F25" s="88">
        <v>2531599.2000000002</v>
      </c>
      <c r="G25" s="95"/>
      <c r="H25" s="67">
        <v>4</v>
      </c>
      <c r="I25" s="68">
        <f t="shared" si="1"/>
        <v>0</v>
      </c>
      <c r="J25" s="70">
        <v>0.23</v>
      </c>
      <c r="K25" s="68">
        <f t="shared" si="0"/>
        <v>0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</row>
    <row r="26" spans="1:31" s="58" customFormat="1" ht="17.100000000000001">
      <c r="A26" s="56">
        <v>8</v>
      </c>
      <c r="B26" s="64" t="s">
        <v>36</v>
      </c>
      <c r="C26" s="65" t="s">
        <v>19</v>
      </c>
      <c r="D26" s="86" t="s">
        <v>37</v>
      </c>
      <c r="E26" s="87" t="s">
        <v>21</v>
      </c>
      <c r="F26" s="88">
        <v>385548.79999999999</v>
      </c>
      <c r="G26" s="95"/>
      <c r="H26" s="67">
        <v>4</v>
      </c>
      <c r="I26" s="68">
        <f t="shared" si="1"/>
        <v>0</v>
      </c>
      <c r="J26" s="70">
        <v>0.23</v>
      </c>
      <c r="K26" s="68">
        <f t="shared" si="0"/>
        <v>0</v>
      </c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1" s="90" customFormat="1" ht="17.100000000000001">
      <c r="A27" s="56">
        <v>9</v>
      </c>
      <c r="B27" s="64" t="s">
        <v>38</v>
      </c>
      <c r="C27" s="65" t="s">
        <v>19</v>
      </c>
      <c r="D27" s="86" t="s">
        <v>39</v>
      </c>
      <c r="E27" s="87" t="s">
        <v>21</v>
      </c>
      <c r="F27" s="88">
        <v>347131.2</v>
      </c>
      <c r="G27" s="95"/>
      <c r="H27" s="67">
        <v>4</v>
      </c>
      <c r="I27" s="68">
        <f t="shared" si="1"/>
        <v>0</v>
      </c>
      <c r="J27" s="70">
        <v>0.23</v>
      </c>
      <c r="K27" s="68">
        <f t="shared" si="0"/>
        <v>0</v>
      </c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90" customFormat="1" ht="17.100000000000001">
      <c r="A28" s="56">
        <v>10</v>
      </c>
      <c r="B28" s="64" t="s">
        <v>40</v>
      </c>
      <c r="C28" s="65" t="s">
        <v>19</v>
      </c>
      <c r="D28" s="86" t="s">
        <v>41</v>
      </c>
      <c r="E28" s="87" t="s">
        <v>21</v>
      </c>
      <c r="F28" s="88">
        <v>32905.599999999999</v>
      </c>
      <c r="G28" s="95"/>
      <c r="H28" s="67">
        <v>4</v>
      </c>
      <c r="I28" s="68">
        <f t="shared" si="1"/>
        <v>0</v>
      </c>
      <c r="J28" s="70">
        <v>0.23</v>
      </c>
      <c r="K28" s="68">
        <f t="shared" si="0"/>
        <v>0</v>
      </c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</row>
    <row r="29" spans="1:31" s="90" customFormat="1" ht="33.950000000000003">
      <c r="A29" s="56">
        <v>11</v>
      </c>
      <c r="B29" s="64" t="s">
        <v>42</v>
      </c>
      <c r="C29" s="65" t="s">
        <v>19</v>
      </c>
      <c r="D29" s="86" t="s">
        <v>43</v>
      </c>
      <c r="E29" s="87" t="s">
        <v>21</v>
      </c>
      <c r="F29" s="88">
        <v>30919.200000000001</v>
      </c>
      <c r="G29" s="95"/>
      <c r="H29" s="67">
        <v>4</v>
      </c>
      <c r="I29" s="68">
        <f t="shared" si="1"/>
        <v>0</v>
      </c>
      <c r="J29" s="70">
        <v>0.23</v>
      </c>
      <c r="K29" s="68">
        <f t="shared" si="0"/>
        <v>0</v>
      </c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</row>
    <row r="30" spans="1:31" s="58" customFormat="1" ht="17.100000000000001">
      <c r="A30" s="56">
        <v>12</v>
      </c>
      <c r="B30" s="64" t="s">
        <v>44</v>
      </c>
      <c r="C30" s="65" t="s">
        <v>19</v>
      </c>
      <c r="D30" s="86" t="s">
        <v>45</v>
      </c>
      <c r="E30" s="87" t="s">
        <v>21</v>
      </c>
      <c r="F30" s="88">
        <v>19312.8</v>
      </c>
      <c r="G30" s="95"/>
      <c r="H30" s="67">
        <v>4</v>
      </c>
      <c r="I30" s="68">
        <f>G30*H30</f>
        <v>0</v>
      </c>
      <c r="J30" s="70">
        <v>0.23</v>
      </c>
      <c r="K30" s="68">
        <f t="shared" si="0"/>
        <v>0</v>
      </c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</row>
    <row r="31" spans="1:31" s="58" customFormat="1" ht="17.100000000000001">
      <c r="A31" s="56">
        <v>13</v>
      </c>
      <c r="B31" s="64" t="s">
        <v>46</v>
      </c>
      <c r="C31" s="65" t="s">
        <v>19</v>
      </c>
      <c r="D31" s="86" t="s">
        <v>47</v>
      </c>
      <c r="E31" s="87" t="s">
        <v>21</v>
      </c>
      <c r="F31" s="88">
        <v>19312.8</v>
      </c>
      <c r="G31" s="95"/>
      <c r="H31" s="67">
        <v>4</v>
      </c>
      <c r="I31" s="68">
        <f t="shared" si="1"/>
        <v>0</v>
      </c>
      <c r="J31" s="70">
        <v>0.23</v>
      </c>
      <c r="K31" s="68">
        <f t="shared" si="0"/>
        <v>0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</row>
    <row r="32" spans="1:31" s="58" customFormat="1" ht="17.100000000000001">
      <c r="A32" s="56">
        <v>14</v>
      </c>
      <c r="B32" s="64" t="s">
        <v>48</v>
      </c>
      <c r="C32" s="65" t="s">
        <v>19</v>
      </c>
      <c r="D32" s="86" t="s">
        <v>49</v>
      </c>
      <c r="E32" s="87" t="s">
        <v>21</v>
      </c>
      <c r="F32" s="88"/>
      <c r="G32" s="95"/>
      <c r="H32" s="67">
        <v>4</v>
      </c>
      <c r="I32" s="68">
        <f t="shared" si="1"/>
        <v>0</v>
      </c>
      <c r="J32" s="70">
        <v>0.23</v>
      </c>
      <c r="K32" s="68">
        <f t="shared" si="0"/>
        <v>0</v>
      </c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</row>
    <row r="33" spans="1:31" s="58" customFormat="1" ht="17.100000000000001">
      <c r="A33" s="56">
        <v>15</v>
      </c>
      <c r="B33" s="64" t="s">
        <v>50</v>
      </c>
      <c r="C33" s="64" t="s">
        <v>19</v>
      </c>
      <c r="D33" s="86" t="s">
        <v>51</v>
      </c>
      <c r="E33" s="87" t="s">
        <v>21</v>
      </c>
      <c r="F33" s="88"/>
      <c r="G33" s="95"/>
      <c r="H33" s="67">
        <v>4</v>
      </c>
      <c r="I33" s="68">
        <f t="shared" si="1"/>
        <v>0</v>
      </c>
      <c r="J33" s="70">
        <v>0.23</v>
      </c>
      <c r="K33" s="68">
        <f t="shared" si="0"/>
        <v>0</v>
      </c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</row>
    <row r="34" spans="1:31" s="58" customFormat="1" ht="17.100000000000001">
      <c r="A34" s="56">
        <v>16</v>
      </c>
      <c r="B34" s="64" t="s">
        <v>52</v>
      </c>
      <c r="C34" s="64" t="s">
        <v>19</v>
      </c>
      <c r="D34" s="86" t="s">
        <v>53</v>
      </c>
      <c r="E34" s="87" t="s">
        <v>21</v>
      </c>
      <c r="F34" s="88">
        <v>227791.2</v>
      </c>
      <c r="G34" s="95"/>
      <c r="H34" s="67">
        <v>2</v>
      </c>
      <c r="I34" s="68">
        <f t="shared" si="1"/>
        <v>0</v>
      </c>
      <c r="J34" s="70">
        <v>0.23</v>
      </c>
      <c r="K34" s="68">
        <f t="shared" si="0"/>
        <v>0</v>
      </c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</row>
    <row r="35" spans="1:31" s="58" customFormat="1" ht="17.100000000000001">
      <c r="A35" s="56">
        <v>17</v>
      </c>
      <c r="B35" s="64" t="s">
        <v>54</v>
      </c>
      <c r="C35" s="64" t="s">
        <v>19</v>
      </c>
      <c r="D35" s="86" t="s">
        <v>55</v>
      </c>
      <c r="E35" s="87" t="s">
        <v>21</v>
      </c>
      <c r="F35" s="88">
        <v>573601.6</v>
      </c>
      <c r="G35" s="95"/>
      <c r="H35" s="67">
        <v>2</v>
      </c>
      <c r="I35" s="68">
        <f t="shared" si="1"/>
        <v>0</v>
      </c>
      <c r="J35" s="70">
        <v>0.23</v>
      </c>
      <c r="K35" s="68">
        <f t="shared" si="0"/>
        <v>0</v>
      </c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</row>
    <row r="36" spans="1:31" s="58" customFormat="1" ht="17.100000000000001">
      <c r="A36" s="56">
        <v>18</v>
      </c>
      <c r="B36" s="64" t="s">
        <v>56</v>
      </c>
      <c r="C36" s="64" t="s">
        <v>19</v>
      </c>
      <c r="D36" s="86" t="s">
        <v>57</v>
      </c>
      <c r="E36" s="87" t="s">
        <v>21</v>
      </c>
      <c r="F36" s="88">
        <v>137082.4</v>
      </c>
      <c r="G36" s="95"/>
      <c r="H36" s="67">
        <v>2</v>
      </c>
      <c r="I36" s="68">
        <f t="shared" si="1"/>
        <v>0</v>
      </c>
      <c r="J36" s="70">
        <v>0.23</v>
      </c>
      <c r="K36" s="68">
        <f t="shared" si="0"/>
        <v>0</v>
      </c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1" s="58" customFormat="1" ht="33.950000000000003">
      <c r="A37" s="56">
        <v>19</v>
      </c>
      <c r="B37" s="64" t="s">
        <v>58</v>
      </c>
      <c r="C37" s="64" t="s">
        <v>19</v>
      </c>
      <c r="D37" s="86" t="s">
        <v>59</v>
      </c>
      <c r="E37" s="87" t="s">
        <v>21</v>
      </c>
      <c r="F37" s="88">
        <v>254654.4</v>
      </c>
      <c r="G37" s="95"/>
      <c r="H37" s="67">
        <v>2</v>
      </c>
      <c r="I37" s="68">
        <f t="shared" si="1"/>
        <v>0</v>
      </c>
      <c r="J37" s="70">
        <v>0.23</v>
      </c>
      <c r="K37" s="68">
        <f t="shared" si="0"/>
        <v>0</v>
      </c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</row>
    <row r="38" spans="1:31" s="58" customFormat="1" ht="17.100000000000001">
      <c r="A38" s="56">
        <v>20</v>
      </c>
      <c r="B38" s="64" t="s">
        <v>60</v>
      </c>
      <c r="C38" s="64" t="s">
        <v>19</v>
      </c>
      <c r="D38" s="86" t="s">
        <v>61</v>
      </c>
      <c r="E38" s="87" t="s">
        <v>21</v>
      </c>
      <c r="F38" s="88">
        <v>67329.600000000006</v>
      </c>
      <c r="G38" s="95"/>
      <c r="H38" s="67">
        <v>2</v>
      </c>
      <c r="I38" s="68">
        <f t="shared" si="1"/>
        <v>0</v>
      </c>
      <c r="J38" s="70">
        <v>0.23</v>
      </c>
      <c r="K38" s="68">
        <f t="shared" si="0"/>
        <v>0</v>
      </c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</row>
    <row r="39" spans="1:31" s="58" customFormat="1" ht="33.950000000000003">
      <c r="A39" s="56">
        <v>21</v>
      </c>
      <c r="B39" s="64" t="s">
        <v>62</v>
      </c>
      <c r="C39" s="64" t="s">
        <v>19</v>
      </c>
      <c r="D39" s="86" t="s">
        <v>63</v>
      </c>
      <c r="E39" s="87" t="s">
        <v>21</v>
      </c>
      <c r="F39" s="88">
        <v>87089.600000000006</v>
      </c>
      <c r="G39" s="95"/>
      <c r="H39" s="67">
        <v>2</v>
      </c>
      <c r="I39" s="68">
        <f t="shared" si="1"/>
        <v>0</v>
      </c>
      <c r="J39" s="70">
        <v>0.23</v>
      </c>
      <c r="K39" s="68">
        <f t="shared" si="0"/>
        <v>0</v>
      </c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</row>
    <row r="40" spans="1:31" s="58" customFormat="1" ht="17.100000000000001">
      <c r="A40" s="56">
        <v>22</v>
      </c>
      <c r="B40" s="64" t="s">
        <v>64</v>
      </c>
      <c r="C40" s="64" t="s">
        <v>19</v>
      </c>
      <c r="D40" s="86" t="s">
        <v>65</v>
      </c>
      <c r="E40" s="87" t="s">
        <v>21</v>
      </c>
      <c r="F40" s="88">
        <v>412224.8</v>
      </c>
      <c r="G40" s="95"/>
      <c r="H40" s="67">
        <v>2</v>
      </c>
      <c r="I40" s="68">
        <f t="shared" si="1"/>
        <v>0</v>
      </c>
      <c r="J40" s="70">
        <v>0.23</v>
      </c>
      <c r="K40" s="68">
        <f t="shared" si="0"/>
        <v>0</v>
      </c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</row>
    <row r="41" spans="1:31" s="58" customFormat="1" ht="17.100000000000001">
      <c r="A41" s="56">
        <v>23</v>
      </c>
      <c r="B41" s="64" t="s">
        <v>66</v>
      </c>
      <c r="C41" s="64" t="s">
        <v>19</v>
      </c>
      <c r="D41" s="86" t="s">
        <v>67</v>
      </c>
      <c r="E41" s="87" t="s">
        <v>21</v>
      </c>
      <c r="F41" s="88"/>
      <c r="G41" s="95"/>
      <c r="H41" s="67">
        <v>2</v>
      </c>
      <c r="I41" s="68">
        <f t="shared" si="1"/>
        <v>0</v>
      </c>
      <c r="J41" s="70">
        <v>0.23</v>
      </c>
      <c r="K41" s="68">
        <f>I41+J41*I41</f>
        <v>0</v>
      </c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</row>
    <row r="42" spans="1:31" s="58" customFormat="1">
      <c r="A42" s="56"/>
      <c r="B42" s="177" t="s">
        <v>68</v>
      </c>
      <c r="C42" s="178"/>
      <c r="D42" s="178"/>
      <c r="E42" s="178"/>
      <c r="F42" s="178"/>
      <c r="G42" s="178"/>
      <c r="H42" s="178"/>
      <c r="I42" s="178"/>
      <c r="J42" s="178"/>
      <c r="K42" s="179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</row>
    <row r="43" spans="1:31" s="58" customFormat="1" ht="33.950000000000003">
      <c r="A43" s="56">
        <v>24</v>
      </c>
      <c r="B43" s="64" t="s">
        <v>69</v>
      </c>
      <c r="C43" s="64" t="s">
        <v>70</v>
      </c>
      <c r="D43" s="86" t="s">
        <v>71</v>
      </c>
      <c r="E43" s="87" t="s">
        <v>21</v>
      </c>
      <c r="F43" s="88"/>
      <c r="G43" s="95"/>
      <c r="H43" s="67">
        <v>4</v>
      </c>
      <c r="I43" s="68">
        <f t="shared" si="1"/>
        <v>0</v>
      </c>
      <c r="J43" s="70">
        <v>0.23</v>
      </c>
      <c r="K43" s="68">
        <f t="shared" ref="K43" si="3">I43+J43*I43</f>
        <v>0</v>
      </c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</row>
    <row r="44" spans="1:31" s="58" customFormat="1" ht="33.75" customHeight="1">
      <c r="A44" s="56">
        <v>25</v>
      </c>
      <c r="B44" s="64" t="s">
        <v>72</v>
      </c>
      <c r="C44" s="64" t="s">
        <v>70</v>
      </c>
      <c r="D44" s="86" t="s">
        <v>73</v>
      </c>
      <c r="E44" s="87" t="s">
        <v>21</v>
      </c>
      <c r="F44" s="88"/>
      <c r="G44" s="95"/>
      <c r="H44" s="67">
        <v>4</v>
      </c>
      <c r="I44" s="68">
        <f>G44*H44</f>
        <v>0</v>
      </c>
      <c r="J44" s="70">
        <v>0.23</v>
      </c>
      <c r="K44" s="68">
        <f>I44+J44*I44</f>
        <v>0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</row>
    <row r="45" spans="1:31" s="58" customFormat="1" ht="17.100000000000001">
      <c r="A45" s="56">
        <v>26</v>
      </c>
      <c r="B45" s="64" t="s">
        <v>74</v>
      </c>
      <c r="C45" s="64" t="s">
        <v>70</v>
      </c>
      <c r="D45" s="86" t="s">
        <v>75</v>
      </c>
      <c r="E45" s="87" t="s">
        <v>21</v>
      </c>
      <c r="F45" s="88"/>
      <c r="G45" s="95"/>
      <c r="H45" s="67">
        <v>4</v>
      </c>
      <c r="I45" s="68">
        <f>G45*H45</f>
        <v>0</v>
      </c>
      <c r="J45" s="70">
        <v>0.23</v>
      </c>
      <c r="K45" s="68">
        <f>I45+J45*I45</f>
        <v>0</v>
      </c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</row>
    <row r="46" spans="1:31" s="58" customFormat="1" ht="33.950000000000003">
      <c r="A46" s="56">
        <v>27</v>
      </c>
      <c r="B46" s="64" t="s">
        <v>76</v>
      </c>
      <c r="C46" s="64" t="s">
        <v>70</v>
      </c>
      <c r="D46" s="86" t="s">
        <v>77</v>
      </c>
      <c r="E46" s="87" t="s">
        <v>21</v>
      </c>
      <c r="F46" s="88"/>
      <c r="G46" s="95"/>
      <c r="H46" s="67">
        <v>4</v>
      </c>
      <c r="I46" s="68">
        <f t="shared" si="1"/>
        <v>0</v>
      </c>
      <c r="J46" s="70">
        <v>0.23</v>
      </c>
      <c r="K46" s="68">
        <f t="shared" si="0"/>
        <v>0</v>
      </c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</row>
    <row r="47" spans="1:31" s="58" customFormat="1">
      <c r="A47" s="56"/>
      <c r="B47" s="177" t="s">
        <v>78</v>
      </c>
      <c r="C47" s="178"/>
      <c r="D47" s="178"/>
      <c r="E47" s="178"/>
      <c r="F47" s="178"/>
      <c r="G47" s="178"/>
      <c r="H47" s="178"/>
      <c r="I47" s="178"/>
      <c r="J47" s="178"/>
      <c r="K47" s="179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</row>
    <row r="48" spans="1:31" s="58" customFormat="1" ht="17.100000000000001">
      <c r="A48" s="56">
        <v>28</v>
      </c>
      <c r="B48" s="64" t="s">
        <v>79</v>
      </c>
      <c r="C48" s="64" t="s">
        <v>19</v>
      </c>
      <c r="D48" s="86" t="s">
        <v>80</v>
      </c>
      <c r="E48" s="87" t="s">
        <v>21</v>
      </c>
      <c r="F48" s="88"/>
      <c r="G48" s="95"/>
      <c r="H48" s="67">
        <v>4</v>
      </c>
      <c r="I48" s="68">
        <f t="shared" si="1"/>
        <v>0</v>
      </c>
      <c r="J48" s="70">
        <v>0.23</v>
      </c>
      <c r="K48" s="68">
        <f t="shared" si="0"/>
        <v>0</v>
      </c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</row>
    <row r="49" spans="1:31" s="58" customFormat="1" ht="17.100000000000001">
      <c r="A49" s="56">
        <v>29</v>
      </c>
      <c r="B49" s="64" t="s">
        <v>81</v>
      </c>
      <c r="C49" s="64" t="s">
        <v>19</v>
      </c>
      <c r="D49" s="86" t="s">
        <v>82</v>
      </c>
      <c r="E49" s="87" t="s">
        <v>21</v>
      </c>
      <c r="F49" s="88"/>
      <c r="G49" s="95"/>
      <c r="H49" s="67">
        <v>4</v>
      </c>
      <c r="I49" s="68">
        <f t="shared" si="1"/>
        <v>0</v>
      </c>
      <c r="J49" s="70">
        <v>0.23</v>
      </c>
      <c r="K49" s="68">
        <f t="shared" si="0"/>
        <v>0</v>
      </c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</row>
    <row r="50" spans="1:31" s="58" customFormat="1" ht="17.100000000000001">
      <c r="A50" s="56">
        <v>30</v>
      </c>
      <c r="B50" s="64" t="s">
        <v>83</v>
      </c>
      <c r="C50" s="64" t="s">
        <v>19</v>
      </c>
      <c r="D50" s="86" t="s">
        <v>84</v>
      </c>
      <c r="E50" s="87" t="s">
        <v>21</v>
      </c>
      <c r="F50" s="88"/>
      <c r="G50" s="95"/>
      <c r="H50" s="67">
        <v>4</v>
      </c>
      <c r="I50" s="68">
        <f t="shared" si="1"/>
        <v>0</v>
      </c>
      <c r="J50" s="70">
        <v>0.23</v>
      </c>
      <c r="K50" s="68">
        <f t="shared" si="0"/>
        <v>0</v>
      </c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</row>
    <row r="51" spans="1:31" s="58" customFormat="1" ht="17.100000000000001">
      <c r="A51" s="56">
        <v>31</v>
      </c>
      <c r="B51" s="64" t="s">
        <v>85</v>
      </c>
      <c r="C51" s="64" t="s">
        <v>19</v>
      </c>
      <c r="D51" s="86" t="s">
        <v>86</v>
      </c>
      <c r="E51" s="87" t="s">
        <v>21</v>
      </c>
      <c r="F51" s="88"/>
      <c r="G51" s="95"/>
      <c r="H51" s="67">
        <v>4</v>
      </c>
      <c r="I51" s="68">
        <f t="shared" si="1"/>
        <v>0</v>
      </c>
      <c r="J51" s="70">
        <v>0.23</v>
      </c>
      <c r="K51" s="68">
        <f t="shared" si="0"/>
        <v>0</v>
      </c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</row>
    <row r="52" spans="1:31" s="58" customFormat="1" ht="17.100000000000001">
      <c r="A52" s="56">
        <v>32</v>
      </c>
      <c r="B52" s="64" t="s">
        <v>87</v>
      </c>
      <c r="C52" s="65" t="s">
        <v>19</v>
      </c>
      <c r="D52" s="86" t="s">
        <v>88</v>
      </c>
      <c r="E52" s="87" t="s">
        <v>21</v>
      </c>
      <c r="F52" s="88"/>
      <c r="G52" s="95"/>
      <c r="H52" s="67">
        <v>4</v>
      </c>
      <c r="I52" s="68">
        <f t="shared" si="1"/>
        <v>0</v>
      </c>
      <c r="J52" s="70">
        <v>0.23</v>
      </c>
      <c r="K52" s="68">
        <f t="shared" si="0"/>
        <v>0</v>
      </c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</row>
    <row r="53" spans="1:31" s="58" customFormat="1" ht="17.100000000000001">
      <c r="A53" s="56">
        <v>33</v>
      </c>
      <c r="B53" s="64" t="s">
        <v>89</v>
      </c>
      <c r="C53" s="64" t="s">
        <v>19</v>
      </c>
      <c r="D53" s="86" t="s">
        <v>90</v>
      </c>
      <c r="E53" s="87" t="s">
        <v>21</v>
      </c>
      <c r="F53" s="88"/>
      <c r="G53" s="95"/>
      <c r="H53" s="67">
        <v>4</v>
      </c>
      <c r="I53" s="68">
        <f t="shared" si="1"/>
        <v>0</v>
      </c>
      <c r="J53" s="70">
        <v>0.23</v>
      </c>
      <c r="K53" s="68">
        <f t="shared" si="0"/>
        <v>0</v>
      </c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</row>
    <row r="54" spans="1:31" s="58" customFormat="1" ht="17.100000000000001">
      <c r="A54" s="56">
        <v>34</v>
      </c>
      <c r="B54" s="64" t="s">
        <v>91</v>
      </c>
      <c r="C54" s="64" t="s">
        <v>19</v>
      </c>
      <c r="D54" s="86" t="s">
        <v>92</v>
      </c>
      <c r="E54" s="87" t="s">
        <v>21</v>
      </c>
      <c r="F54" s="88"/>
      <c r="G54" s="95"/>
      <c r="H54" s="67">
        <v>4</v>
      </c>
      <c r="I54" s="68">
        <f t="shared" si="1"/>
        <v>0</v>
      </c>
      <c r="J54" s="70">
        <v>0.23</v>
      </c>
      <c r="K54" s="68">
        <f t="shared" si="0"/>
        <v>0</v>
      </c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</row>
    <row r="55" spans="1:31" s="58" customFormat="1" ht="17.100000000000001">
      <c r="A55" s="56">
        <v>35</v>
      </c>
      <c r="B55" s="64" t="s">
        <v>93</v>
      </c>
      <c r="C55" s="65" t="s">
        <v>19</v>
      </c>
      <c r="D55" s="91" t="s">
        <v>94</v>
      </c>
      <c r="E55" s="87" t="s">
        <v>21</v>
      </c>
      <c r="F55" s="88"/>
      <c r="G55" s="95"/>
      <c r="H55" s="67">
        <v>4</v>
      </c>
      <c r="I55" s="68">
        <f t="shared" si="1"/>
        <v>0</v>
      </c>
      <c r="J55" s="70">
        <v>0.23</v>
      </c>
      <c r="K55" s="68">
        <f t="shared" si="0"/>
        <v>0</v>
      </c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</row>
    <row r="56" spans="1:31" s="58" customFormat="1" ht="17.100000000000001">
      <c r="A56" s="56">
        <v>36</v>
      </c>
      <c r="B56" s="64" t="s">
        <v>95</v>
      </c>
      <c r="C56" s="65" t="s">
        <v>19</v>
      </c>
      <c r="D56" s="86" t="s">
        <v>96</v>
      </c>
      <c r="E56" s="87" t="s">
        <v>21</v>
      </c>
      <c r="F56" s="88"/>
      <c r="G56" s="95"/>
      <c r="H56" s="67">
        <v>4</v>
      </c>
      <c r="I56" s="68">
        <f t="shared" si="1"/>
        <v>0</v>
      </c>
      <c r="J56" s="70">
        <v>0.23</v>
      </c>
      <c r="K56" s="68">
        <f t="shared" si="0"/>
        <v>0</v>
      </c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</row>
    <row r="57" spans="1:31" s="58" customFormat="1" ht="17.100000000000001">
      <c r="A57" s="56">
        <v>37</v>
      </c>
      <c r="B57" s="64" t="s">
        <v>97</v>
      </c>
      <c r="C57" s="65" t="s">
        <v>19</v>
      </c>
      <c r="D57" s="86" t="s">
        <v>98</v>
      </c>
      <c r="E57" s="87" t="s">
        <v>21</v>
      </c>
      <c r="F57" s="88"/>
      <c r="G57" s="95"/>
      <c r="H57" s="134">
        <v>4</v>
      </c>
      <c r="I57" s="123">
        <f t="shared" si="1"/>
        <v>0</v>
      </c>
      <c r="J57" s="135">
        <v>0.23</v>
      </c>
      <c r="K57" s="123">
        <f t="shared" si="0"/>
        <v>0</v>
      </c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</row>
    <row r="58" spans="1:31">
      <c r="A58" s="126"/>
      <c r="B58" s="127"/>
      <c r="C58" s="127"/>
      <c r="D58" s="132" t="s">
        <v>99</v>
      </c>
      <c r="E58" s="128"/>
      <c r="F58" s="129">
        <v>22732623</v>
      </c>
      <c r="G58" s="133">
        <f>SUM(G15:G46)</f>
        <v>0</v>
      </c>
      <c r="H58" s="139"/>
      <c r="I58" s="140"/>
      <c r="J58" s="131"/>
      <c r="K58" s="130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31">
      <c r="A59" s="126"/>
      <c r="B59" s="127"/>
      <c r="C59" s="127"/>
      <c r="D59" s="132" t="s">
        <v>100</v>
      </c>
      <c r="E59" s="128"/>
      <c r="F59" s="129">
        <v>21457252</v>
      </c>
      <c r="G59" s="133">
        <f>SUM(G15:G41)</f>
        <v>0</v>
      </c>
      <c r="H59" s="139"/>
      <c r="I59" s="140"/>
      <c r="J59" s="131"/>
      <c r="K59" s="130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31">
      <c r="A60" s="126"/>
      <c r="B60" s="127"/>
      <c r="C60" s="127"/>
      <c r="D60" s="132" t="s">
        <v>101</v>
      </c>
      <c r="E60" s="128"/>
      <c r="F60" s="129">
        <v>4891892</v>
      </c>
      <c r="G60" s="133">
        <f>SUM(G20:G41)</f>
        <v>0</v>
      </c>
      <c r="H60" s="139"/>
      <c r="I60" s="140"/>
      <c r="J60" s="131"/>
      <c r="K60" s="130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31">
      <c r="A61" s="92" t="s">
        <v>102</v>
      </c>
      <c r="B61" s="120"/>
      <c r="C61" s="120"/>
      <c r="D61" s="121" t="s">
        <v>103</v>
      </c>
      <c r="E61" s="141"/>
      <c r="F61" s="122"/>
      <c r="G61" s="116">
        <f>SUM(G20:G46)</f>
        <v>0</v>
      </c>
      <c r="H61" s="136"/>
      <c r="I61" s="125">
        <f>SUM(I20:I46)</f>
        <v>0</v>
      </c>
      <c r="J61" s="137"/>
      <c r="K61" s="138">
        <f>SUM(K20:K47)</f>
        <v>0</v>
      </c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48.75" customHeight="1">
      <c r="A62" s="174" t="s">
        <v>104</v>
      </c>
      <c r="B62" s="175"/>
      <c r="C62" s="175"/>
      <c r="D62" s="175"/>
      <c r="E62" s="142"/>
      <c r="F62" s="119">
        <v>23252623</v>
      </c>
      <c r="G62" s="116">
        <f>SUM(G20:G57)+G15</f>
        <v>0</v>
      </c>
      <c r="H62" s="117"/>
      <c r="I62" s="124">
        <f>SUM(I15:I57)+I15</f>
        <v>0</v>
      </c>
      <c r="J62" s="118"/>
      <c r="K62" s="119">
        <f>SUM(K15:K57)+K15</f>
        <v>0</v>
      </c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31">
      <c r="A63" s="37"/>
      <c r="B63" s="38"/>
      <c r="C63" s="36"/>
      <c r="D63" s="36"/>
      <c r="E63" s="36"/>
      <c r="F63" s="39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31">
      <c r="A64" s="37"/>
      <c r="B64" s="38"/>
      <c r="C64" s="36"/>
      <c r="D64" s="36"/>
      <c r="E64" s="36"/>
      <c r="F64" s="39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>
      <c r="A65" s="37"/>
      <c r="B65" s="38"/>
      <c r="C65" s="36"/>
      <c r="D65" s="36"/>
      <c r="E65" s="36"/>
      <c r="F65" s="39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>
      <c r="A66" s="37"/>
      <c r="B66" s="38"/>
      <c r="C66" s="36"/>
      <c r="D66" s="36"/>
      <c r="E66" s="36"/>
      <c r="F66" s="39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>
      <c r="A67" s="37"/>
      <c r="B67" s="38"/>
      <c r="C67" s="36"/>
      <c r="D67" s="36"/>
      <c r="E67" s="36"/>
      <c r="F67" s="39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>
      <c r="A68" s="37"/>
      <c r="B68" s="38"/>
      <c r="C68" s="36"/>
      <c r="D68" s="36"/>
      <c r="E68" s="36"/>
      <c r="F68" s="39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>
      <c r="A69" s="37"/>
      <c r="B69" s="38"/>
      <c r="C69" s="36"/>
      <c r="D69" s="36"/>
      <c r="E69" s="36"/>
      <c r="F69" s="39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>
      <c r="A70" s="37"/>
      <c r="B70" s="38"/>
      <c r="C70" s="36"/>
      <c r="D70" s="36"/>
      <c r="E70" s="36"/>
      <c r="F70" s="39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>
      <c r="A71" s="37"/>
      <c r="B71" s="38"/>
      <c r="C71" s="36"/>
      <c r="D71" s="36"/>
      <c r="E71" s="36"/>
      <c r="F71" s="39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>
      <c r="A72" s="37"/>
      <c r="B72" s="38"/>
      <c r="C72" s="36"/>
      <c r="D72" s="36"/>
      <c r="E72" s="36"/>
      <c r="F72" s="39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>
      <c r="A73" s="37"/>
      <c r="B73" s="38"/>
      <c r="C73" s="36"/>
      <c r="D73" s="36"/>
      <c r="E73" s="36"/>
      <c r="F73" s="39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>
      <c r="A74" s="37"/>
      <c r="B74" s="38"/>
      <c r="C74" s="36"/>
      <c r="D74" s="36"/>
      <c r="E74" s="36"/>
      <c r="F74" s="39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>
      <c r="A75" s="37"/>
      <c r="B75" s="38"/>
      <c r="C75" s="36"/>
      <c r="D75" s="36"/>
      <c r="E75" s="36"/>
      <c r="F75" s="39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>
      <c r="A76" s="37"/>
      <c r="B76" s="38"/>
      <c r="C76" s="36"/>
      <c r="D76" s="36"/>
      <c r="E76" s="36"/>
      <c r="F76" s="39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>
      <c r="A77" s="37"/>
      <c r="B77" s="38"/>
      <c r="C77" s="36"/>
      <c r="D77" s="36"/>
      <c r="E77" s="36"/>
      <c r="F77" s="39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>
      <c r="A78" s="37"/>
      <c r="B78" s="38"/>
      <c r="C78" s="36"/>
      <c r="D78" s="36"/>
      <c r="E78" s="36"/>
      <c r="F78" s="39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>
      <c r="A79" s="37"/>
      <c r="B79" s="38"/>
      <c r="C79" s="36"/>
      <c r="D79" s="36"/>
      <c r="E79" s="36"/>
      <c r="F79" s="39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>
      <c r="A80" s="37"/>
      <c r="B80" s="38"/>
      <c r="C80" s="36"/>
      <c r="D80" s="36"/>
      <c r="E80" s="36"/>
      <c r="F80" s="39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31">
      <c r="A81" s="37"/>
      <c r="B81" s="38"/>
      <c r="C81" s="36"/>
      <c r="D81" s="36"/>
      <c r="E81" s="36"/>
      <c r="F81" s="39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>
      <c r="A82" s="37"/>
      <c r="B82" s="38"/>
      <c r="C82" s="36"/>
      <c r="D82" s="36"/>
      <c r="E82" s="36"/>
      <c r="F82" s="39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>
      <c r="A83" s="37"/>
      <c r="B83" s="38"/>
      <c r="C83" s="36"/>
      <c r="D83" s="36"/>
      <c r="E83" s="36"/>
      <c r="F83" s="39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>
      <c r="A84" s="37"/>
      <c r="B84" s="38"/>
      <c r="C84" s="36"/>
      <c r="D84" s="36"/>
      <c r="E84" s="36"/>
      <c r="F84" s="39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>
      <c r="A85" s="37"/>
      <c r="B85" s="38"/>
      <c r="C85" s="36"/>
      <c r="D85" s="36"/>
      <c r="E85" s="36"/>
      <c r="F85" s="39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>
      <c r="A86" s="37"/>
      <c r="B86" s="38"/>
      <c r="C86" s="36"/>
      <c r="D86" s="36"/>
      <c r="E86" s="36"/>
      <c r="F86" s="39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>
      <c r="A87" s="37"/>
      <c r="B87" s="38"/>
      <c r="C87" s="36"/>
      <c r="D87" s="36"/>
      <c r="E87" s="36"/>
      <c r="F87" s="39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>
      <c r="A88" s="37"/>
      <c r="B88" s="38"/>
      <c r="C88" s="36"/>
      <c r="D88" s="36"/>
      <c r="E88" s="36"/>
      <c r="F88" s="39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>
      <c r="A89" s="37"/>
      <c r="B89" s="38"/>
      <c r="C89" s="36"/>
      <c r="D89" s="36"/>
      <c r="E89" s="36"/>
      <c r="F89" s="39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>
      <c r="A90" s="37"/>
      <c r="B90" s="38"/>
      <c r="C90" s="36"/>
      <c r="D90" s="36"/>
      <c r="E90" s="36"/>
      <c r="F90" s="39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>
      <c r="A91" s="37"/>
      <c r="B91" s="38"/>
      <c r="C91" s="36"/>
      <c r="D91" s="36"/>
      <c r="E91" s="36"/>
      <c r="F91" s="39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>
      <c r="A92" s="37"/>
      <c r="B92" s="38"/>
      <c r="C92" s="36"/>
      <c r="D92" s="36"/>
      <c r="E92" s="36"/>
      <c r="F92" s="39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>
      <c r="A93" s="37"/>
      <c r="B93" s="38"/>
      <c r="C93" s="36"/>
      <c r="D93" s="36"/>
      <c r="E93" s="36"/>
      <c r="F93" s="39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>
      <c r="A94" s="37"/>
      <c r="B94" s="38"/>
      <c r="C94" s="36"/>
      <c r="D94" s="36"/>
      <c r="E94" s="36"/>
      <c r="F94" s="39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>
      <c r="A95" s="37"/>
      <c r="B95" s="38"/>
      <c r="C95" s="36"/>
      <c r="D95" s="36"/>
      <c r="E95" s="36"/>
      <c r="F95" s="39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>
      <c r="A96" s="37"/>
      <c r="B96" s="38"/>
      <c r="C96" s="36"/>
      <c r="D96" s="36"/>
      <c r="E96" s="36"/>
      <c r="F96" s="39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31">
      <c r="A97" s="37"/>
      <c r="B97" s="38"/>
      <c r="C97" s="36"/>
      <c r="D97" s="36"/>
      <c r="E97" s="36"/>
      <c r="F97" s="39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31">
      <c r="A98" s="37"/>
      <c r="B98" s="38"/>
      <c r="C98" s="36"/>
      <c r="D98" s="36"/>
      <c r="E98" s="36"/>
      <c r="F98" s="39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31">
      <c r="A99" s="37"/>
      <c r="B99" s="38"/>
      <c r="C99" s="36"/>
      <c r="D99" s="36"/>
      <c r="E99" s="36"/>
      <c r="F99" s="39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31">
      <c r="A100" s="37"/>
      <c r="B100" s="38"/>
      <c r="C100" s="36"/>
      <c r="D100" s="36"/>
      <c r="E100" s="36"/>
      <c r="F100" s="39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31">
      <c r="A101" s="37"/>
      <c r="B101" s="38"/>
      <c r="C101" s="36"/>
      <c r="D101" s="36"/>
      <c r="E101" s="36"/>
      <c r="F101" s="39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31">
      <c r="A102" s="37"/>
      <c r="B102" s="38"/>
      <c r="C102" s="36"/>
      <c r="D102" s="36"/>
      <c r="E102" s="36"/>
      <c r="F102" s="39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31">
      <c r="A103" s="37"/>
      <c r="B103" s="38"/>
      <c r="C103" s="36"/>
      <c r="D103" s="36"/>
      <c r="E103" s="36"/>
      <c r="F103" s="39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pans="1:31">
      <c r="A104" s="37"/>
      <c r="B104" s="38"/>
      <c r="C104" s="36"/>
      <c r="D104" s="36"/>
      <c r="E104" s="36"/>
      <c r="F104" s="39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31">
      <c r="A105" s="37"/>
      <c r="B105" s="38"/>
      <c r="C105" s="36"/>
      <c r="D105" s="36"/>
      <c r="E105" s="36"/>
      <c r="F105" s="39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31">
      <c r="A106" s="37"/>
      <c r="B106" s="38"/>
      <c r="C106" s="36"/>
      <c r="D106" s="36"/>
      <c r="E106" s="36"/>
      <c r="F106" s="39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31">
      <c r="A107" s="37"/>
      <c r="B107" s="38"/>
      <c r="C107" s="36"/>
      <c r="D107" s="36"/>
      <c r="E107" s="36"/>
      <c r="F107" s="39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31">
      <c r="A108" s="37"/>
      <c r="B108" s="38"/>
      <c r="C108" s="36"/>
      <c r="D108" s="36"/>
      <c r="E108" s="36"/>
      <c r="F108" s="39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31">
      <c r="A109" s="37"/>
      <c r="B109" s="38"/>
      <c r="C109" s="36"/>
      <c r="D109" s="36"/>
      <c r="E109" s="36"/>
      <c r="F109" s="39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>
      <c r="A110" s="37"/>
      <c r="B110" s="38"/>
      <c r="C110" s="36"/>
      <c r="D110" s="36"/>
      <c r="E110" s="36"/>
      <c r="F110" s="39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31">
      <c r="A111" s="37"/>
      <c r="B111" s="38"/>
      <c r="C111" s="36"/>
      <c r="D111" s="36"/>
      <c r="E111" s="36"/>
      <c r="F111" s="39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31">
      <c r="A112" s="37"/>
      <c r="B112" s="38"/>
      <c r="C112" s="36"/>
      <c r="D112" s="36"/>
      <c r="E112" s="36"/>
      <c r="F112" s="39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31">
      <c r="A113" s="37"/>
      <c r="B113" s="38"/>
      <c r="C113" s="36"/>
      <c r="D113" s="36"/>
      <c r="E113" s="36"/>
      <c r="F113" s="39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31">
      <c r="A114" s="37"/>
      <c r="B114" s="38"/>
      <c r="C114" s="36"/>
      <c r="D114" s="36"/>
      <c r="E114" s="36"/>
      <c r="F114" s="39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31">
      <c r="A115" s="37"/>
      <c r="B115" s="38"/>
      <c r="C115" s="36"/>
      <c r="D115" s="36"/>
      <c r="E115" s="36"/>
      <c r="F115" s="39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31">
      <c r="A116" s="37"/>
      <c r="B116" s="38"/>
      <c r="C116" s="36"/>
      <c r="D116" s="36"/>
      <c r="E116" s="36"/>
      <c r="F116" s="39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31">
      <c r="A117" s="37"/>
      <c r="B117" s="38"/>
      <c r="C117" s="36"/>
      <c r="D117" s="36"/>
      <c r="E117" s="36"/>
      <c r="F117" s="39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31">
      <c r="A118" s="37"/>
      <c r="B118" s="38"/>
      <c r="C118" s="36"/>
      <c r="D118" s="36"/>
      <c r="E118" s="36"/>
      <c r="F118" s="39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31">
      <c r="A119" s="37"/>
      <c r="B119" s="38"/>
      <c r="C119" s="36"/>
      <c r="D119" s="36"/>
      <c r="E119" s="36"/>
      <c r="F119" s="39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31">
      <c r="A120" s="37"/>
      <c r="B120" s="38"/>
      <c r="C120" s="36"/>
      <c r="D120" s="36"/>
      <c r="E120" s="36"/>
      <c r="F120" s="39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31">
      <c r="A121" s="37"/>
      <c r="B121" s="38"/>
      <c r="C121" s="36"/>
      <c r="D121" s="36"/>
      <c r="E121" s="36"/>
      <c r="F121" s="39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31">
      <c r="A122" s="37"/>
      <c r="B122" s="38"/>
      <c r="C122" s="36"/>
      <c r="D122" s="36"/>
      <c r="E122" s="36"/>
      <c r="F122" s="39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31">
      <c r="A123" s="37"/>
      <c r="B123" s="38"/>
      <c r="C123" s="36"/>
      <c r="D123" s="36"/>
      <c r="E123" s="36"/>
      <c r="F123" s="39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31">
      <c r="A124" s="37"/>
      <c r="B124" s="38"/>
      <c r="C124" s="36"/>
      <c r="D124" s="36"/>
      <c r="E124" s="36"/>
      <c r="F124" s="39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31">
      <c r="A125" s="37"/>
      <c r="B125" s="38"/>
      <c r="C125" s="36"/>
      <c r="D125" s="36"/>
      <c r="E125" s="36"/>
      <c r="F125" s="39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31">
      <c r="A126" s="37"/>
      <c r="B126" s="38"/>
      <c r="C126" s="36"/>
      <c r="D126" s="36"/>
      <c r="E126" s="36"/>
      <c r="F126" s="39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31">
      <c r="A127" s="37"/>
      <c r="B127" s="38"/>
      <c r="C127" s="36"/>
      <c r="D127" s="36"/>
      <c r="E127" s="36"/>
      <c r="F127" s="39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31">
      <c r="A128" s="37"/>
      <c r="B128" s="38"/>
      <c r="C128" s="36"/>
      <c r="D128" s="36"/>
      <c r="E128" s="36"/>
      <c r="F128" s="39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31">
      <c r="A129" s="37"/>
      <c r="B129" s="38"/>
      <c r="C129" s="36"/>
      <c r="D129" s="36"/>
      <c r="E129" s="36"/>
      <c r="F129" s="39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31">
      <c r="A130" s="37"/>
      <c r="B130" s="38"/>
      <c r="C130" s="36"/>
      <c r="D130" s="36"/>
      <c r="E130" s="36"/>
      <c r="F130" s="39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31">
      <c r="A131" s="37"/>
      <c r="B131" s="38"/>
      <c r="C131" s="36"/>
      <c r="D131" s="36"/>
      <c r="E131" s="36"/>
      <c r="F131" s="39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31">
      <c r="A132" s="37"/>
      <c r="B132" s="38"/>
      <c r="C132" s="36"/>
      <c r="D132" s="36"/>
      <c r="E132" s="36"/>
      <c r="F132" s="39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31">
      <c r="A133" s="37"/>
      <c r="B133" s="38"/>
      <c r="C133" s="36"/>
      <c r="D133" s="36"/>
      <c r="E133" s="36"/>
      <c r="F133" s="39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31">
      <c r="A134" s="37"/>
      <c r="B134" s="38"/>
      <c r="C134" s="36"/>
      <c r="D134" s="36"/>
      <c r="E134" s="36"/>
      <c r="F134" s="39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31">
      <c r="A135" s="37"/>
      <c r="B135" s="38"/>
      <c r="C135" s="36"/>
      <c r="D135" s="36"/>
      <c r="E135" s="36"/>
      <c r="F135" s="39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31">
      <c r="A136" s="37"/>
      <c r="B136" s="38"/>
      <c r="C136" s="36"/>
      <c r="D136" s="36"/>
      <c r="E136" s="36"/>
      <c r="F136" s="39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31">
      <c r="A137" s="37"/>
      <c r="B137" s="38"/>
      <c r="C137" s="36"/>
      <c r="D137" s="36"/>
      <c r="E137" s="36"/>
      <c r="F137" s="39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31">
      <c r="A138" s="37"/>
      <c r="B138" s="38"/>
      <c r="C138" s="36"/>
      <c r="D138" s="36"/>
      <c r="E138" s="36"/>
      <c r="F138" s="39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31">
      <c r="A139" s="37"/>
      <c r="B139" s="38"/>
      <c r="C139" s="36"/>
      <c r="D139" s="36"/>
      <c r="E139" s="36"/>
      <c r="F139" s="39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31">
      <c r="A140" s="37"/>
      <c r="B140" s="38"/>
      <c r="C140" s="36"/>
      <c r="D140" s="36"/>
      <c r="E140" s="36"/>
      <c r="F140" s="39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pans="1:31">
      <c r="A141" s="37"/>
      <c r="B141" s="38"/>
      <c r="C141" s="36"/>
      <c r="D141" s="36"/>
      <c r="E141" s="36"/>
      <c r="F141" s="39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pans="1:31">
      <c r="A142" s="37"/>
      <c r="B142" s="38"/>
      <c r="C142" s="36"/>
      <c r="D142" s="36"/>
      <c r="E142" s="36"/>
      <c r="F142" s="39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  <row r="143" spans="1:31">
      <c r="A143" s="37"/>
      <c r="B143" s="38"/>
      <c r="C143" s="36"/>
      <c r="D143" s="36"/>
      <c r="E143" s="36"/>
      <c r="F143" s="39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</row>
    <row r="144" spans="1:31">
      <c r="A144" s="37"/>
      <c r="B144" s="38"/>
      <c r="C144" s="36"/>
      <c r="D144" s="36"/>
      <c r="E144" s="36"/>
      <c r="F144" s="39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</row>
    <row r="145" spans="1:31">
      <c r="A145" s="37"/>
      <c r="B145" s="38"/>
      <c r="C145" s="36"/>
      <c r="D145" s="36"/>
      <c r="E145" s="36"/>
      <c r="F145" s="39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</row>
    <row r="146" spans="1:31">
      <c r="A146" s="37"/>
      <c r="B146" s="38"/>
      <c r="C146" s="36"/>
      <c r="D146" s="36"/>
      <c r="E146" s="36"/>
      <c r="F146" s="39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</row>
    <row r="147" spans="1:31">
      <c r="A147" s="37"/>
      <c r="B147" s="38"/>
      <c r="C147" s="36"/>
      <c r="D147" s="36"/>
      <c r="E147" s="36"/>
      <c r="F147" s="39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</row>
    <row r="148" spans="1:31">
      <c r="A148" s="37"/>
      <c r="B148" s="38"/>
      <c r="C148" s="36"/>
      <c r="D148" s="36"/>
      <c r="E148" s="36"/>
      <c r="F148" s="39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</row>
    <row r="149" spans="1:31">
      <c r="A149" s="37"/>
      <c r="B149" s="38"/>
      <c r="C149" s="36"/>
      <c r="D149" s="36"/>
      <c r="E149" s="36"/>
      <c r="F149" s="39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</row>
    <row r="150" spans="1:31">
      <c r="A150" s="37"/>
      <c r="B150" s="38"/>
      <c r="C150" s="36"/>
      <c r="D150" s="36"/>
      <c r="E150" s="36"/>
      <c r="F150" s="39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</row>
    <row r="151" spans="1:31">
      <c r="A151" s="37"/>
      <c r="B151" s="38"/>
      <c r="C151" s="36"/>
      <c r="D151" s="36"/>
      <c r="E151" s="36"/>
      <c r="F151" s="39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</row>
    <row r="152" spans="1:31">
      <c r="A152" s="37"/>
      <c r="B152" s="38"/>
      <c r="C152" s="36"/>
      <c r="D152" s="36"/>
      <c r="E152" s="36"/>
      <c r="F152" s="39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</row>
    <row r="153" spans="1:31">
      <c r="A153" s="37"/>
      <c r="B153" s="38"/>
      <c r="C153" s="36"/>
      <c r="D153" s="36"/>
      <c r="E153" s="36"/>
      <c r="F153" s="39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</row>
    <row r="154" spans="1:31">
      <c r="A154" s="37"/>
      <c r="B154" s="38"/>
      <c r="C154" s="36"/>
      <c r="D154" s="36"/>
      <c r="E154" s="36"/>
      <c r="F154" s="39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</row>
    <row r="155" spans="1:31">
      <c r="A155" s="37"/>
      <c r="B155" s="38"/>
      <c r="C155" s="36"/>
      <c r="D155" s="36"/>
      <c r="E155" s="36"/>
      <c r="F155" s="39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</row>
    <row r="156" spans="1:31">
      <c r="A156" s="37"/>
      <c r="B156" s="38"/>
      <c r="C156" s="36"/>
      <c r="D156" s="36"/>
      <c r="E156" s="36"/>
      <c r="F156" s="39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</row>
    <row r="157" spans="1:31">
      <c r="A157" s="37"/>
      <c r="B157" s="38"/>
      <c r="C157" s="36"/>
      <c r="D157" s="36"/>
      <c r="E157" s="36"/>
      <c r="F157" s="39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</row>
    <row r="158" spans="1:31">
      <c r="A158" s="37"/>
      <c r="B158" s="38"/>
      <c r="C158" s="36"/>
      <c r="D158" s="36"/>
      <c r="E158" s="36"/>
      <c r="F158" s="39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</row>
    <row r="159" spans="1:31">
      <c r="A159" s="37"/>
      <c r="B159" s="38"/>
      <c r="C159" s="36"/>
      <c r="D159" s="36"/>
      <c r="E159" s="36"/>
      <c r="F159" s="39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</row>
    <row r="160" spans="1:31">
      <c r="A160" s="37"/>
      <c r="B160" s="38"/>
      <c r="C160" s="36"/>
      <c r="D160" s="36"/>
      <c r="E160" s="36"/>
      <c r="F160" s="39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</row>
    <row r="161" spans="1:31">
      <c r="A161" s="37"/>
      <c r="B161" s="38"/>
      <c r="C161" s="36"/>
      <c r="D161" s="36"/>
      <c r="E161" s="36"/>
      <c r="F161" s="39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</row>
    <row r="162" spans="1:31">
      <c r="A162" s="37"/>
      <c r="B162" s="38"/>
      <c r="C162" s="36"/>
      <c r="D162" s="36"/>
      <c r="E162" s="36"/>
      <c r="F162" s="39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</row>
    <row r="163" spans="1:31">
      <c r="A163" s="37"/>
      <c r="B163" s="38"/>
      <c r="C163" s="36"/>
      <c r="D163" s="36"/>
      <c r="E163" s="36"/>
      <c r="F163" s="39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</row>
    <row r="164" spans="1:31">
      <c r="A164" s="37"/>
      <c r="B164" s="38"/>
      <c r="C164" s="36"/>
      <c r="D164" s="36"/>
      <c r="E164" s="36"/>
      <c r="F164" s="39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</row>
    <row r="165" spans="1:31">
      <c r="A165" s="37"/>
      <c r="B165" s="38"/>
      <c r="C165" s="36"/>
      <c r="D165" s="36"/>
      <c r="E165" s="36"/>
      <c r="F165" s="39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</row>
    <row r="166" spans="1:31">
      <c r="A166" s="37"/>
      <c r="B166" s="38"/>
      <c r="C166" s="36"/>
      <c r="D166" s="36"/>
      <c r="E166" s="36"/>
      <c r="F166" s="39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</row>
    <row r="167" spans="1:31">
      <c r="A167" s="37"/>
      <c r="B167" s="38"/>
      <c r="C167" s="36"/>
      <c r="D167" s="36"/>
      <c r="E167" s="36"/>
      <c r="F167" s="39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</row>
    <row r="168" spans="1:31">
      <c r="A168" s="37"/>
      <c r="B168" s="38"/>
      <c r="C168" s="36"/>
      <c r="D168" s="36"/>
      <c r="E168" s="36"/>
      <c r="F168" s="39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</row>
    <row r="169" spans="1:31">
      <c r="A169" s="37"/>
      <c r="B169" s="38"/>
      <c r="C169" s="36"/>
      <c r="D169" s="36"/>
      <c r="E169" s="36"/>
      <c r="F169" s="39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</row>
    <row r="170" spans="1:31">
      <c r="A170" s="37"/>
      <c r="B170" s="38"/>
      <c r="C170" s="36"/>
      <c r="D170" s="36"/>
      <c r="E170" s="36"/>
      <c r="F170" s="39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</row>
    <row r="171" spans="1:31">
      <c r="A171" s="37"/>
      <c r="B171" s="38"/>
      <c r="C171" s="36"/>
      <c r="D171" s="36"/>
      <c r="E171" s="36"/>
      <c r="F171" s="39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</row>
    <row r="172" spans="1:31">
      <c r="A172" s="37"/>
      <c r="B172" s="38"/>
      <c r="C172" s="36"/>
      <c r="D172" s="36"/>
      <c r="E172" s="36"/>
      <c r="F172" s="39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</row>
    <row r="173" spans="1:31">
      <c r="A173" s="37"/>
      <c r="B173" s="38"/>
      <c r="C173" s="36"/>
      <c r="D173" s="36"/>
      <c r="E173" s="36"/>
      <c r="F173" s="39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</row>
    <row r="174" spans="1:31">
      <c r="A174" s="37"/>
      <c r="B174" s="38"/>
      <c r="C174" s="36"/>
      <c r="D174" s="36"/>
      <c r="E174" s="36"/>
      <c r="F174" s="39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</row>
    <row r="175" spans="1:31">
      <c r="A175" s="37"/>
      <c r="B175" s="38"/>
      <c r="C175" s="36"/>
      <c r="D175" s="36"/>
      <c r="E175" s="36"/>
      <c r="F175" s="39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</row>
    <row r="176" spans="1:31">
      <c r="A176" s="37"/>
      <c r="B176" s="38"/>
      <c r="C176" s="36"/>
      <c r="D176" s="36"/>
      <c r="E176" s="36"/>
      <c r="F176" s="39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</row>
    <row r="177" spans="1:31">
      <c r="A177" s="37"/>
      <c r="B177" s="38"/>
      <c r="C177" s="36"/>
      <c r="D177" s="36"/>
      <c r="E177" s="36"/>
      <c r="F177" s="39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</row>
    <row r="178" spans="1:31">
      <c r="A178" s="37"/>
      <c r="B178" s="38"/>
      <c r="C178" s="36"/>
      <c r="D178" s="36"/>
      <c r="E178" s="36"/>
      <c r="F178" s="39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</row>
    <row r="179" spans="1:31">
      <c r="A179" s="37"/>
      <c r="B179" s="38"/>
      <c r="C179" s="36"/>
      <c r="D179" s="36"/>
      <c r="E179" s="36"/>
      <c r="F179" s="39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</row>
    <row r="180" spans="1:31">
      <c r="A180" s="37"/>
      <c r="B180" s="38"/>
      <c r="C180" s="36"/>
      <c r="D180" s="36"/>
      <c r="E180" s="36"/>
      <c r="F180" s="39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</row>
    <row r="181" spans="1:31">
      <c r="A181" s="37"/>
      <c r="B181" s="38"/>
      <c r="C181" s="36"/>
      <c r="D181" s="36"/>
      <c r="E181" s="36"/>
      <c r="F181" s="39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</row>
    <row r="182" spans="1:31">
      <c r="A182" s="37"/>
      <c r="B182" s="38"/>
      <c r="C182" s="36"/>
      <c r="D182" s="36"/>
      <c r="E182" s="36"/>
      <c r="F182" s="39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</row>
    <row r="183" spans="1:31">
      <c r="A183" s="37"/>
      <c r="B183" s="38"/>
      <c r="C183" s="36"/>
      <c r="D183" s="36"/>
      <c r="E183" s="36"/>
      <c r="F183" s="39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</row>
    <row r="184" spans="1:31">
      <c r="A184" s="37"/>
      <c r="B184" s="38"/>
      <c r="C184" s="36"/>
      <c r="D184" s="36"/>
      <c r="E184" s="36"/>
      <c r="F184" s="39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</row>
    <row r="185" spans="1:31">
      <c r="A185" s="37"/>
      <c r="B185" s="38"/>
      <c r="C185" s="36"/>
      <c r="D185" s="36"/>
      <c r="E185" s="36"/>
      <c r="F185" s="39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</row>
  </sheetData>
  <mergeCells count="7">
    <mergeCell ref="A62:D62"/>
    <mergeCell ref="E6:G6"/>
    <mergeCell ref="B47:K47"/>
    <mergeCell ref="B19:K19"/>
    <mergeCell ref="B13:K13"/>
    <mergeCell ref="B42:K42"/>
    <mergeCell ref="F21:F22"/>
  </mergeCells>
  <phoneticPr fontId="2" type="noConversion"/>
  <pageMargins left="0.7" right="0.7" top="0.75" bottom="0.75" header="0.3" footer="0.3"/>
  <pageSetup paperSize="8" scale="51" orientation="portrait" r:id="rId1"/>
  <rowBreaks count="1" manualBreakCount="1">
    <brk id="6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9E77-C642-4621-9E17-4C0B29B6AFAC}">
  <dimension ref="A1:HB29"/>
  <sheetViews>
    <sheetView zoomScale="130" zoomScaleNormal="130" workbookViewId="0">
      <selection activeCell="O14" sqref="O14"/>
    </sheetView>
  </sheetViews>
  <sheetFormatPr defaultColWidth="8.875" defaultRowHeight="15.75" customHeight="1"/>
  <cols>
    <col min="1" max="1" width="9" style="1" customWidth="1"/>
    <col min="2" max="2" width="9.5" style="1" customWidth="1"/>
    <col min="3" max="3" width="25.875" style="1" customWidth="1"/>
    <col min="4" max="4" width="9" style="1"/>
    <col min="5" max="5" width="12.375" style="1" customWidth="1"/>
    <col min="6" max="6" width="9" style="1"/>
    <col min="7" max="8" width="10.625" style="1" customWidth="1"/>
    <col min="9" max="9" width="12.875" style="1" customWidth="1"/>
    <col min="10" max="10" width="14.5" style="1" customWidth="1"/>
    <col min="11" max="11" width="8.875" style="36" customWidth="1"/>
    <col min="12" max="12" width="9" style="36"/>
    <col min="13" max="210" width="9" style="1"/>
  </cols>
  <sheetData>
    <row r="1" spans="1:12" s="1" customFormat="1" ht="15.95">
      <c r="K1" s="36"/>
      <c r="L1" s="36"/>
    </row>
    <row r="2" spans="1:12" s="1" customFormat="1" ht="15.95">
      <c r="A2" s="23"/>
      <c r="B2" s="23"/>
      <c r="C2" s="151" t="s">
        <v>105</v>
      </c>
      <c r="D2" s="151"/>
      <c r="E2" s="151"/>
      <c r="F2" s="151"/>
      <c r="G2" s="151"/>
      <c r="H2" s="151"/>
      <c r="I2" s="151"/>
      <c r="J2" s="23"/>
      <c r="K2" s="36"/>
      <c r="L2" s="36"/>
    </row>
    <row r="3" spans="1:12" s="1" customFormat="1" ht="15.95">
      <c r="C3" s="2"/>
      <c r="D3" s="2"/>
      <c r="E3" s="2"/>
      <c r="F3" s="2"/>
      <c r="G3" s="2"/>
      <c r="K3" s="36"/>
      <c r="L3" s="36"/>
    </row>
    <row r="4" spans="1:12" s="1" customFormat="1" ht="15.95">
      <c r="C4" s="3" t="s">
        <v>1</v>
      </c>
      <c r="D4" s="3"/>
      <c r="E4" s="3"/>
      <c r="F4" s="3"/>
      <c r="G4" s="3"/>
      <c r="H4" s="3"/>
      <c r="I4" s="3"/>
      <c r="K4" s="36"/>
      <c r="L4" s="36"/>
    </row>
    <row r="5" spans="1:12" s="1" customFormat="1" ht="15.95">
      <c r="C5" s="152"/>
      <c r="D5" s="152"/>
      <c r="E5" s="152"/>
      <c r="F5" s="152"/>
      <c r="G5" s="152"/>
      <c r="H5" s="152"/>
      <c r="I5" s="152"/>
      <c r="K5" s="36"/>
      <c r="L5" s="36"/>
    </row>
    <row r="6" spans="1:12" s="1" customFormat="1" ht="15.95">
      <c r="C6" s="159" t="s">
        <v>106</v>
      </c>
      <c r="D6" s="159"/>
      <c r="E6" s="159"/>
      <c r="F6" s="159"/>
      <c r="G6" s="159"/>
      <c r="H6" s="160"/>
      <c r="I6" s="160"/>
      <c r="J6" s="160"/>
      <c r="K6" s="36"/>
      <c r="L6" s="36"/>
    </row>
    <row r="7" spans="1:12" s="1" customFormat="1" ht="35.1" customHeight="1">
      <c r="C7" s="153" t="s">
        <v>107</v>
      </c>
      <c r="D7" s="153"/>
      <c r="E7" s="153"/>
      <c r="F7" s="153"/>
      <c r="G7" s="153"/>
      <c r="H7" s="160"/>
      <c r="I7" s="160"/>
      <c r="J7" s="160"/>
      <c r="K7" s="36"/>
      <c r="L7" s="36"/>
    </row>
    <row r="8" spans="1:12" s="1" customFormat="1" ht="15.95">
      <c r="C8" s="4" t="s">
        <v>3</v>
      </c>
      <c r="D8" s="4"/>
      <c r="E8" s="4"/>
      <c r="F8" s="4"/>
      <c r="G8" s="4"/>
      <c r="H8" s="4"/>
      <c r="I8" s="4"/>
      <c r="K8" s="36"/>
      <c r="L8" s="36"/>
    </row>
    <row r="9" spans="1:12" s="1" customFormat="1" ht="15.95">
      <c r="C9" s="6" t="s">
        <v>4</v>
      </c>
      <c r="D9" s="6"/>
      <c r="E9" s="6"/>
      <c r="K9" s="36"/>
      <c r="L9" s="36"/>
    </row>
    <row r="10" spans="1:12" s="1" customFormat="1" ht="15.95">
      <c r="C10" s="6" t="s">
        <v>108</v>
      </c>
      <c r="D10" s="6"/>
      <c r="E10" s="6"/>
      <c r="K10" s="36"/>
      <c r="L10" s="36"/>
    </row>
    <row r="11" spans="1:12" s="1" customFormat="1" ht="17.100000000000001" thickBot="1">
      <c r="K11" s="36"/>
      <c r="L11" s="36"/>
    </row>
    <row r="12" spans="1:12" s="1" customFormat="1" ht="15.95">
      <c r="A12" s="161" t="s">
        <v>109</v>
      </c>
      <c r="B12" s="162"/>
      <c r="C12" s="162"/>
      <c r="D12" s="26"/>
      <c r="E12" s="163" t="s">
        <v>110</v>
      </c>
      <c r="F12" s="163"/>
      <c r="G12" s="163"/>
      <c r="H12" s="163"/>
      <c r="I12" s="163"/>
      <c r="J12" s="163"/>
      <c r="K12" s="36"/>
      <c r="L12" s="36"/>
    </row>
    <row r="13" spans="1:12" s="1" customFormat="1" ht="15.95">
      <c r="A13" s="154" t="s">
        <v>111</v>
      </c>
      <c r="B13" s="155"/>
      <c r="C13" s="155"/>
      <c r="D13" s="144"/>
      <c r="E13" s="164" t="s">
        <v>112</v>
      </c>
      <c r="F13" s="163"/>
      <c r="G13" s="158" t="str">
        <f>IF(D13="","",IF(D12="","",(D12-D13-D14-D15)))</f>
        <v/>
      </c>
      <c r="H13" s="158"/>
      <c r="I13" s="158"/>
      <c r="J13" s="158"/>
      <c r="K13" s="36"/>
      <c r="L13" s="36"/>
    </row>
    <row r="14" spans="1:12" s="1" customFormat="1" ht="15.95">
      <c r="A14" s="156" t="s">
        <v>113</v>
      </c>
      <c r="B14" s="157"/>
      <c r="C14" s="157"/>
      <c r="D14" s="145">
        <v>170</v>
      </c>
      <c r="E14" s="164"/>
      <c r="F14" s="163"/>
      <c r="G14" s="158"/>
      <c r="H14" s="158"/>
      <c r="I14" s="158"/>
      <c r="J14" s="158"/>
      <c r="K14" s="36"/>
      <c r="L14" s="36"/>
    </row>
    <row r="15" spans="1:12" s="1" customFormat="1" ht="15.95">
      <c r="A15" s="147" t="s">
        <v>114</v>
      </c>
      <c r="B15" s="148"/>
      <c r="C15" s="148"/>
      <c r="D15" s="145">
        <f>SUM(E21:E23)</f>
        <v>0</v>
      </c>
      <c r="E15" s="164"/>
      <c r="F15" s="163"/>
      <c r="G15" s="158"/>
      <c r="H15" s="158"/>
      <c r="I15" s="158"/>
      <c r="J15" s="158"/>
      <c r="K15" s="36"/>
      <c r="L15" s="36"/>
    </row>
    <row r="16" spans="1:12" s="1" customFormat="1" ht="15.75" customHeight="1" thickBot="1">
      <c r="A16" s="149" t="s">
        <v>115</v>
      </c>
      <c r="B16" s="150"/>
      <c r="C16" s="150"/>
      <c r="D16" s="146"/>
      <c r="E16" s="164"/>
      <c r="F16" s="163"/>
      <c r="G16" s="158"/>
      <c r="H16" s="158"/>
      <c r="I16" s="158"/>
      <c r="J16" s="158"/>
      <c r="K16" s="36"/>
      <c r="L16" s="36"/>
    </row>
    <row r="17" spans="1:21" s="1" customFormat="1" ht="15.95">
      <c r="A17" s="8"/>
      <c r="B17" s="8"/>
      <c r="C17" s="8"/>
      <c r="D17" s="9"/>
      <c r="E17" s="9"/>
      <c r="F17" s="7"/>
      <c r="G17" s="10"/>
      <c r="H17" s="10"/>
      <c r="I17" s="10"/>
      <c r="J17" s="7"/>
      <c r="K17" s="36"/>
      <c r="L17" s="36"/>
    </row>
    <row r="18" spans="1:21" s="1" customFormat="1" ht="17.100000000000001" thickBot="1">
      <c r="B18" s="5"/>
      <c r="K18" s="36"/>
      <c r="L18" s="36"/>
    </row>
    <row r="19" spans="1:21" s="1" customFormat="1" ht="15.95">
      <c r="A19" s="11" t="s">
        <v>116</v>
      </c>
      <c r="B19" s="12" t="s">
        <v>117</v>
      </c>
      <c r="C19" s="27" t="s">
        <v>118</v>
      </c>
      <c r="D19" s="13" t="s">
        <v>119</v>
      </c>
      <c r="E19" s="13" t="s">
        <v>120</v>
      </c>
      <c r="F19" s="13" t="s">
        <v>121</v>
      </c>
      <c r="G19" s="13" t="s">
        <v>122</v>
      </c>
      <c r="H19" s="14" t="s">
        <v>123</v>
      </c>
      <c r="I19" s="15" t="s">
        <v>124</v>
      </c>
      <c r="J19" s="15" t="s">
        <v>125</v>
      </c>
      <c r="K19" s="36"/>
      <c r="L19" s="36"/>
    </row>
    <row r="20" spans="1:21" s="1" customFormat="1" ht="17.100000000000001" thickBot="1">
      <c r="A20" s="16" t="s">
        <v>126</v>
      </c>
      <c r="B20" s="17" t="s">
        <v>126</v>
      </c>
      <c r="C20" s="18"/>
      <c r="D20" s="17" t="s">
        <v>127</v>
      </c>
      <c r="E20" s="19" t="s">
        <v>126</v>
      </c>
      <c r="F20" s="19" t="s">
        <v>128</v>
      </c>
      <c r="G20" s="19" t="s">
        <v>129</v>
      </c>
      <c r="H20" s="19" t="s">
        <v>130</v>
      </c>
      <c r="I20" s="20" t="s">
        <v>131</v>
      </c>
      <c r="J20" s="20" t="s">
        <v>132</v>
      </c>
      <c r="K20" s="36"/>
      <c r="L20" s="36"/>
    </row>
    <row r="21" spans="1:21" s="1" customFormat="1" ht="15.95">
      <c r="A21" s="28" t="str">
        <f>IF(D13="","",IF(D15="","",D13+D14+D15+G13))</f>
        <v/>
      </c>
      <c r="B21" s="25"/>
      <c r="C21" s="29" t="s">
        <v>133</v>
      </c>
      <c r="D21" s="21" t="str">
        <f>IF(F21="","",IF(G21="","",2))</f>
        <v/>
      </c>
      <c r="E21" s="143" t="str">
        <f>IF(F21="","",IF(G21="","",G21/60*D21))</f>
        <v/>
      </c>
      <c r="F21" s="25"/>
      <c r="G21" s="25"/>
      <c r="H21" s="32" t="s">
        <v>134</v>
      </c>
      <c r="I21" s="32" t="s">
        <v>135</v>
      </c>
      <c r="J21" s="33"/>
      <c r="K21" s="36"/>
      <c r="L21" s="36"/>
    </row>
    <row r="22" spans="1:21" s="1" customFormat="1" ht="15.95">
      <c r="A22" s="24">
        <f>D12</f>
        <v>0</v>
      </c>
      <c r="B22" s="25"/>
      <c r="C22" s="30" t="s">
        <v>136</v>
      </c>
      <c r="D22" s="22" t="str">
        <f>IF(F22=0,"",IF(F22="","",IF(G22="","",280/F22*60)))</f>
        <v/>
      </c>
      <c r="E22" s="143" t="str">
        <f>IF(F22="","",IF(G22="","",G22/60*D22))</f>
        <v/>
      </c>
      <c r="F22" s="25"/>
      <c r="G22" s="25"/>
      <c r="H22" s="34" t="s">
        <v>137</v>
      </c>
      <c r="I22" s="34" t="s">
        <v>135</v>
      </c>
      <c r="J22" s="35"/>
      <c r="K22" s="36"/>
      <c r="L22" s="36"/>
    </row>
    <row r="23" spans="1:21" s="1" customFormat="1" ht="15.95">
      <c r="A23" s="31">
        <f>D12</f>
        <v>0</v>
      </c>
      <c r="B23" s="25"/>
      <c r="C23" s="30" t="s">
        <v>138</v>
      </c>
      <c r="D23" s="21" t="str">
        <f>IF(F23="","",IF(G23="","",30))</f>
        <v/>
      </c>
      <c r="E23" s="143" t="str">
        <f>IF(F23="","",IF(G23="","",G23/60*D23))</f>
        <v/>
      </c>
      <c r="F23" s="25"/>
      <c r="G23" s="25"/>
      <c r="H23" s="34" t="s">
        <v>139</v>
      </c>
      <c r="I23" s="34" t="s">
        <v>135</v>
      </c>
      <c r="J23" s="35"/>
      <c r="K23" s="36"/>
      <c r="L23" s="36"/>
    </row>
    <row r="24" spans="1:21" s="1" customFormat="1" ht="17.100000000000001" thickBot="1">
      <c r="J24" s="5"/>
      <c r="K24" s="36"/>
      <c r="L24" s="36"/>
    </row>
    <row r="25" spans="1:21" s="1" customFormat="1" ht="15.95">
      <c r="A25" s="171" t="s">
        <v>140</v>
      </c>
      <c r="B25" s="172"/>
      <c r="C25" s="172"/>
      <c r="D25" s="172"/>
      <c r="E25" s="172"/>
      <c r="F25" s="172"/>
      <c r="G25" s="172"/>
      <c r="H25" s="172"/>
      <c r="I25" s="172"/>
      <c r="J25" s="173"/>
      <c r="K25" s="36"/>
      <c r="L25" s="36"/>
    </row>
    <row r="26" spans="1:21" s="1" customFormat="1" ht="408.75" customHeight="1">
      <c r="A26" s="167" t="s">
        <v>141</v>
      </c>
      <c r="B26" s="168"/>
      <c r="C26" s="168"/>
      <c r="D26" s="168"/>
      <c r="E26" s="168"/>
      <c r="F26" s="168"/>
      <c r="G26" s="168"/>
      <c r="H26" s="168"/>
      <c r="I26" s="168"/>
      <c r="J26" s="169"/>
      <c r="K26" s="36"/>
      <c r="L26" s="36"/>
    </row>
    <row r="27" spans="1:21" ht="8.25" customHeight="1"/>
    <row r="28" spans="1:21" ht="87" customHeight="1">
      <c r="A28" s="165" t="s">
        <v>142</v>
      </c>
      <c r="B28" s="170"/>
      <c r="C28" s="170"/>
      <c r="D28" s="170"/>
      <c r="E28" s="170"/>
      <c r="F28" s="170"/>
      <c r="G28" s="170"/>
      <c r="H28" s="170"/>
      <c r="I28" s="170"/>
      <c r="J28" s="170"/>
    </row>
    <row r="29" spans="1:21" ht="381.95" customHeight="1">
      <c r="A29" s="165" t="s">
        <v>143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15"/>
      <c r="M29" s="166"/>
      <c r="N29" s="166"/>
      <c r="O29" s="166"/>
      <c r="P29" s="166"/>
      <c r="Q29" s="166"/>
      <c r="R29" s="166"/>
      <c r="S29" s="166"/>
      <c r="T29" s="166"/>
      <c r="U29" s="166"/>
    </row>
  </sheetData>
  <sheetProtection sheet="1" objects="1" scenarios="1"/>
  <protectedRanges>
    <protectedRange sqref="F21:G23" name="Rozsah1"/>
    <protectedRange sqref="B21:B23" name="Rozsah2"/>
  </protectedRanges>
  <mergeCells count="19">
    <mergeCell ref="A29:J29"/>
    <mergeCell ref="A26:J26"/>
    <mergeCell ref="M29:U29"/>
    <mergeCell ref="A28:J28"/>
    <mergeCell ref="A25:J25"/>
    <mergeCell ref="A15:C15"/>
    <mergeCell ref="A16:C16"/>
    <mergeCell ref="C2:I2"/>
    <mergeCell ref="C5:I5"/>
    <mergeCell ref="C7:G7"/>
    <mergeCell ref="A13:C13"/>
    <mergeCell ref="A14:C14"/>
    <mergeCell ref="G13:J16"/>
    <mergeCell ref="C6:G6"/>
    <mergeCell ref="H7:J7"/>
    <mergeCell ref="H6:J6"/>
    <mergeCell ref="A12:C12"/>
    <mergeCell ref="E12:J12"/>
    <mergeCell ref="E13:F16"/>
  </mergeCells>
  <conditionalFormatting sqref="D16">
    <cfRule type="cellIs" dxfId="2" priority="6" operator="lessThan">
      <formula>$D$15</formula>
    </cfRule>
    <cfRule type="cellIs" dxfId="1" priority="1" operator="equal">
      <formula>""</formula>
    </cfRule>
  </conditionalFormatting>
  <conditionalFormatting sqref="G13">
    <cfRule type="cellIs" dxfId="0" priority="5" operator="lessThan">
      <formula>600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C63D-0160-418C-9E2F-3932D039835F}">
  <dimension ref="A1:W10"/>
  <sheetViews>
    <sheetView workbookViewId="0">
      <selection activeCell="C9" sqref="C9"/>
    </sheetView>
  </sheetViews>
  <sheetFormatPr defaultColWidth="8.875" defaultRowHeight="15.75" customHeight="1"/>
  <cols>
    <col min="1" max="1" width="20.5" style="46" customWidth="1"/>
    <col min="2" max="2" width="76.625" style="46" customWidth="1"/>
    <col min="3" max="3" width="35.125" style="46" customWidth="1"/>
    <col min="4" max="16384" width="8.875" style="46"/>
  </cols>
  <sheetData>
    <row r="1" spans="1:23" ht="15.95">
      <c r="A1" s="43"/>
      <c r="B1" s="44" t="s">
        <v>144</v>
      </c>
      <c r="C1" s="44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15.95">
      <c r="A2" s="100"/>
      <c r="B2" s="98"/>
      <c r="C2" s="98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15.95">
      <c r="A3" s="100"/>
      <c r="B3" s="99" t="s">
        <v>1</v>
      </c>
      <c r="C3" s="100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5.95">
      <c r="A4" s="100"/>
      <c r="B4" s="101"/>
      <c r="C4" s="103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15.95">
      <c r="A5" s="100"/>
      <c r="B5" s="52" t="s">
        <v>3</v>
      </c>
      <c r="C5" s="52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95">
      <c r="A6" s="100"/>
      <c r="B6" s="54" t="s">
        <v>4</v>
      </c>
      <c r="C6" s="54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 ht="15.95">
      <c r="A7" s="102"/>
      <c r="B7" s="102"/>
      <c r="C7" s="102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spans="1:23" ht="33.75" customHeight="1">
      <c r="A8" s="61" t="s">
        <v>11</v>
      </c>
      <c r="B8" s="61" t="s">
        <v>145</v>
      </c>
      <c r="C8" s="61" t="s">
        <v>146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23" ht="68.099999999999994">
      <c r="A9" s="104" t="s">
        <v>147</v>
      </c>
      <c r="B9" s="105" t="s">
        <v>148</v>
      </c>
      <c r="C9" s="106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spans="1:23" ht="15.9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387E-EBD8-4680-B8B6-0BDA89BFF012}">
  <dimension ref="A1:W10"/>
  <sheetViews>
    <sheetView workbookViewId="0">
      <selection activeCell="B10" sqref="B10"/>
    </sheetView>
  </sheetViews>
  <sheetFormatPr defaultColWidth="8.875" defaultRowHeight="15.75" customHeight="1"/>
  <cols>
    <col min="1" max="1" width="34.875" style="46" customWidth="1"/>
    <col min="2" max="2" width="26" style="46" customWidth="1"/>
    <col min="3" max="3" width="29.875" style="46" customWidth="1"/>
    <col min="4" max="16384" width="8.875" style="46"/>
  </cols>
  <sheetData>
    <row r="1" spans="1:23" s="96" customFormat="1" ht="15.95">
      <c r="B1" s="97" t="s">
        <v>149</v>
      </c>
      <c r="C1" s="97"/>
    </row>
    <row r="2" spans="1:23" ht="15.95">
      <c r="A2" s="100"/>
      <c r="B2" s="98"/>
      <c r="C2" s="98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15.95">
      <c r="A3" s="100"/>
      <c r="B3" s="99" t="s">
        <v>1</v>
      </c>
      <c r="C3" s="100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5.95">
      <c r="A4" s="100"/>
      <c r="B4" s="101"/>
      <c r="C4" s="103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15.95">
      <c r="A5" s="185"/>
      <c r="B5" s="185"/>
      <c r="C5" s="185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95">
      <c r="A6" s="100"/>
      <c r="B6" s="52" t="s">
        <v>3</v>
      </c>
      <c r="C6" s="52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 ht="15.95">
      <c r="A7" s="100"/>
      <c r="B7" s="54" t="s">
        <v>4</v>
      </c>
      <c r="C7" s="54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3" ht="15.95">
      <c r="A8" s="102"/>
      <c r="B8" s="102"/>
      <c r="C8" s="102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spans="1:23" ht="108.75" customHeight="1">
      <c r="A9" s="61" t="s">
        <v>11</v>
      </c>
      <c r="B9" s="61" t="s">
        <v>150</v>
      </c>
      <c r="C9" s="61" t="s">
        <v>12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3" ht="82.5" customHeight="1">
      <c r="A10" s="107" t="s">
        <v>151</v>
      </c>
      <c r="B10" s="106"/>
      <c r="C10" s="67" t="s">
        <v>152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</row>
  </sheetData>
  <mergeCells count="1">
    <mergeCell ref="A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AE12-5CE6-476C-89F6-40F21FE0A605}">
  <dimension ref="A1:AD12"/>
  <sheetViews>
    <sheetView topLeftCell="A3" workbookViewId="0">
      <selection activeCell="B10" sqref="B10"/>
    </sheetView>
  </sheetViews>
  <sheetFormatPr defaultColWidth="8.875" defaultRowHeight="15.75" customHeight="1"/>
  <cols>
    <col min="1" max="1" width="27.125" style="46" customWidth="1"/>
    <col min="2" max="2" width="19.5" style="46" customWidth="1"/>
    <col min="3" max="3" width="12.125" style="46" customWidth="1"/>
    <col min="4" max="4" width="8.875" style="46"/>
    <col min="5" max="5" width="10.625" style="46" customWidth="1"/>
    <col min="6" max="16384" width="8.875" style="46"/>
  </cols>
  <sheetData>
    <row r="1" spans="1:30" ht="15.95">
      <c r="A1" s="43"/>
      <c r="B1" s="44" t="s">
        <v>153</v>
      </c>
      <c r="C1" s="44"/>
      <c r="D1" s="44"/>
      <c r="E1" s="45"/>
      <c r="F1" s="44"/>
      <c r="G1" s="44"/>
      <c r="H1" s="44"/>
      <c r="I1" s="44"/>
      <c r="J1" s="44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ht="15.95">
      <c r="A2" s="100"/>
      <c r="B2" s="98"/>
      <c r="C2" s="98"/>
      <c r="D2" s="98"/>
      <c r="E2" s="108"/>
      <c r="F2" s="98"/>
      <c r="G2" s="98"/>
      <c r="H2" s="98"/>
      <c r="I2" s="98"/>
      <c r="J2" s="98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30" ht="15.95">
      <c r="A3" s="100"/>
      <c r="B3" s="99" t="s">
        <v>1</v>
      </c>
      <c r="C3" s="100"/>
      <c r="D3" s="98"/>
      <c r="E3" s="108"/>
      <c r="F3" s="98"/>
      <c r="G3" s="98"/>
      <c r="H3" s="98"/>
      <c r="I3" s="98"/>
      <c r="J3" s="98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ht="15.95">
      <c r="A4" s="100"/>
      <c r="B4" s="101"/>
      <c r="C4" s="103"/>
      <c r="D4" s="98"/>
      <c r="E4" s="108"/>
      <c r="F4" s="98"/>
      <c r="G4" s="98"/>
      <c r="H4" s="98"/>
      <c r="I4" s="98"/>
      <c r="J4" s="98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</row>
    <row r="5" spans="1:30" ht="15.95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ht="15.95">
      <c r="A6" s="100"/>
      <c r="B6" s="52" t="s">
        <v>3</v>
      </c>
      <c r="C6" s="52"/>
      <c r="D6" s="36"/>
      <c r="E6" s="109"/>
      <c r="F6" s="36"/>
      <c r="G6" s="36"/>
      <c r="H6" s="36"/>
      <c r="I6" s="36"/>
      <c r="J6" s="100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0" ht="15.95">
      <c r="A7" s="100"/>
      <c r="B7" s="54" t="s">
        <v>4</v>
      </c>
      <c r="C7" s="54"/>
      <c r="D7" s="36"/>
      <c r="E7" s="109"/>
      <c r="F7" s="36"/>
      <c r="G7" s="36"/>
      <c r="H7" s="36"/>
      <c r="I7" s="36"/>
      <c r="J7" s="100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0" ht="15.95">
      <c r="A8" s="110"/>
      <c r="B8" s="111"/>
      <c r="C8" s="111"/>
      <c r="D8" s="36"/>
      <c r="E8" s="109"/>
      <c r="F8" s="36"/>
      <c r="G8" s="36"/>
      <c r="H8" s="36"/>
      <c r="I8" s="36"/>
      <c r="J8" s="100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</row>
    <row r="9" spans="1:30" ht="69" customHeight="1">
      <c r="A9" s="112" t="s">
        <v>11</v>
      </c>
      <c r="B9" s="61" t="s">
        <v>154</v>
      </c>
      <c r="C9" s="61" t="s">
        <v>12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30" ht="63.95">
      <c r="A10" s="113" t="s">
        <v>155</v>
      </c>
      <c r="B10" s="114"/>
      <c r="C10" s="67" t="s">
        <v>21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2" spans="1:30" ht="15.75" customHeight="1">
      <c r="A12" s="54" t="s">
        <v>156</v>
      </c>
    </row>
  </sheetData>
  <mergeCells count="1">
    <mergeCell ref="A5:J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Branislav Zeleňák</dc:creator>
  <cp:keywords/>
  <dc:description/>
  <cp:lastModifiedBy>Michaela Matúšková</cp:lastModifiedBy>
  <cp:revision/>
  <dcterms:created xsi:type="dcterms:W3CDTF">2025-06-03T12:55:08Z</dcterms:created>
  <dcterms:modified xsi:type="dcterms:W3CDTF">2026-08-26T09:42:17Z</dcterms:modified>
  <cp:category/>
  <cp:contentStatus/>
</cp:coreProperties>
</file>