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" i="2"/>
  <c r="D3" i="2"/>
  <c r="D2" i="2"/>
  <c r="C3" i="2"/>
  <c r="C2" i="2"/>
  <c r="B3" i="2"/>
  <c r="B2" i="2"/>
  <c r="G21" i="1"/>
  <c r="O21" i="1" s="1"/>
  <c r="G22" i="1"/>
  <c r="O22" i="1" s="1"/>
  <c r="G23" i="1"/>
  <c r="M23" i="1" s="1"/>
  <c r="M21" i="1" l="1"/>
  <c r="O23" i="1"/>
  <c r="M22" i="1"/>
  <c r="G28" i="1"/>
  <c r="M28" i="1" l="1"/>
  <c r="O28" i="1"/>
  <c r="G14" i="1"/>
  <c r="M14" i="1" s="1"/>
  <c r="G15" i="1"/>
  <c r="M15" i="1" s="1"/>
  <c r="G16" i="1"/>
  <c r="M16" i="1" s="1"/>
  <c r="G17" i="1"/>
  <c r="O17" i="1" s="1"/>
  <c r="G18" i="1"/>
  <c r="M18" i="1" s="1"/>
  <c r="G19" i="1"/>
  <c r="M19" i="1" s="1"/>
  <c r="O19" i="1" l="1"/>
  <c r="O18" i="1"/>
  <c r="O15" i="1"/>
  <c r="O14" i="1"/>
  <c r="M17" i="1"/>
  <c r="O16" i="1"/>
  <c r="E31" i="1"/>
  <c r="F31" i="1"/>
  <c r="G13" i="1"/>
  <c r="M13" i="1" s="1"/>
  <c r="G20" i="1"/>
  <c r="M20" i="1" s="1"/>
  <c r="G24" i="1"/>
  <c r="M24" i="1" s="1"/>
  <c r="G25" i="1"/>
  <c r="G26" i="1"/>
  <c r="M26" i="1" s="1"/>
  <c r="M27" i="1"/>
  <c r="G29" i="1"/>
  <c r="M29" i="1" s="1"/>
  <c r="G30" i="1"/>
  <c r="M30" i="1" s="1"/>
  <c r="D31" i="1"/>
  <c r="M25" i="1" l="1"/>
  <c r="O29" i="1"/>
  <c r="O30" i="1"/>
  <c r="O27" i="1"/>
  <c r="O26" i="1"/>
  <c r="O20" i="1"/>
  <c r="G31" i="1"/>
  <c r="O13" i="1"/>
  <c r="O25" i="1"/>
  <c r="O24" i="1"/>
  <c r="D4" i="2" l="1"/>
  <c r="O31" i="1"/>
  <c r="M31" i="1"/>
  <c r="C4" i="2"/>
  <c r="B4" i="2"/>
  <c r="O32" i="1" l="1"/>
  <c r="O33" i="1" s="1"/>
</calcChain>
</file>

<file path=xl/sharedStrings.xml><?xml version="1.0" encoding="utf-8"?>
<sst xmlns="http://schemas.openxmlformats.org/spreadsheetml/2006/main" count="114" uniqueCount="78">
  <si>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</si>
  <si>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</si>
  <si>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</si>
  <si>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</si>
  <si>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</si>
  <si>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</si>
  <si>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</si>
  <si>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</si>
  <si>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</si>
  <si>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</si>
  <si>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</si>
  <si>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</si>
  <si>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</si>
  <si>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</si>
  <si>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</si>
  <si>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</si>
  <si>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</si>
  <si>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</si>
  <si>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</si>
  <si>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</si>
  <si>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</si>
  <si>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</si>
  <si>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</si>
  <si>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</si>
  <si>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</si>
  <si>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</si>
  <si>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</si>
  <si>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</si>
  <si>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</si>
  <si>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</si>
  <si>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</si>
  <si>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 xml:space="preserve">suma cena </t>
  </si>
  <si>
    <t>priemer cena</t>
  </si>
  <si>
    <t>Budča - časť č.3 (Ostrá lúka)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</si>
  <si>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</si>
  <si>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</si>
  <si>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</si>
  <si>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</si>
  <si>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</si>
  <si>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</si>
  <si>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</si>
  <si>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1367B00</t>
  </si>
  <si>
    <t>50/1000</t>
  </si>
  <si>
    <t>č.7</t>
  </si>
  <si>
    <t>č.8</t>
  </si>
  <si>
    <t>spolu (m³/hod.)*</t>
  </si>
  <si>
    <t>Predpokladaný objem prác</t>
  </si>
  <si>
    <t>Druh prác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</si>
  <si>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</si>
  <si>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</si>
  <si>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</si>
  <si>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</si>
  <si>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ihličnatá ťažba (m³)</t>
  </si>
  <si>
    <t>listnatá ťažba (m³)</t>
  </si>
  <si>
    <t>neštandarné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</si>
  <si>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</si>
  <si>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</si>
  <si>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1402 - 1 1</t>
  </si>
  <si>
    <t>1378 - 0 0</t>
  </si>
  <si>
    <t>č.2</t>
  </si>
  <si>
    <t>PN-50</t>
  </si>
  <si>
    <t>DPH 23%</t>
  </si>
  <si>
    <t>PN+50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</si>
  <si>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</si>
  <si>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</si>
  <si>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</si>
  <si>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</si>
  <si>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1084 A 1 1</t>
  </si>
  <si>
    <t>1085 B 1 1</t>
  </si>
  <si>
    <t>1332 - 1 1</t>
  </si>
  <si>
    <t>1326 - 1 1</t>
  </si>
  <si>
    <t>1379 - 0 0</t>
  </si>
  <si>
    <t>1275 A 0 0</t>
  </si>
  <si>
    <t>1275 C 0 0</t>
  </si>
  <si>
    <t xml:space="preserve">1276 B 0 0 </t>
  </si>
  <si>
    <t xml:space="preserve">1294 B 0 0 </t>
  </si>
  <si>
    <t xml:space="preserve">1279 A 0 0 </t>
  </si>
  <si>
    <t>Príloha č.3 k Návrhu zmluvy na časť č.3 (Ostrá lúka)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</si>
</sst>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4" fontId="10" fillId="5" borderId="4" xfId="0" applyNumberFormat="1" applyFont="1" applyFill="1" applyBorder="1" applyAlignment="1">
      <alignment horizontal="center" vertical="center"/>
    </xf>
    <xf numFmtId="0" fontId="0" fillId="0" borderId="20" xfId="0" applyBorder="1"/>
    <xf numFmtId="0" fontId="8" fillId="4" borderId="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2" fontId="8" fillId="0" borderId="30" xfId="0" applyNumberFormat="1" applyFont="1" applyBorder="1" applyAlignment="1" applyProtection="1">
      <alignment horizontal="right" vertical="center"/>
      <protection locked="0"/>
    </xf>
    <xf numFmtId="4" fontId="8" fillId="5" borderId="30" xfId="0" applyNumberFormat="1" applyFont="1" applyFill="1" applyBorder="1" applyAlignment="1">
      <alignment horizontal="right" vertical="center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9" fontId="8" fillId="0" borderId="30" xfId="0" applyNumberFormat="1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4" fontId="5" fillId="2" borderId="32" xfId="0" applyNumberFormat="1" applyFont="1" applyFill="1" applyBorder="1" applyAlignment="1" applyProtection="1">
      <alignment horizontal="center" vertical="center"/>
      <protection locked="0"/>
    </xf>
    <xf numFmtId="0" fontId="0" fillId="4" borderId="33" xfId="0" applyFill="1" applyBorder="1"/>
    <xf numFmtId="0" fontId="0" fillId="0" borderId="34" xfId="0" applyBorder="1"/>
    <xf numFmtId="0" fontId="5" fillId="0" borderId="17" xfId="0" applyFont="1" applyBorder="1" applyAlignment="1">
      <alignment vertical="center"/>
    </xf>
    <xf numFmtId="3" fontId="5" fillId="5" borderId="34" xfId="0" applyNumberFormat="1" applyFont="1" applyFill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5" borderId="2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6" xfId="0" applyFont="1" applyBorder="1" applyAlignment="1">
      <alignment horizontal="left"/>
    </xf>
    <xf numFmtId="0" fontId="4" fillId="0" borderId="0" xfId="0" applyFont="1"/>
    <xf numFmtId="0" fontId="0" fillId="0" borderId="2" xfId="0" applyBorder="1"/>
    <xf numFmtId="49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right" vertical="center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 applyProtection="1">
      <alignment horizontal="center" vertical="center"/>
      <protection locked="0"/>
    </xf>
    <xf numFmtId="4" fontId="5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Border="1"/>
    <xf numFmtId="2" fontId="0" fillId="0" borderId="2" xfId="0" applyNumberFormat="1" applyBorder="1"/>
    <xf numFmtId="0" fontId="0" fillId="0" borderId="0" xfId="0" applyAlignment="1">
      <alignment horizontal="center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3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zoomScalePageLayoutView="40" workbookViewId="0">
      <selection activeCell="J8" sqref="J8"/>
    </sheetView>
  </sheetViews>
  <sheetFormatPr defaultRowHeight="15" x14ac:dyDescent="0.25"/>
  <cols>
    <col min="1" max="1" width="11.42578125" customWidth="1"/>
    <col min="2" max="2" width="10.42578125" customWidth="1"/>
    <col min="3" max="3" width="11.28515625" customWidth="1"/>
    <col min="4" max="4" width="8.5703125" customWidth="1"/>
    <col min="5" max="5" width="9.42578125" customWidth="1"/>
    <col min="6" max="6" width="8.5703125" customWidth="1"/>
    <col min="7" max="7" width="9.28515625" customWidth="1"/>
    <col min="8" max="8" width="11.7109375" customWidth="1"/>
    <col min="9" max="9" width="9.140625" customWidth="1"/>
    <col min="10" max="10" width="11.5703125" customWidth="1"/>
    <col min="11" max="13" width="11.7109375" customWidth="1"/>
    <col min="14" max="14" width="12.85546875" customWidth="1"/>
    <col min="15" max="15" width="10.140625" customWidth="1"/>
    <col min="16" max="16" width="14.28515625" customWidth="1"/>
  </cols>
  <sheetData>
    <row r="1" spans="1:16" x14ac:dyDescent="0.25">
      <c r="E1" s="66" t="s">
        <v>77</v>
      </c>
      <c r="F1" s="66"/>
      <c r="G1" s="66"/>
      <c r="H1" s="66"/>
      <c r="I1" s="66"/>
      <c r="J1" s="66"/>
      <c r="K1" s="66"/>
      <c r="L1" s="66"/>
    </row>
    <row r="2" spans="1:16" ht="18" x14ac:dyDescent="0.25">
      <c r="C2" s="73" t="s">
        <v>40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4" spans="1:16" ht="15.75" customHeight="1" x14ac:dyDescent="0.25">
      <c r="A4" s="51" t="s">
        <v>55</v>
      </c>
      <c r="B4" s="51"/>
      <c r="C4" s="52"/>
      <c r="D4" s="52"/>
      <c r="E4" s="52"/>
      <c r="F4" s="52"/>
      <c r="G4" s="52"/>
      <c r="H4" s="52"/>
      <c r="J4" s="24" t="s">
        <v>22</v>
      </c>
      <c r="K4" s="74" t="s">
        <v>33</v>
      </c>
      <c r="L4" s="74"/>
      <c r="M4" s="74"/>
    </row>
    <row r="7" spans="1:16" x14ac:dyDescent="0.25">
      <c r="A7" s="13" t="s">
        <v>56</v>
      </c>
      <c r="B7" s="54"/>
      <c r="C7" s="54"/>
      <c r="D7" s="54"/>
      <c r="E7" s="54"/>
      <c r="F7" s="13"/>
      <c r="I7" s="75"/>
      <c r="J7" s="75"/>
      <c r="K7" s="75"/>
      <c r="L7" s="75"/>
      <c r="M7" s="75"/>
    </row>
    <row r="8" spans="1:16" x14ac:dyDescent="0.25">
      <c r="A8" s="53"/>
      <c r="B8" s="13"/>
      <c r="C8" s="13"/>
      <c r="D8" s="13"/>
      <c r="E8" s="13"/>
      <c r="F8" s="13"/>
    </row>
    <row r="9" spans="1:16" ht="42.75" customHeight="1" thickBot="1" x14ac:dyDescent="0.3">
      <c r="A9" s="17"/>
      <c r="B9" s="18"/>
      <c r="G9" s="1"/>
      <c r="I9" s="21"/>
    </row>
    <row r="10" spans="1:16" ht="106.5" customHeight="1" thickBot="1" x14ac:dyDescent="0.3">
      <c r="A10" s="125" t="s">
        <v>0</v>
      </c>
      <c r="B10" s="122" t="s">
        <v>1</v>
      </c>
      <c r="C10" s="70" t="s">
        <v>2</v>
      </c>
      <c r="D10" s="76" t="s">
        <v>46</v>
      </c>
      <c r="E10" s="77"/>
      <c r="F10" s="77"/>
      <c r="G10" s="78"/>
      <c r="H10" s="79" t="s">
        <v>47</v>
      </c>
      <c r="I10" s="70" t="s">
        <v>3</v>
      </c>
      <c r="J10" s="84" t="s">
        <v>4</v>
      </c>
      <c r="K10" s="70" t="s">
        <v>5</v>
      </c>
      <c r="L10" s="14" t="s">
        <v>23</v>
      </c>
      <c r="M10" s="70" t="s">
        <v>6</v>
      </c>
      <c r="N10" s="109" t="s">
        <v>66</v>
      </c>
      <c r="O10" s="90" t="s">
        <v>65</v>
      </c>
      <c r="P10" s="106" t="s">
        <v>7</v>
      </c>
    </row>
    <row r="11" spans="1:16" ht="24" customHeight="1" x14ac:dyDescent="0.25">
      <c r="A11" s="95"/>
      <c r="B11" s="123"/>
      <c r="C11" s="71"/>
      <c r="D11" s="119" t="s">
        <v>52</v>
      </c>
      <c r="E11" s="93" t="s">
        <v>53</v>
      </c>
      <c r="F11" s="121" t="s">
        <v>54</v>
      </c>
      <c r="G11" s="121" t="s">
        <v>45</v>
      </c>
      <c r="H11" s="80"/>
      <c r="I11" s="82"/>
      <c r="J11" s="85"/>
      <c r="K11" s="95"/>
      <c r="M11" s="82"/>
      <c r="N11" s="110"/>
      <c r="O11" s="91"/>
      <c r="P11" s="107"/>
    </row>
    <row r="12" spans="1:16" ht="14.25" customHeight="1" thickBot="1" x14ac:dyDescent="0.3">
      <c r="A12" s="96"/>
      <c r="B12" s="124"/>
      <c r="C12" s="72"/>
      <c r="D12" s="120"/>
      <c r="E12" s="94"/>
      <c r="F12" s="94"/>
      <c r="G12" s="94"/>
      <c r="H12" s="81"/>
      <c r="I12" s="83"/>
      <c r="J12" s="86"/>
      <c r="K12" s="96"/>
      <c r="L12" s="15"/>
      <c r="M12" s="83"/>
      <c r="N12" s="111"/>
      <c r="O12" s="92"/>
      <c r="P12" s="108"/>
    </row>
    <row r="13" spans="1:16" ht="15.75" thickBot="1" x14ac:dyDescent="0.3">
      <c r="A13" s="22">
        <v>3</v>
      </c>
      <c r="B13" s="56" t="s">
        <v>58</v>
      </c>
      <c r="C13" s="8" t="s">
        <v>24</v>
      </c>
      <c r="D13" s="9"/>
      <c r="E13" s="9">
        <v>100</v>
      </c>
      <c r="F13" s="9"/>
      <c r="G13" s="19">
        <f t="shared" ref="G13:G30" si="0">D13+E13+F13</f>
        <v>100</v>
      </c>
      <c r="H13" s="10" t="s">
        <v>25</v>
      </c>
      <c r="I13" s="16">
        <v>0.35</v>
      </c>
      <c r="J13" s="11">
        <v>0.37</v>
      </c>
      <c r="K13" s="12">
        <v>900</v>
      </c>
      <c r="L13" s="59">
        <v>19.68</v>
      </c>
      <c r="M13" s="62">
        <f t="shared" ref="M13:M30" si="1">L13*G13</f>
        <v>1968</v>
      </c>
      <c r="N13" s="2"/>
      <c r="O13" s="32">
        <f t="shared" ref="O13:O30" si="2">G13*N13</f>
        <v>0</v>
      </c>
      <c r="P13" s="67"/>
    </row>
    <row r="14" spans="1:16" ht="15.75" thickBot="1" x14ac:dyDescent="0.3">
      <c r="A14" s="22">
        <v>3</v>
      </c>
      <c r="B14" s="56" t="s">
        <v>57</v>
      </c>
      <c r="C14" s="8" t="s">
        <v>24</v>
      </c>
      <c r="D14" s="9"/>
      <c r="E14" s="9">
        <v>62</v>
      </c>
      <c r="F14" s="9"/>
      <c r="G14" s="19">
        <f t="shared" si="0"/>
        <v>62</v>
      </c>
      <c r="H14" s="10" t="s">
        <v>25</v>
      </c>
      <c r="I14" s="16">
        <v>0.5</v>
      </c>
      <c r="J14" s="11">
        <v>3.43</v>
      </c>
      <c r="K14" s="12">
        <v>1500</v>
      </c>
      <c r="L14" s="59">
        <v>18.75</v>
      </c>
      <c r="M14" s="62">
        <f t="shared" si="1"/>
        <v>1162.5</v>
      </c>
      <c r="N14" s="2"/>
      <c r="O14" s="32">
        <f t="shared" si="2"/>
        <v>0</v>
      </c>
      <c r="P14" s="67"/>
    </row>
    <row r="15" spans="1:16" ht="15.75" thickBot="1" x14ac:dyDescent="0.3">
      <c r="A15" s="22">
        <v>3</v>
      </c>
      <c r="B15" s="7" t="s">
        <v>67</v>
      </c>
      <c r="C15" s="8" t="s">
        <v>24</v>
      </c>
      <c r="D15" s="55">
        <v>387</v>
      </c>
      <c r="E15" s="9">
        <v>238</v>
      </c>
      <c r="F15" s="9"/>
      <c r="G15" s="19">
        <f t="shared" si="0"/>
        <v>625</v>
      </c>
      <c r="H15" s="10" t="s">
        <v>25</v>
      </c>
      <c r="I15" s="16">
        <v>0.3</v>
      </c>
      <c r="J15" s="11">
        <v>1.68</v>
      </c>
      <c r="K15" s="12">
        <v>500</v>
      </c>
      <c r="L15" s="59">
        <v>17.47</v>
      </c>
      <c r="M15" s="62">
        <f t="shared" si="1"/>
        <v>10918.75</v>
      </c>
      <c r="N15" s="2"/>
      <c r="O15" s="32">
        <f t="shared" si="2"/>
        <v>0</v>
      </c>
      <c r="P15" s="67"/>
    </row>
    <row r="16" spans="1:16" ht="15.75" thickBot="1" x14ac:dyDescent="0.3">
      <c r="A16" s="22">
        <v>3</v>
      </c>
      <c r="B16" s="7" t="s">
        <v>68</v>
      </c>
      <c r="C16" s="8" t="s">
        <v>24</v>
      </c>
      <c r="D16" s="55">
        <v>126</v>
      </c>
      <c r="E16" s="9">
        <v>99</v>
      </c>
      <c r="F16" s="9"/>
      <c r="G16" s="19">
        <f t="shared" si="0"/>
        <v>225</v>
      </c>
      <c r="H16" s="10" t="s">
        <v>25</v>
      </c>
      <c r="I16" s="16">
        <v>0.3</v>
      </c>
      <c r="J16" s="11">
        <v>1.19</v>
      </c>
      <c r="K16" s="12">
        <v>300</v>
      </c>
      <c r="L16" s="59">
        <v>17.41</v>
      </c>
      <c r="M16" s="62">
        <f t="shared" si="1"/>
        <v>3917.25</v>
      </c>
      <c r="N16" s="2"/>
      <c r="O16" s="32">
        <f t="shared" si="2"/>
        <v>0</v>
      </c>
      <c r="P16" s="67"/>
    </row>
    <row r="17" spans="1:16" ht="15.75" thickBot="1" x14ac:dyDescent="0.3">
      <c r="A17" s="22">
        <v>3</v>
      </c>
      <c r="B17" s="7" t="s">
        <v>69</v>
      </c>
      <c r="C17" s="8" t="s">
        <v>24</v>
      </c>
      <c r="D17" s="29">
        <v>7</v>
      </c>
      <c r="E17" s="9">
        <v>778</v>
      </c>
      <c r="F17" s="9"/>
      <c r="G17" s="19">
        <f t="shared" si="0"/>
        <v>785</v>
      </c>
      <c r="H17" s="10" t="s">
        <v>25</v>
      </c>
      <c r="I17" s="16">
        <v>0.15</v>
      </c>
      <c r="J17" s="11">
        <v>2</v>
      </c>
      <c r="K17" s="12">
        <v>1000</v>
      </c>
      <c r="L17" s="59">
        <v>18.07</v>
      </c>
      <c r="M17" s="62">
        <f t="shared" si="1"/>
        <v>14184.95</v>
      </c>
      <c r="N17" s="2"/>
      <c r="O17" s="32">
        <f t="shared" si="2"/>
        <v>0</v>
      </c>
      <c r="P17" s="67"/>
    </row>
    <row r="18" spans="1:16" ht="15.75" thickBot="1" x14ac:dyDescent="0.3">
      <c r="A18" s="22">
        <v>3</v>
      </c>
      <c r="B18" s="7" t="s">
        <v>70</v>
      </c>
      <c r="C18" s="8" t="s">
        <v>24</v>
      </c>
      <c r="D18" s="9">
        <v>199</v>
      </c>
      <c r="E18" s="9">
        <v>838</v>
      </c>
      <c r="F18" s="9"/>
      <c r="G18" s="19">
        <f t="shared" si="0"/>
        <v>1037</v>
      </c>
      <c r="H18" s="10" t="s">
        <v>25</v>
      </c>
      <c r="I18" s="16">
        <v>0.25</v>
      </c>
      <c r="J18" s="11">
        <v>2.36</v>
      </c>
      <c r="K18" s="12">
        <v>700</v>
      </c>
      <c r="L18" s="59">
        <v>17.84</v>
      </c>
      <c r="M18" s="62">
        <f t="shared" si="1"/>
        <v>18500.079999999998</v>
      </c>
      <c r="N18" s="2"/>
      <c r="O18" s="32">
        <f t="shared" si="2"/>
        <v>0</v>
      </c>
      <c r="P18" s="67"/>
    </row>
    <row r="19" spans="1:16" ht="15.75" thickBot="1" x14ac:dyDescent="0.3">
      <c r="A19" s="22">
        <v>3</v>
      </c>
      <c r="B19" s="7" t="s">
        <v>71</v>
      </c>
      <c r="C19" s="8" t="s">
        <v>24</v>
      </c>
      <c r="D19" s="9">
        <v>50</v>
      </c>
      <c r="E19" s="9">
        <v>313</v>
      </c>
      <c r="F19" s="9"/>
      <c r="G19" s="19">
        <f t="shared" si="0"/>
        <v>363</v>
      </c>
      <c r="H19" s="10" t="s">
        <v>25</v>
      </c>
      <c r="I19" s="16">
        <v>0.4</v>
      </c>
      <c r="J19" s="11">
        <v>0.93</v>
      </c>
      <c r="K19" s="12">
        <v>700</v>
      </c>
      <c r="L19" s="59">
        <v>19.170000000000002</v>
      </c>
      <c r="M19" s="62">
        <f t="shared" si="1"/>
        <v>6958.7100000000009</v>
      </c>
      <c r="N19" s="2"/>
      <c r="O19" s="32">
        <f t="shared" si="2"/>
        <v>0</v>
      </c>
      <c r="P19" s="67"/>
    </row>
    <row r="20" spans="1:16" ht="15.75" thickBot="1" x14ac:dyDescent="0.3">
      <c r="A20" s="22">
        <v>3</v>
      </c>
      <c r="B20" s="56" t="s">
        <v>72</v>
      </c>
      <c r="C20" s="8" t="s">
        <v>24</v>
      </c>
      <c r="D20" s="9"/>
      <c r="E20" s="9">
        <v>60</v>
      </c>
      <c r="F20" s="9"/>
      <c r="G20" s="19">
        <f t="shared" si="0"/>
        <v>60</v>
      </c>
      <c r="H20" s="10" t="s">
        <v>26</v>
      </c>
      <c r="I20" s="16">
        <v>0.3</v>
      </c>
      <c r="J20" s="11">
        <v>0.57999999999999996</v>
      </c>
      <c r="K20" s="12">
        <v>800</v>
      </c>
      <c r="L20" s="59">
        <v>23.23</v>
      </c>
      <c r="M20" s="62">
        <f t="shared" si="1"/>
        <v>1393.8</v>
      </c>
      <c r="N20" s="2"/>
      <c r="O20" s="32">
        <f t="shared" si="2"/>
        <v>0</v>
      </c>
      <c r="P20" s="67"/>
    </row>
    <row r="21" spans="1:16" ht="15.75" thickBot="1" x14ac:dyDescent="0.3">
      <c r="A21" s="22">
        <v>3</v>
      </c>
      <c r="B21" s="56" t="s">
        <v>74</v>
      </c>
      <c r="C21" s="8" t="s">
        <v>24</v>
      </c>
      <c r="D21" s="9">
        <v>43</v>
      </c>
      <c r="E21" s="9">
        <v>82</v>
      </c>
      <c r="F21" s="9"/>
      <c r="G21" s="19">
        <f t="shared" si="0"/>
        <v>125</v>
      </c>
      <c r="H21" s="10" t="s">
        <v>27</v>
      </c>
      <c r="I21" s="16">
        <v>0.25</v>
      </c>
      <c r="J21" s="11">
        <v>0.2</v>
      </c>
      <c r="K21" s="12">
        <v>800</v>
      </c>
      <c r="L21" s="59">
        <v>28.24</v>
      </c>
      <c r="M21" s="62">
        <f t="shared" si="1"/>
        <v>3530</v>
      </c>
      <c r="N21" s="2"/>
      <c r="O21" s="32">
        <f t="shared" si="2"/>
        <v>0</v>
      </c>
      <c r="P21" s="67"/>
    </row>
    <row r="22" spans="1:16" ht="15.75" thickBot="1" x14ac:dyDescent="0.3">
      <c r="A22" s="22">
        <v>3</v>
      </c>
      <c r="B22" s="56" t="s">
        <v>75</v>
      </c>
      <c r="C22" s="8" t="s">
        <v>24</v>
      </c>
      <c r="D22" s="9"/>
      <c r="E22" s="9">
        <v>20</v>
      </c>
      <c r="F22" s="9"/>
      <c r="G22" s="19">
        <f t="shared" si="0"/>
        <v>20</v>
      </c>
      <c r="H22" s="10" t="s">
        <v>27</v>
      </c>
      <c r="I22" s="16">
        <v>0.4</v>
      </c>
      <c r="J22" s="11">
        <v>0.28999999999999998</v>
      </c>
      <c r="K22" s="12">
        <v>1000</v>
      </c>
      <c r="L22" s="59">
        <v>28.35</v>
      </c>
      <c r="M22" s="62">
        <f t="shared" si="1"/>
        <v>567</v>
      </c>
      <c r="N22" s="2"/>
      <c r="O22" s="32">
        <f t="shared" si="2"/>
        <v>0</v>
      </c>
      <c r="P22" s="67"/>
    </row>
    <row r="23" spans="1:16" ht="15.75" thickBot="1" x14ac:dyDescent="0.3">
      <c r="A23" s="22">
        <v>3</v>
      </c>
      <c r="B23" s="56" t="s">
        <v>76</v>
      </c>
      <c r="C23" s="8" t="s">
        <v>59</v>
      </c>
      <c r="D23" s="9"/>
      <c r="E23" s="9">
        <v>30</v>
      </c>
      <c r="F23" s="9"/>
      <c r="G23" s="19">
        <f t="shared" si="0"/>
        <v>30</v>
      </c>
      <c r="H23" s="10" t="s">
        <v>27</v>
      </c>
      <c r="I23" s="16">
        <v>0.25</v>
      </c>
      <c r="J23" s="11">
        <v>0.09</v>
      </c>
      <c r="K23" s="12">
        <v>600</v>
      </c>
      <c r="L23" s="59">
        <v>28.33</v>
      </c>
      <c r="M23" s="62">
        <f t="shared" si="1"/>
        <v>849.9</v>
      </c>
      <c r="N23" s="2"/>
      <c r="O23" s="32">
        <f t="shared" si="2"/>
        <v>0</v>
      </c>
      <c r="P23" s="67"/>
    </row>
    <row r="24" spans="1:16" ht="15.75" thickBot="1" x14ac:dyDescent="0.3">
      <c r="A24" s="22">
        <v>3</v>
      </c>
      <c r="B24" s="56" t="s">
        <v>73</v>
      </c>
      <c r="C24" s="8" t="s">
        <v>59</v>
      </c>
      <c r="D24" s="9"/>
      <c r="E24" s="9">
        <v>6</v>
      </c>
      <c r="F24" s="9"/>
      <c r="G24" s="19">
        <f t="shared" si="0"/>
        <v>6</v>
      </c>
      <c r="H24" s="10" t="s">
        <v>27</v>
      </c>
      <c r="I24" s="16">
        <v>0.3</v>
      </c>
      <c r="J24" s="11">
        <v>7.0000000000000007E-2</v>
      </c>
      <c r="K24" s="12">
        <v>700</v>
      </c>
      <c r="L24" s="59">
        <v>27.99</v>
      </c>
      <c r="M24" s="62">
        <f t="shared" si="1"/>
        <v>167.94</v>
      </c>
      <c r="N24" s="2"/>
      <c r="O24" s="32">
        <f t="shared" si="2"/>
        <v>0</v>
      </c>
      <c r="P24" s="67"/>
    </row>
    <row r="25" spans="1:16" ht="15.75" thickBot="1" x14ac:dyDescent="0.3">
      <c r="A25" s="22">
        <v>3</v>
      </c>
      <c r="B25" s="56" t="s">
        <v>41</v>
      </c>
      <c r="C25" s="8" t="s">
        <v>24</v>
      </c>
      <c r="D25" s="9">
        <v>33</v>
      </c>
      <c r="E25" s="9">
        <v>126</v>
      </c>
      <c r="F25" s="9"/>
      <c r="G25" s="19">
        <f>D25+E25+F25</f>
        <v>159</v>
      </c>
      <c r="H25" s="10" t="s">
        <v>27</v>
      </c>
      <c r="I25" s="16">
        <v>0.2</v>
      </c>
      <c r="J25" s="11">
        <v>0.15</v>
      </c>
      <c r="K25" s="12" t="s">
        <v>42</v>
      </c>
      <c r="L25" s="59">
        <v>29.03</v>
      </c>
      <c r="M25" s="62">
        <f t="shared" si="1"/>
        <v>4615.7700000000004</v>
      </c>
      <c r="N25" s="2"/>
      <c r="O25" s="32">
        <f t="shared" si="2"/>
        <v>0</v>
      </c>
      <c r="P25" s="67"/>
    </row>
    <row r="26" spans="1:16" ht="15.75" thickBot="1" x14ac:dyDescent="0.3">
      <c r="A26" s="22"/>
      <c r="B26" s="56" t="s">
        <v>28</v>
      </c>
      <c r="C26" s="8" t="s">
        <v>24</v>
      </c>
      <c r="D26" s="9">
        <v>500</v>
      </c>
      <c r="E26" s="9">
        <v>1400</v>
      </c>
      <c r="F26" s="9"/>
      <c r="G26" s="19">
        <f t="shared" si="0"/>
        <v>1900</v>
      </c>
      <c r="H26" s="10" t="s">
        <v>29</v>
      </c>
      <c r="I26" s="16">
        <v>0.3</v>
      </c>
      <c r="J26" s="11">
        <v>1</v>
      </c>
      <c r="K26" s="12">
        <v>600</v>
      </c>
      <c r="L26" s="59">
        <v>19.5</v>
      </c>
      <c r="M26" s="62">
        <f t="shared" si="1"/>
        <v>37050</v>
      </c>
      <c r="N26" s="2"/>
      <c r="O26" s="32">
        <f t="shared" si="2"/>
        <v>0</v>
      </c>
      <c r="P26" s="67"/>
    </row>
    <row r="27" spans="1:16" ht="15.75" thickBot="1" x14ac:dyDescent="0.3">
      <c r="A27" s="22"/>
      <c r="B27" s="7" t="s">
        <v>28</v>
      </c>
      <c r="C27" s="8" t="s">
        <v>24</v>
      </c>
      <c r="D27" s="9">
        <v>200</v>
      </c>
      <c r="E27" s="9">
        <v>200</v>
      </c>
      <c r="F27" s="9"/>
      <c r="G27" s="19">
        <f>SUM(D27:E27)</f>
        <v>400</v>
      </c>
      <c r="H27" s="10" t="s">
        <v>62</v>
      </c>
      <c r="I27" s="16">
        <v>0.3</v>
      </c>
      <c r="J27" s="11">
        <v>0.5</v>
      </c>
      <c r="K27" s="12">
        <v>600</v>
      </c>
      <c r="L27" s="59">
        <v>24.5</v>
      </c>
      <c r="M27" s="62">
        <f t="shared" si="1"/>
        <v>9800</v>
      </c>
      <c r="N27" s="2"/>
      <c r="O27" s="32">
        <f t="shared" si="2"/>
        <v>0</v>
      </c>
      <c r="P27" s="67"/>
    </row>
    <row r="28" spans="1:16" ht="15.75" thickBot="1" x14ac:dyDescent="0.3">
      <c r="A28" s="22"/>
      <c r="B28" s="7" t="s">
        <v>28</v>
      </c>
      <c r="C28" s="8" t="s">
        <v>59</v>
      </c>
      <c r="D28" s="9">
        <v>100</v>
      </c>
      <c r="E28" s="9">
        <v>100</v>
      </c>
      <c r="F28" s="9"/>
      <c r="G28" s="19">
        <f t="shared" si="0"/>
        <v>200</v>
      </c>
      <c r="H28" s="39" t="s">
        <v>60</v>
      </c>
      <c r="I28" s="16">
        <v>0.3</v>
      </c>
      <c r="J28" s="11">
        <v>0.2</v>
      </c>
      <c r="K28" s="12">
        <v>600</v>
      </c>
      <c r="L28" s="57">
        <v>29.5</v>
      </c>
      <c r="M28" s="62">
        <f t="shared" si="1"/>
        <v>5900</v>
      </c>
      <c r="N28" s="2"/>
      <c r="O28" s="32">
        <f t="shared" si="2"/>
        <v>0</v>
      </c>
      <c r="P28" s="67"/>
    </row>
    <row r="29" spans="1:16" ht="15.75" thickBot="1" x14ac:dyDescent="0.3">
      <c r="A29" s="26"/>
      <c r="B29" s="27" t="s">
        <v>28</v>
      </c>
      <c r="C29" s="28" t="s">
        <v>43</v>
      </c>
      <c r="D29" s="29"/>
      <c r="E29" s="29"/>
      <c r="F29" s="29">
        <v>150</v>
      </c>
      <c r="G29" s="19">
        <f t="shared" si="0"/>
        <v>150</v>
      </c>
      <c r="H29" s="10" t="s">
        <v>48</v>
      </c>
      <c r="I29" s="30" t="s">
        <v>50</v>
      </c>
      <c r="J29" s="31" t="s">
        <v>50</v>
      </c>
      <c r="K29" s="33" t="s">
        <v>50</v>
      </c>
      <c r="L29" s="60">
        <v>11.29</v>
      </c>
      <c r="M29" s="62">
        <f t="shared" si="1"/>
        <v>1693.4999999999998</v>
      </c>
      <c r="N29" s="2"/>
      <c r="O29" s="32">
        <f t="shared" si="2"/>
        <v>0</v>
      </c>
      <c r="P29" s="67"/>
    </row>
    <row r="30" spans="1:16" ht="15.75" thickBot="1" x14ac:dyDescent="0.3">
      <c r="A30" s="34"/>
      <c r="B30" s="35" t="s">
        <v>28</v>
      </c>
      <c r="C30" s="36" t="s">
        <v>44</v>
      </c>
      <c r="D30" s="37"/>
      <c r="E30" s="37"/>
      <c r="F30" s="37">
        <v>150</v>
      </c>
      <c r="G30" s="38">
        <f t="shared" si="0"/>
        <v>150</v>
      </c>
      <c r="H30" s="39" t="s">
        <v>49</v>
      </c>
      <c r="I30" s="40" t="s">
        <v>50</v>
      </c>
      <c r="J30" s="41" t="s">
        <v>50</v>
      </c>
      <c r="K30" s="42" t="s">
        <v>50</v>
      </c>
      <c r="L30" s="61">
        <v>25.82</v>
      </c>
      <c r="M30" s="63">
        <f t="shared" si="1"/>
        <v>3873</v>
      </c>
      <c r="N30" s="43"/>
      <c r="O30" s="32">
        <f t="shared" si="2"/>
        <v>0</v>
      </c>
      <c r="P30" s="68"/>
    </row>
    <row r="31" spans="1:16" ht="15.75" thickBot="1" x14ac:dyDescent="0.3">
      <c r="A31" s="44"/>
      <c r="B31" s="45"/>
      <c r="C31" s="46"/>
      <c r="D31" s="47">
        <f>SUM(D13:D30)</f>
        <v>1645</v>
      </c>
      <c r="E31" s="47">
        <f>SUM(E13:E30)</f>
        <v>4452</v>
      </c>
      <c r="F31" s="47">
        <f>SUM(F29:F30)</f>
        <v>300</v>
      </c>
      <c r="G31" s="47">
        <f>SUM(G13:G30)</f>
        <v>6397</v>
      </c>
      <c r="H31" s="48"/>
      <c r="I31" s="46"/>
      <c r="J31" s="115" t="s">
        <v>8</v>
      </c>
      <c r="K31" s="115"/>
      <c r="L31" s="58"/>
      <c r="M31" s="50">
        <f>SUM(M13:M30)</f>
        <v>127051.15000000001</v>
      </c>
      <c r="N31" s="49" t="s">
        <v>9</v>
      </c>
      <c r="O31" s="50">
        <f>SUM(O13:O30)</f>
        <v>0</v>
      </c>
      <c r="P31" s="112"/>
    </row>
    <row r="32" spans="1:16" ht="15.75" thickBot="1" x14ac:dyDescent="0.3">
      <c r="A32" s="87" t="s">
        <v>61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9"/>
      <c r="O32" s="20">
        <f>O31*0.23</f>
        <v>0</v>
      </c>
      <c r="P32" s="113"/>
    </row>
    <row r="33" spans="1:16" ht="15.75" thickBot="1" x14ac:dyDescent="0.3">
      <c r="A33" s="87" t="s">
        <v>10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9"/>
      <c r="O33" s="20">
        <f>O31+O32</f>
        <v>0</v>
      </c>
      <c r="P33" s="114"/>
    </row>
    <row r="34" spans="1:16" x14ac:dyDescent="0.25">
      <c r="A34" s="116" t="s">
        <v>34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</row>
    <row r="35" spans="1:16" x14ac:dyDescent="0.25">
      <c r="A35" s="118" t="s">
        <v>11</v>
      </c>
      <c r="B35" s="118"/>
      <c r="C35" s="11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6" x14ac:dyDescent="0.25">
      <c r="A36" s="69" t="s">
        <v>12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6" x14ac:dyDescent="0.25">
      <c r="A37" s="69" t="s">
        <v>13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6" x14ac:dyDescent="0.25">
      <c r="D38" s="6"/>
      <c r="E38" s="99" t="s">
        <v>14</v>
      </c>
      <c r="F38" s="25"/>
      <c r="G38" s="4" t="s">
        <v>15</v>
      </c>
      <c r="H38" s="100"/>
      <c r="I38" s="101"/>
      <c r="J38" s="101"/>
      <c r="K38" s="101"/>
      <c r="L38" s="101"/>
      <c r="M38" s="101"/>
      <c r="N38" s="101"/>
      <c r="O38" s="102"/>
    </row>
    <row r="39" spans="1:16" x14ac:dyDescent="0.25">
      <c r="D39" s="6"/>
      <c r="E39" s="99"/>
      <c r="F39" s="25"/>
      <c r="G39" s="4" t="s">
        <v>16</v>
      </c>
      <c r="H39" s="100"/>
      <c r="I39" s="101"/>
      <c r="J39" s="101"/>
      <c r="K39" s="101"/>
      <c r="L39" s="101"/>
      <c r="M39" s="101"/>
      <c r="N39" s="101"/>
      <c r="O39" s="102"/>
    </row>
    <row r="40" spans="1:16" x14ac:dyDescent="0.25">
      <c r="D40" s="6"/>
      <c r="E40" s="99"/>
      <c r="F40" s="25"/>
      <c r="G40" s="4" t="s">
        <v>17</v>
      </c>
      <c r="H40" s="100"/>
      <c r="I40" s="101"/>
      <c r="J40" s="101"/>
      <c r="K40" s="101"/>
      <c r="L40" s="101"/>
      <c r="M40" s="101"/>
      <c r="N40" s="101"/>
      <c r="O40" s="102"/>
    </row>
    <row r="41" spans="1:16" x14ac:dyDescent="0.25">
      <c r="A41" s="6"/>
      <c r="B41" s="6"/>
      <c r="C41" s="6"/>
      <c r="E41" s="99"/>
      <c r="F41" s="25"/>
      <c r="G41" s="4" t="s">
        <v>18</v>
      </c>
      <c r="H41" s="100"/>
      <c r="I41" s="101"/>
      <c r="J41" s="101"/>
      <c r="K41" s="101"/>
      <c r="L41" s="101"/>
      <c r="M41" s="101"/>
      <c r="N41" s="101"/>
      <c r="O41" s="102"/>
    </row>
    <row r="42" spans="1:16" x14ac:dyDescent="0.25">
      <c r="E42" s="99"/>
      <c r="F42" s="25"/>
      <c r="G42" s="4" t="s">
        <v>19</v>
      </c>
      <c r="H42" s="5"/>
      <c r="I42" s="103" t="s">
        <v>20</v>
      </c>
      <c r="J42" s="104"/>
      <c r="K42" s="104"/>
      <c r="L42" s="104"/>
      <c r="M42" s="104"/>
      <c r="N42" s="104"/>
      <c r="O42" s="105"/>
    </row>
    <row r="45" spans="1:16" x14ac:dyDescent="0.25">
      <c r="A45" s="6"/>
      <c r="B45" s="6"/>
      <c r="C45" s="6"/>
      <c r="D45" s="6"/>
      <c r="E45" s="6"/>
      <c r="F45" s="6"/>
      <c r="J45" t="s">
        <v>21</v>
      </c>
      <c r="M45" s="97"/>
      <c r="N45" s="98"/>
    </row>
    <row r="47" spans="1:16" x14ac:dyDescent="0.25">
      <c r="A47" t="s">
        <v>35</v>
      </c>
    </row>
    <row r="48" spans="1:16" x14ac:dyDescent="0.25">
      <c r="A48" t="s">
        <v>36</v>
      </c>
    </row>
    <row r="49" spans="1:1" x14ac:dyDescent="0.25">
      <c r="A49" t="s">
        <v>37</v>
      </c>
    </row>
    <row r="50" spans="1:1" x14ac:dyDescent="0.25">
      <c r="A50" t="s">
        <v>38</v>
      </c>
    </row>
    <row r="51" spans="1:1" x14ac:dyDescent="0.25">
      <c r="A51" t="s">
        <v>39</v>
      </c>
    </row>
    <row r="52" spans="1:1" x14ac:dyDescent="0.25">
      <c r="A52" t="s">
        <v>63</v>
      </c>
    </row>
    <row r="53" spans="1:1" x14ac:dyDescent="0.25">
      <c r="A53" t="s">
        <v>64</v>
      </c>
    </row>
    <row r="54" spans="1:1" ht="17.25" x14ac:dyDescent="0.25">
      <c r="A54" t="s">
        <v>51</v>
      </c>
    </row>
  </sheetData>
  <mergeCells count="36">
    <mergeCell ref="P10:P12"/>
    <mergeCell ref="A37:O37"/>
    <mergeCell ref="M10:M12"/>
    <mergeCell ref="N10:N12"/>
    <mergeCell ref="P31:P33"/>
    <mergeCell ref="J31:K31"/>
    <mergeCell ref="A34:P34"/>
    <mergeCell ref="A35:C35"/>
    <mergeCell ref="D11:D12"/>
    <mergeCell ref="G11:G12"/>
    <mergeCell ref="B10:B12"/>
    <mergeCell ref="F11:F12"/>
    <mergeCell ref="A10:A12"/>
    <mergeCell ref="M45:N45"/>
    <mergeCell ref="E38:E42"/>
    <mergeCell ref="H38:O38"/>
    <mergeCell ref="H39:O39"/>
    <mergeCell ref="H40:O40"/>
    <mergeCell ref="H41:O41"/>
    <mergeCell ref="I42:O42"/>
    <mergeCell ref="E1:L1"/>
    <mergeCell ref="P13:P30"/>
    <mergeCell ref="A36:O36"/>
    <mergeCell ref="C10:C12"/>
    <mergeCell ref="C2:N2"/>
    <mergeCell ref="K4:M4"/>
    <mergeCell ref="I7:M7"/>
    <mergeCell ref="D10:G10"/>
    <mergeCell ref="H10:H12"/>
    <mergeCell ref="I10:I12"/>
    <mergeCell ref="J10:J12"/>
    <mergeCell ref="A32:N32"/>
    <mergeCell ref="A33:N33"/>
    <mergeCell ref="O10:O12"/>
    <mergeCell ref="E11:E12"/>
    <mergeCell ref="K10:K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13" customWidth="1"/>
  </cols>
  <sheetData>
    <row r="1" spans="1:5" x14ac:dyDescent="0.25">
      <c r="A1" s="55"/>
      <c r="B1" s="55" t="s">
        <v>25</v>
      </c>
      <c r="C1" s="55" t="s">
        <v>26</v>
      </c>
      <c r="D1" s="55" t="s">
        <v>27</v>
      </c>
    </row>
    <row r="2" spans="1:5" x14ac:dyDescent="0.25">
      <c r="A2" s="55" t="s">
        <v>30</v>
      </c>
      <c r="B2" s="64">
        <f>SUM(Hárok1!G13:G19)</f>
        <v>3197</v>
      </c>
      <c r="C2" s="64">
        <f>SUM(Hárok1!G20)</f>
        <v>60</v>
      </c>
      <c r="D2" s="64">
        <f>SUM(Hárok1!G21:G25)</f>
        <v>340</v>
      </c>
      <c r="E2" s="23">
        <f>SUM(B2:D2)</f>
        <v>3597</v>
      </c>
    </row>
    <row r="3" spans="1:5" x14ac:dyDescent="0.25">
      <c r="A3" s="55" t="s">
        <v>31</v>
      </c>
      <c r="B3" s="64">
        <f>SUM(Hárok1!M13:M19)</f>
        <v>57610.239999999998</v>
      </c>
      <c r="C3" s="64">
        <f>SUM(Hárok1!M20)</f>
        <v>1393.8</v>
      </c>
      <c r="D3" s="64">
        <f>SUM(Hárok1!M21:M25)</f>
        <v>9730.61</v>
      </c>
    </row>
    <row r="4" spans="1:5" x14ac:dyDescent="0.25">
      <c r="A4" s="55" t="s">
        <v>32</v>
      </c>
      <c r="B4" s="65">
        <f>B3/B2</f>
        <v>18.0200938379731</v>
      </c>
      <c r="C4" s="65">
        <f>C3/C2</f>
        <v>23.23</v>
      </c>
      <c r="D4" s="65">
        <f>D3/D2</f>
        <v>28.619441176470591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2024-12-04T14:04:40Z</cp:lastPrinted>
  <dcterms:created xsi:type="dcterms:W3CDTF">2015-11-17T17:21:08Z</dcterms:created>
  <dcterms:modified xsi:type="dcterms:W3CDTF">2025-11-25T13:42:56Z</dcterms:modified>
</cp:coreProperties>
</file>