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2190\Desktop\Dokumenty\N VO TU\Ťažba na rok 2026\Prílohy A k SP Návrhy zmlúv\Prílohy č.3 k Návrhom zmlúv\"/>
    </mc:Choice>
  </mc:AlternateContent>
  <bookViews>
    <workbookView xWindow="-120" yWindow="-120" windowWidth="25440" windowHeight="15270"/>
  </bookViews>
  <sheets>
    <sheet name="Hárok1" sheetId="1" r:id="rId1"/>
    <sheet name="Hárok2" sheetId="2" r:id="rId2"/>
    <sheet name="Hárok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8" i="1" l="1"/>
  <c r="G28" i="1"/>
  <c r="O28" i="1" s="1"/>
  <c r="G27" i="1"/>
  <c r="M27" i="1" s="1"/>
  <c r="G26" i="1"/>
  <c r="O26" i="1" s="1"/>
  <c r="G25" i="1"/>
  <c r="O25" i="1" s="1"/>
  <c r="G24" i="1"/>
  <c r="M24" i="1" s="1"/>
  <c r="O24" i="1"/>
  <c r="G23" i="1"/>
  <c r="O23" i="1" s="1"/>
  <c r="G22" i="1"/>
  <c r="O22" i="1" s="1"/>
  <c r="G21" i="1"/>
  <c r="O21" i="1" s="1"/>
  <c r="G20" i="1"/>
  <c r="M20" i="1" s="1"/>
  <c r="G19" i="1"/>
  <c r="M19" i="1" s="1"/>
  <c r="G15" i="1"/>
  <c r="M15" i="1" s="1"/>
  <c r="G16" i="1"/>
  <c r="M16" i="1" s="1"/>
  <c r="E34" i="1"/>
  <c r="D34" i="1"/>
  <c r="G31" i="1"/>
  <c r="M31" i="1" s="1"/>
  <c r="F34" i="1"/>
  <c r="G14" i="1"/>
  <c r="M14" i="1" s="1"/>
  <c r="G17" i="1"/>
  <c r="O17" i="1" s="1"/>
  <c r="G18" i="1"/>
  <c r="M18" i="1" s="1"/>
  <c r="G29" i="1"/>
  <c r="M29" i="1" s="1"/>
  <c r="G30" i="1"/>
  <c r="M30" i="1" s="1"/>
  <c r="G32" i="1"/>
  <c r="M32" i="1" s="1"/>
  <c r="G33" i="1"/>
  <c r="M33" i="1" s="1"/>
  <c r="G13" i="1"/>
  <c r="C2" i="2" l="1"/>
  <c r="M22" i="1"/>
  <c r="O19" i="1"/>
  <c r="O27" i="1"/>
  <c r="O20" i="1"/>
  <c r="M21" i="1"/>
  <c r="M23" i="1"/>
  <c r="M25" i="1"/>
  <c r="M26" i="1"/>
  <c r="M13" i="1"/>
  <c r="C3" i="2" s="1"/>
  <c r="O16" i="1"/>
  <c r="O15" i="1"/>
  <c r="M17" i="1"/>
  <c r="O33" i="1"/>
  <c r="O14" i="1"/>
  <c r="G34" i="1"/>
  <c r="O30" i="1"/>
  <c r="O29" i="1"/>
  <c r="O32" i="1"/>
  <c r="O31" i="1"/>
  <c r="O18" i="1"/>
  <c r="O13" i="1"/>
  <c r="C4" i="2" l="1"/>
  <c r="M34" i="1"/>
  <c r="O34" i="1"/>
  <c r="O35" i="1" l="1"/>
  <c r="O36" i="1" s="1"/>
</calcChain>
</file>

<file path=xl/sharedStrings.xml><?xml version="1.0" encoding="utf-8"?>
<sst xmlns="http://schemas.openxmlformats.org/spreadsheetml/2006/main" count="122" uniqueCount="80">
  <si>
    <t>LO</t>
  </si>
  <si>
    <t>JPRL</t>
  </si>
  <si>
    <t>Požadovaná kombinácia technologií</t>
  </si>
  <si>
    <t>Sklon v %</t>
  </si>
  <si>
    <t>hmotnatosť v m³</t>
  </si>
  <si>
    <t>Približovacia vzdialenosť VM/OM (m)</t>
  </si>
  <si>
    <t>Cena stanovená objednávateľom  bez DPH v € za JPRL</t>
  </si>
  <si>
    <t>Predpokladaný termín vykonania (kalendárny mesiac roka)</t>
  </si>
  <si>
    <t xml:space="preserve">Spolu bez DPH   </t>
  </si>
  <si>
    <t>Spolu bez DPH</t>
  </si>
  <si>
    <t>Spolu s  DPH</t>
  </si>
  <si>
    <t>Záväzný termín vykonania:</t>
  </si>
  <si>
    <t xml:space="preserve"> Určenie začiatku a ukončenia prác bude určené v Objednávke a Zákazkovom liste.</t>
  </si>
  <si>
    <t>Ak ste platiteľom DPH, uveďte IČ pre DPH, ak nie ste platiteľom DPH, ponechajte pôvodný text: nie som platiteľom DPH</t>
  </si>
  <si>
    <t>Doodávaleľ:</t>
  </si>
  <si>
    <t>Názov:</t>
  </si>
  <si>
    <t>Sídlo:</t>
  </si>
  <si>
    <t>IČO:</t>
  </si>
  <si>
    <t>DIČ:</t>
  </si>
  <si>
    <t>IČ pre DPH:</t>
  </si>
  <si>
    <t>nie som platiteľom DPH</t>
  </si>
  <si>
    <t>Podpis  dodávateľa</t>
  </si>
  <si>
    <t>LS: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</si>
  <si>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Cena stanovená obiednávateľom v </t>
    </r>
    <r>
      <rPr>
        <b/>
        <sz val="9"/>
        <rFont val="Calibri"/>
        <family val="2"/>
        <charset val="238"/>
      </rPr>
      <t>€</t>
    </r>
    <r>
      <rPr>
        <b/>
        <sz val="9"/>
        <rFont val="Arial"/>
        <family val="2"/>
        <charset val="238"/>
      </rPr>
      <t>/m</t>
    </r>
    <r>
      <rPr>
        <b/>
        <vertAlign val="superscript"/>
        <sz val="9"/>
        <rFont val="Arial"/>
        <family val="2"/>
        <charset val="238"/>
      </rPr>
      <t xml:space="preserve">3 </t>
    </r>
    <r>
      <rPr>
        <b/>
        <sz val="9"/>
        <rFont val="Arial"/>
        <family val="2"/>
        <charset val="238"/>
      </rPr>
      <t>na dve desatiiné miasta bez DPH</t>
    </r>
  </si>
  <si>
    <t>č.1</t>
  </si>
  <si>
    <t>suma m3</t>
  </si>
  <si>
    <t>suma cena</t>
  </si>
  <si>
    <t>priemer cena</t>
  </si>
  <si>
    <t>PP</t>
  </si>
  <si>
    <t>RN</t>
  </si>
  <si>
    <t>Budča - časť č.8 (Bukovina)</t>
  </si>
  <si>
    <t>Ponuka úchádzača nesmie prekročiť stanovenú akúkoľvek jednotkovú cenu a tiež ani celkovú sumárnu cenu za celú časť!!!</t>
  </si>
  <si>
    <t>PP - podľa potreby obiednávateľa</t>
  </si>
  <si>
    <t>OU - obnovná úmyselná ťažba</t>
  </si>
  <si>
    <t>PU+50 - predrubná úmyselná ťažba nad 50 rokov</t>
  </si>
  <si>
    <t>PU-50 - predrubná úmyselná ťažba do 50 rokov</t>
  </si>
  <si>
    <t>RN - rubná nahodná ťažba</t>
  </si>
  <si>
    <t>Opis a rozsah zákazky a cenová ponuka uchádzača</t>
  </si>
  <si>
    <t>č.7</t>
  </si>
  <si>
    <t>č.8</t>
  </si>
  <si>
    <t>spolu (m³/hod.)*</t>
  </si>
  <si>
    <t>Predpokladaný objem prác</t>
  </si>
  <si>
    <t>časovka JMP</t>
  </si>
  <si>
    <t>časovka LKT</t>
  </si>
  <si>
    <r>
      <t>* - podľa druhu prác (pri ťažbe sa použijú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 xml:space="preserve"> a pri časovke hodiny)</t>
    </r>
  </si>
  <si>
    <t>Druh prác</t>
  </si>
  <si>
    <t>-</t>
  </si>
  <si>
    <t>do 12.mesiacov odo dňa nadobudnutia účinnosti zmluvy</t>
  </si>
  <si>
    <t>ihličnatá ťažba (m³)</t>
  </si>
  <si>
    <t>listnatá ťažba (m³)</t>
  </si>
  <si>
    <t>neštandardné práce (hod.)</t>
  </si>
  <si>
    <r>
      <t xml:space="preserve">Názov predmetu zákazky: </t>
    </r>
    <r>
      <rPr>
        <b/>
        <sz val="12"/>
        <rFont val="Calibri"/>
        <family val="2"/>
        <charset val="238"/>
        <scheme val="minor"/>
      </rPr>
      <t>Lesnícke služby v ťažbovom procese na VŠLP TU Zvolen</t>
    </r>
  </si>
  <si>
    <t>Objednávateľ: VŠLP TU Zvolen</t>
  </si>
  <si>
    <t>č.4</t>
  </si>
  <si>
    <t>PU-50</t>
  </si>
  <si>
    <t>743 C 0 0</t>
  </si>
  <si>
    <t>741 _ 0 0</t>
  </si>
  <si>
    <t>742 A 0 1</t>
  </si>
  <si>
    <t>329 B 0 0</t>
  </si>
  <si>
    <t>324 B 0 0</t>
  </si>
  <si>
    <t>319 - 0 0</t>
  </si>
  <si>
    <t>PN-50</t>
  </si>
  <si>
    <t>PN+50</t>
  </si>
  <si>
    <t>DPH 23%</t>
  </si>
  <si>
    <t>PN+50 - predrubná náhodná ťažba nad 50 rokov</t>
  </si>
  <si>
    <t>PN-50 - predrubná náhodná ťažba do 50 rokov</t>
  </si>
  <si>
    <r>
      <t>Celkom cena bez DPH</t>
    </r>
    <r>
      <rPr>
        <b/>
        <sz val="7"/>
        <rFont val="Arial"/>
        <family val="2"/>
        <charset val="238"/>
      </rPr>
      <t xml:space="preserve"> (ponuka uchádzača)</t>
    </r>
    <r>
      <rPr>
        <b/>
        <sz val="9"/>
        <rFont val="Arial"/>
        <family val="2"/>
        <charset val="238"/>
      </rPr>
      <t xml:space="preserve">
v €</t>
    </r>
  </si>
  <si>
    <t>Cena bez DPH (ponuka uchádzača) v €/m³ (pri časovke v €/hod), zaokrúhlená na dve desatinné miesta</t>
  </si>
  <si>
    <t>154 - 2 0</t>
  </si>
  <si>
    <t>155 A 2 0</t>
  </si>
  <si>
    <t>153 - 2 0</t>
  </si>
  <si>
    <t>150 - 2 0</t>
  </si>
  <si>
    <t>152 - 2 0</t>
  </si>
  <si>
    <t>744 A 1 0</t>
  </si>
  <si>
    <t>505 - 0 0</t>
  </si>
  <si>
    <t>506 - 0 0</t>
  </si>
  <si>
    <t>395 _ 0 0</t>
  </si>
  <si>
    <t>MR</t>
  </si>
  <si>
    <t>MR - mimoriadna ťažba</t>
  </si>
  <si>
    <t>Príloha č.3 k Návrhu zmluvy na časť č.8 (Bukovina)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</si>
</sst>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vertAlign val="superscript"/>
      <sz val="9"/>
      <name val="Arial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0" borderId="0" xfId="0" applyAlignment="1">
      <alignment horizontal="left"/>
    </xf>
    <xf numFmtId="4" fontId="5" fillId="2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vertical="center"/>
    </xf>
    <xf numFmtId="0" fontId="4" fillId="2" borderId="2" xfId="0" applyFont="1" applyFill="1" applyBorder="1"/>
    <xf numFmtId="0" fontId="0" fillId="2" borderId="2" xfId="0" applyFill="1" applyBorder="1"/>
    <xf numFmtId="0" fontId="9" fillId="0" borderId="0" xfId="0" applyFont="1" applyAlignment="1">
      <alignment horizontal="left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2" fontId="8" fillId="0" borderId="6" xfId="0" applyNumberFormat="1" applyFont="1" applyBorder="1" applyAlignment="1" applyProtection="1">
      <alignment horizontal="right" vertical="center"/>
      <protection locked="0"/>
    </xf>
    <xf numFmtId="49" fontId="8" fillId="0" borderId="2" xfId="0" applyNumberFormat="1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4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>
      <alignment vertical="center"/>
    </xf>
    <xf numFmtId="0" fontId="4" fillId="0" borderId="0" xfId="0" applyFont="1" applyAlignment="1">
      <alignment horizontal="left"/>
    </xf>
    <xf numFmtId="0" fontId="5" fillId="0" borderId="21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9" fontId="8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28" xfId="0" applyFont="1" applyBorder="1" applyAlignment="1">
      <alignment horizontal="right" indent="1"/>
    </xf>
    <xf numFmtId="0" fontId="4" fillId="4" borderId="20" xfId="0" applyFont="1" applyFill="1" applyBorder="1" applyAlignment="1" applyProtection="1">
      <alignment horizontal="center"/>
      <protection locked="0"/>
    </xf>
    <xf numFmtId="4" fontId="8" fillId="5" borderId="2" xfId="0" applyNumberFormat="1" applyFont="1" applyFill="1" applyBorder="1" applyAlignment="1">
      <alignment horizontal="right" vertical="center"/>
    </xf>
    <xf numFmtId="3" fontId="5" fillId="5" borderId="26" xfId="0" applyNumberFormat="1" applyFont="1" applyFill="1" applyBorder="1" applyAlignment="1">
      <alignment vertical="center"/>
    </xf>
    <xf numFmtId="4" fontId="10" fillId="5" borderId="4" xfId="0" applyNumberFormat="1" applyFont="1" applyFill="1" applyBorder="1" applyAlignment="1">
      <alignment horizontal="center" vertical="center"/>
    </xf>
    <xf numFmtId="4" fontId="5" fillId="5" borderId="29" xfId="0" applyNumberFormat="1" applyFont="1" applyFill="1" applyBorder="1" applyAlignment="1">
      <alignment horizontal="center" vertical="center"/>
    </xf>
    <xf numFmtId="0" fontId="5" fillId="0" borderId="30" xfId="0" applyFont="1" applyBorder="1" applyAlignment="1">
      <alignment horizontal="right" vertical="center"/>
    </xf>
    <xf numFmtId="0" fontId="5" fillId="0" borderId="31" xfId="0" applyFont="1" applyBorder="1" applyAlignment="1">
      <alignment vertical="center"/>
    </xf>
    <xf numFmtId="0" fontId="0" fillId="0" borderId="20" xfId="0" applyBorder="1"/>
    <xf numFmtId="0" fontId="8" fillId="4" borderId="5" xfId="0" applyFont="1" applyFill="1" applyBorder="1" applyAlignment="1" applyProtection="1">
      <alignment horizontal="center" vertical="center"/>
      <protection locked="0"/>
    </xf>
    <xf numFmtId="0" fontId="0" fillId="0" borderId="26" xfId="0" applyBorder="1"/>
    <xf numFmtId="49" fontId="8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2" fontId="8" fillId="0" borderId="2" xfId="0" applyNumberFormat="1" applyFont="1" applyBorder="1" applyAlignment="1" applyProtection="1">
      <alignment horizontal="right" vertical="center"/>
      <protection locked="0"/>
    </xf>
    <xf numFmtId="9" fontId="8" fillId="0" borderId="2" xfId="0" applyNumberFormat="1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49" fontId="8" fillId="0" borderId="10" xfId="0" applyNumberFormat="1" applyFont="1" applyBorder="1" applyAlignment="1" applyProtection="1">
      <alignment horizontal="center" vertical="center" wrapText="1"/>
      <protection locked="0"/>
    </xf>
    <xf numFmtId="0" fontId="0" fillId="4" borderId="33" xfId="0" applyFill="1" applyBorder="1"/>
    <xf numFmtId="0" fontId="8" fillId="4" borderId="34" xfId="0" applyFont="1" applyFill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horizontal="center" vertical="center"/>
      <protection locked="0"/>
    </xf>
    <xf numFmtId="0" fontId="9" fillId="0" borderId="35" xfId="0" applyFont="1" applyBorder="1" applyAlignment="1">
      <alignment horizontal="left" vertical="center"/>
    </xf>
    <xf numFmtId="0" fontId="0" fillId="0" borderId="35" xfId="0" applyBorder="1"/>
    <xf numFmtId="4" fontId="0" fillId="0" borderId="0" xfId="0" applyNumberFormat="1"/>
    <xf numFmtId="0" fontId="2" fillId="4" borderId="27" xfId="0" applyFont="1" applyFill="1" applyBorder="1" applyAlignment="1" applyProtection="1">
      <alignment horizontal="center" vertical="center"/>
      <protection locked="0"/>
    </xf>
    <xf numFmtId="0" fontId="2" fillId="4" borderId="9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>
      <alignment horizontal="right"/>
    </xf>
    <xf numFmtId="0" fontId="4" fillId="2" borderId="2" xfId="0" applyFont="1" applyFill="1" applyBorder="1" applyAlignment="1">
      <alignment horizontal="center" vertical="center" textRotation="90"/>
    </xf>
    <xf numFmtId="49" fontId="8" fillId="0" borderId="36" xfId="0" applyNumberFormat="1" applyFont="1" applyBorder="1" applyAlignment="1" applyProtection="1">
      <alignment horizontal="center" vertical="center" wrapText="1"/>
      <protection locked="0"/>
    </xf>
    <xf numFmtId="0" fontId="2" fillId="0" borderId="36" xfId="0" applyFont="1" applyBorder="1" applyAlignment="1" applyProtection="1">
      <alignment horizontal="center" vertical="center"/>
      <protection locked="0"/>
    </xf>
    <xf numFmtId="2" fontId="8" fillId="0" borderId="36" xfId="0" applyNumberFormat="1" applyFont="1" applyBorder="1" applyAlignment="1" applyProtection="1">
      <alignment horizontal="right" vertical="center"/>
      <protection locked="0"/>
    </xf>
    <xf numFmtId="49" fontId="8" fillId="0" borderId="36" xfId="0" applyNumberFormat="1" applyFont="1" applyBorder="1" applyAlignment="1" applyProtection="1">
      <alignment horizontal="center" vertical="center"/>
      <protection locked="0"/>
    </xf>
    <xf numFmtId="9" fontId="8" fillId="0" borderId="36" xfId="0" applyNumberFormat="1" applyFont="1" applyBorder="1" applyAlignment="1" applyProtection="1">
      <alignment horizontal="center" vertical="center" wrapText="1"/>
      <protection locked="0"/>
    </xf>
    <xf numFmtId="0" fontId="8" fillId="0" borderId="36" xfId="0" applyFont="1" applyBorder="1" applyAlignment="1" applyProtection="1">
      <alignment horizontal="center" vertical="center" wrapText="1"/>
      <protection locked="0"/>
    </xf>
    <xf numFmtId="0" fontId="2" fillId="0" borderId="37" xfId="0" applyFont="1" applyBorder="1" applyAlignment="1" applyProtection="1">
      <alignment horizontal="center" vertical="center"/>
      <protection locked="0"/>
    </xf>
    <xf numFmtId="0" fontId="2" fillId="4" borderId="38" xfId="0" applyFont="1" applyFill="1" applyBorder="1" applyAlignment="1" applyProtection="1">
      <alignment horizontal="center" vertical="center"/>
      <protection locked="0"/>
    </xf>
    <xf numFmtId="4" fontId="5" fillId="0" borderId="39" xfId="0" applyNumberFormat="1" applyFont="1" applyBorder="1" applyAlignment="1" applyProtection="1">
      <alignment horizontal="center" vertical="center"/>
      <protection locked="0"/>
    </xf>
    <xf numFmtId="0" fontId="8" fillId="4" borderId="2" xfId="0" applyFont="1" applyFill="1" applyBorder="1" applyAlignment="1" applyProtection="1">
      <alignment horizontal="center" vertical="center"/>
      <protection locked="0"/>
    </xf>
    <xf numFmtId="4" fontId="5" fillId="5" borderId="1" xfId="0" applyNumberFormat="1" applyFont="1" applyFill="1" applyBorder="1" applyAlignment="1">
      <alignment horizontal="center" vertical="center"/>
    </xf>
    <xf numFmtId="0" fontId="5" fillId="0" borderId="16" xfId="0" applyFont="1" applyBorder="1" applyAlignment="1">
      <alignment vertical="center"/>
    </xf>
    <xf numFmtId="4" fontId="5" fillId="0" borderId="40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readingOrder="1"/>
    </xf>
    <xf numFmtId="0" fontId="3" fillId="0" borderId="0" xfId="0" applyFont="1"/>
    <xf numFmtId="0" fontId="4" fillId="0" borderId="28" xfId="0" applyFont="1" applyBorder="1" applyAlignment="1">
      <alignment horizontal="left"/>
    </xf>
    <xf numFmtId="0" fontId="4" fillId="0" borderId="0" xfId="0" applyFont="1"/>
    <xf numFmtId="4" fontId="5" fillId="0" borderId="9" xfId="0" applyNumberFormat="1" applyFont="1" applyBorder="1" applyAlignment="1" applyProtection="1">
      <alignment horizontal="center" vertical="center"/>
      <protection locked="0"/>
    </xf>
    <xf numFmtId="4" fontId="17" fillId="0" borderId="0" xfId="0" applyNumberFormat="1" applyFont="1"/>
    <xf numFmtId="0" fontId="2" fillId="4" borderId="39" xfId="0" applyFont="1" applyFill="1" applyBorder="1" applyAlignment="1" applyProtection="1">
      <alignment horizontal="center" vertical="center"/>
      <protection locked="0"/>
    </xf>
    <xf numFmtId="49" fontId="8" fillId="4" borderId="10" xfId="0" applyNumberFormat="1" applyFont="1" applyFill="1" applyBorder="1" applyAlignment="1" applyProtection="1">
      <alignment horizontal="center" vertical="center" wrapText="1"/>
      <protection locked="0"/>
    </xf>
    <xf numFmtId="49" fontId="8" fillId="4" borderId="6" xfId="0" applyNumberFormat="1" applyFont="1" applyFill="1" applyBorder="1" applyAlignment="1" applyProtection="1">
      <alignment horizontal="center" vertical="center" wrapText="1"/>
      <protection locked="0"/>
    </xf>
    <xf numFmtId="49" fontId="8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/>
    </xf>
    <xf numFmtId="0" fontId="3" fillId="3" borderId="0" xfId="0" applyFont="1" applyFill="1" applyAlignment="1" applyProtection="1">
      <alignment horizontal="left"/>
      <protection locked="0"/>
    </xf>
    <xf numFmtId="0" fontId="12" fillId="4" borderId="0" xfId="0" applyFont="1" applyFill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10" fillId="0" borderId="4" xfId="0" applyFont="1" applyBorder="1" applyAlignment="1">
      <alignment horizontal="right" vertical="center" indent="2"/>
    </xf>
    <xf numFmtId="0" fontId="10" fillId="0" borderId="17" xfId="0" applyFont="1" applyBorder="1" applyAlignment="1">
      <alignment horizontal="right" vertical="center" indent="2"/>
    </xf>
    <xf numFmtId="0" fontId="10" fillId="0" borderId="18" xfId="0" applyFont="1" applyBorder="1" applyAlignment="1">
      <alignment horizontal="right" vertical="center" indent="2"/>
    </xf>
    <xf numFmtId="0" fontId="5" fillId="6" borderId="19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0" fontId="5" fillId="0" borderId="20" xfId="0" applyFont="1" applyBorder="1" applyAlignment="1">
      <alignment horizontal="right" vertical="center"/>
    </xf>
    <xf numFmtId="0" fontId="4" fillId="0" borderId="1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1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0" fillId="0" borderId="3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4" fillId="2" borderId="2" xfId="0" applyFont="1" applyFill="1" applyBorder="1" applyAlignment="1">
      <alignment horizontal="center" vertical="center" textRotation="90"/>
    </xf>
    <xf numFmtId="0" fontId="4" fillId="2" borderId="3" xfId="0" applyFont="1" applyFill="1" applyBorder="1" applyAlignment="1" applyProtection="1">
      <alignment horizontal="left"/>
      <protection locked="0"/>
    </xf>
    <xf numFmtId="0" fontId="4" fillId="2" borderId="11" xfId="0" applyFont="1" applyFill="1" applyBorder="1" applyAlignment="1" applyProtection="1">
      <alignment horizontal="left"/>
      <protection locked="0"/>
    </xf>
    <xf numFmtId="0" fontId="4" fillId="2" borderId="10" xfId="0" applyFont="1" applyFill="1" applyBorder="1" applyAlignment="1" applyProtection="1">
      <alignment horizontal="left"/>
      <protection locked="0"/>
    </xf>
    <xf numFmtId="49" fontId="0" fillId="2" borderId="3" xfId="0" applyNumberFormat="1" applyFill="1" applyBorder="1" applyAlignment="1" applyProtection="1">
      <alignment horizontal="left"/>
      <protection locked="0"/>
    </xf>
    <xf numFmtId="49" fontId="0" fillId="2" borderId="11" xfId="0" applyNumberFormat="1" applyFill="1" applyBorder="1" applyAlignment="1" applyProtection="1">
      <alignment horizontal="left"/>
      <protection locked="0"/>
    </xf>
    <xf numFmtId="49" fontId="0" fillId="2" borderId="10" xfId="0" applyNumberFormat="1" applyFill="1" applyBorder="1" applyAlignment="1" applyProtection="1">
      <alignment horizontal="left"/>
      <protection locked="0"/>
    </xf>
    <xf numFmtId="0" fontId="17" fillId="0" borderId="12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0" fillId="0" borderId="0" xfId="0" applyBorder="1"/>
    <xf numFmtId="49" fontId="17" fillId="0" borderId="14" xfId="0" applyNumberFormat="1" applyFont="1" applyBorder="1" applyAlignment="1" applyProtection="1">
      <alignment horizontal="center" vertical="center" wrapText="1"/>
      <protection locked="0"/>
    </xf>
    <xf numFmtId="49" fontId="17" fillId="0" borderId="15" xfId="0" applyNumberFormat="1" applyFont="1" applyBorder="1" applyAlignment="1" applyProtection="1">
      <alignment horizontal="center" vertical="center" wrapText="1"/>
      <protection locked="0"/>
    </xf>
    <xf numFmtId="49" fontId="17" fillId="0" borderId="16" xfId="0" applyNumberFormat="1" applyFont="1" applyBorder="1" applyAlignment="1" applyProtection="1">
      <alignment horizontal="center" vertical="center" wrapText="1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8"/>
  <sheetViews>
    <sheetView tabSelected="1" topLeftCell="A10" zoomScaleNormal="100" zoomScalePageLayoutView="40" workbookViewId="0">
      <selection activeCell="T21" sqref="T21"/>
    </sheetView>
  </sheetViews>
  <sheetFormatPr defaultRowHeight="15" x14ac:dyDescent="0.25"/>
  <cols>
    <col min="1" max="1" width="10.5703125" customWidth="1"/>
    <col min="2" max="2" width="10.28515625" customWidth="1"/>
    <col min="3" max="3" width="11.140625" customWidth="1"/>
    <col min="4" max="4" width="9" customWidth="1"/>
    <col min="5" max="5" width="8.28515625" customWidth="1"/>
    <col min="6" max="6" width="8.85546875" customWidth="1"/>
    <col min="7" max="7" width="9.7109375" customWidth="1"/>
    <col min="8" max="9" width="10.28515625" customWidth="1"/>
    <col min="10" max="10" width="10.42578125" customWidth="1"/>
    <col min="11" max="13" width="11.7109375" customWidth="1"/>
    <col min="14" max="14" width="12.7109375" customWidth="1"/>
    <col min="15" max="15" width="11.7109375" customWidth="1"/>
    <col min="16" max="16" width="12.42578125" customWidth="1"/>
  </cols>
  <sheetData>
    <row r="1" spans="1:17" x14ac:dyDescent="0.25">
      <c r="E1" s="101" t="s">
        <v>79</v>
      </c>
      <c r="F1" s="101"/>
      <c r="G1" s="101"/>
      <c r="H1" s="101"/>
      <c r="I1" s="101"/>
      <c r="J1" s="101"/>
      <c r="K1" s="101"/>
      <c r="L1" s="101"/>
    </row>
    <row r="2" spans="1:17" ht="18" x14ac:dyDescent="0.25">
      <c r="C2" s="68" t="s">
        <v>37</v>
      </c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</row>
    <row r="4" spans="1:17" ht="15.75" customHeight="1" x14ac:dyDescent="0.25">
      <c r="A4" s="58" t="s">
        <v>51</v>
      </c>
      <c r="B4" s="58"/>
      <c r="C4" s="59"/>
      <c r="D4" s="59"/>
      <c r="E4" s="59"/>
      <c r="F4" s="59"/>
      <c r="G4" s="59"/>
      <c r="H4" s="59"/>
      <c r="J4" s="43" t="s">
        <v>22</v>
      </c>
      <c r="K4" s="69" t="s">
        <v>30</v>
      </c>
      <c r="L4" s="69"/>
      <c r="M4" s="69"/>
    </row>
    <row r="7" spans="1:17" x14ac:dyDescent="0.25">
      <c r="A7" s="61" t="s">
        <v>52</v>
      </c>
      <c r="B7" s="61"/>
      <c r="C7" s="61"/>
      <c r="D7" s="61"/>
      <c r="E7" s="61"/>
      <c r="F7" s="14"/>
      <c r="I7" s="70"/>
      <c r="J7" s="70"/>
      <c r="K7" s="70"/>
      <c r="L7" s="70"/>
      <c r="M7" s="70"/>
    </row>
    <row r="8" spans="1:17" x14ac:dyDescent="0.25">
      <c r="A8" s="60"/>
      <c r="B8" s="14"/>
      <c r="C8" s="14"/>
      <c r="D8" s="14"/>
      <c r="E8" s="14"/>
      <c r="F8" s="14"/>
    </row>
    <row r="9" spans="1:17" ht="42.75" customHeight="1" thickBot="1" x14ac:dyDescent="0.3">
      <c r="A9" s="18"/>
      <c r="B9" s="19"/>
      <c r="G9" s="1"/>
      <c r="I9" s="26"/>
    </row>
    <row r="10" spans="1:17" ht="106.5" customHeight="1" thickBot="1" x14ac:dyDescent="0.3">
      <c r="A10" s="100" t="s">
        <v>0</v>
      </c>
      <c r="B10" s="88" t="s">
        <v>1</v>
      </c>
      <c r="C10" s="77" t="s">
        <v>2</v>
      </c>
      <c r="D10" s="71" t="s">
        <v>41</v>
      </c>
      <c r="E10" s="72"/>
      <c r="F10" s="72"/>
      <c r="G10" s="73"/>
      <c r="H10" s="74" t="s">
        <v>45</v>
      </c>
      <c r="I10" s="77" t="s">
        <v>3</v>
      </c>
      <c r="J10" s="80" t="s">
        <v>4</v>
      </c>
      <c r="K10" s="77" t="s">
        <v>5</v>
      </c>
      <c r="L10" s="15" t="s">
        <v>23</v>
      </c>
      <c r="M10" s="77" t="s">
        <v>6</v>
      </c>
      <c r="N10" s="117" t="s">
        <v>67</v>
      </c>
      <c r="O10" s="97" t="s">
        <v>66</v>
      </c>
      <c r="P10" s="114" t="s">
        <v>7</v>
      </c>
    </row>
    <row r="11" spans="1:17" ht="24" customHeight="1" x14ac:dyDescent="0.25">
      <c r="A11" s="85"/>
      <c r="B11" s="89"/>
      <c r="C11" s="92"/>
      <c r="D11" s="121" t="s">
        <v>48</v>
      </c>
      <c r="E11" s="83" t="s">
        <v>49</v>
      </c>
      <c r="F11" s="87" t="s">
        <v>50</v>
      </c>
      <c r="G11" s="87" t="s">
        <v>40</v>
      </c>
      <c r="H11" s="75"/>
      <c r="I11" s="78"/>
      <c r="J11" s="81"/>
      <c r="K11" s="85"/>
      <c r="M11" s="78"/>
      <c r="N11" s="118"/>
      <c r="O11" s="98"/>
      <c r="P11" s="115"/>
    </row>
    <row r="12" spans="1:17" ht="14.25" customHeight="1" thickBot="1" x14ac:dyDescent="0.3">
      <c r="A12" s="86"/>
      <c r="B12" s="90"/>
      <c r="C12" s="93"/>
      <c r="D12" s="122"/>
      <c r="E12" s="84"/>
      <c r="F12" s="84"/>
      <c r="G12" s="84"/>
      <c r="H12" s="76"/>
      <c r="I12" s="79"/>
      <c r="J12" s="82"/>
      <c r="K12" s="86"/>
      <c r="L12" s="16"/>
      <c r="M12" s="79"/>
      <c r="N12" s="118"/>
      <c r="O12" s="98"/>
      <c r="P12" s="116"/>
    </row>
    <row r="13" spans="1:17" x14ac:dyDescent="0.25">
      <c r="A13" s="27">
        <v>4</v>
      </c>
      <c r="B13" s="66" t="s">
        <v>55</v>
      </c>
      <c r="C13" s="7" t="s">
        <v>53</v>
      </c>
      <c r="D13" s="8">
        <v>50</v>
      </c>
      <c r="E13" s="8"/>
      <c r="F13" s="8"/>
      <c r="G13" s="20">
        <f>D13+E13+F13</f>
        <v>50</v>
      </c>
      <c r="H13" s="9" t="s">
        <v>54</v>
      </c>
      <c r="I13" s="17">
        <v>0.2</v>
      </c>
      <c r="J13" s="10">
        <v>0.32</v>
      </c>
      <c r="K13" s="11">
        <v>550</v>
      </c>
      <c r="L13" s="41">
        <v>29.64</v>
      </c>
      <c r="M13" s="57">
        <f>G13*L13</f>
        <v>1482</v>
      </c>
      <c r="N13" s="2"/>
      <c r="O13" s="55">
        <f>G13*N13</f>
        <v>0</v>
      </c>
      <c r="P13" s="124" t="s">
        <v>47</v>
      </c>
    </row>
    <row r="14" spans="1:17" x14ac:dyDescent="0.25">
      <c r="A14" s="27">
        <v>4</v>
      </c>
      <c r="B14" s="66" t="s">
        <v>56</v>
      </c>
      <c r="C14" s="7" t="s">
        <v>53</v>
      </c>
      <c r="D14" s="8">
        <v>130</v>
      </c>
      <c r="E14" s="8">
        <v>180</v>
      </c>
      <c r="F14" s="8"/>
      <c r="G14" s="20">
        <f t="shared" ref="G14:G33" si="0">D14+E14+F14</f>
        <v>310</v>
      </c>
      <c r="H14" s="9" t="s">
        <v>54</v>
      </c>
      <c r="I14" s="17">
        <v>0.25</v>
      </c>
      <c r="J14" s="10">
        <v>0.17</v>
      </c>
      <c r="K14" s="11">
        <v>500</v>
      </c>
      <c r="L14" s="41">
        <v>30.21</v>
      </c>
      <c r="M14" s="12">
        <f t="shared" ref="M14:M28" si="1">G14*L14</f>
        <v>9365.1</v>
      </c>
      <c r="N14" s="2"/>
      <c r="O14" s="55">
        <f t="shared" ref="O14:O33" si="2">G14*N14</f>
        <v>0</v>
      </c>
      <c r="P14" s="125"/>
      <c r="Q14" s="123"/>
    </row>
    <row r="15" spans="1:17" x14ac:dyDescent="0.25">
      <c r="A15" s="27">
        <v>4</v>
      </c>
      <c r="B15" s="66" t="s">
        <v>57</v>
      </c>
      <c r="C15" s="7" t="s">
        <v>53</v>
      </c>
      <c r="D15" s="8">
        <v>270</v>
      </c>
      <c r="E15" s="8">
        <v>130</v>
      </c>
      <c r="F15" s="8"/>
      <c r="G15" s="20">
        <f t="shared" si="0"/>
        <v>400</v>
      </c>
      <c r="H15" s="9" t="s">
        <v>54</v>
      </c>
      <c r="I15" s="17">
        <v>0.3</v>
      </c>
      <c r="J15" s="10">
        <v>0.36</v>
      </c>
      <c r="K15" s="11">
        <v>500</v>
      </c>
      <c r="L15" s="41">
        <v>29.34</v>
      </c>
      <c r="M15" s="12">
        <f t="shared" si="1"/>
        <v>11736</v>
      </c>
      <c r="N15" s="2"/>
      <c r="O15" s="55">
        <f t="shared" si="2"/>
        <v>0</v>
      </c>
      <c r="P15" s="125"/>
      <c r="Q15" s="123"/>
    </row>
    <row r="16" spans="1:17" x14ac:dyDescent="0.25">
      <c r="A16" s="27">
        <v>8</v>
      </c>
      <c r="B16" s="66" t="s">
        <v>58</v>
      </c>
      <c r="C16" s="7" t="s">
        <v>53</v>
      </c>
      <c r="D16" s="8">
        <v>70</v>
      </c>
      <c r="E16" s="8">
        <v>200</v>
      </c>
      <c r="F16" s="8"/>
      <c r="G16" s="20">
        <f t="shared" si="0"/>
        <v>270</v>
      </c>
      <c r="H16" s="9" t="s">
        <v>54</v>
      </c>
      <c r="I16" s="17">
        <v>0.3</v>
      </c>
      <c r="J16" s="10">
        <v>0.23</v>
      </c>
      <c r="K16" s="11">
        <v>400</v>
      </c>
      <c r="L16" s="41">
        <v>31.37</v>
      </c>
      <c r="M16" s="12">
        <f t="shared" si="1"/>
        <v>8469.9</v>
      </c>
      <c r="N16" s="2"/>
      <c r="O16" s="55">
        <f t="shared" si="2"/>
        <v>0</v>
      </c>
      <c r="P16" s="125"/>
      <c r="Q16" s="123"/>
    </row>
    <row r="17" spans="1:18" x14ac:dyDescent="0.25">
      <c r="A17" s="27">
        <v>8</v>
      </c>
      <c r="B17" s="66" t="s">
        <v>59</v>
      </c>
      <c r="C17" s="7" t="s">
        <v>53</v>
      </c>
      <c r="D17" s="8">
        <v>60</v>
      </c>
      <c r="E17" s="8">
        <v>385</v>
      </c>
      <c r="F17" s="8"/>
      <c r="G17" s="20">
        <f t="shared" si="0"/>
        <v>445</v>
      </c>
      <c r="H17" s="9" t="s">
        <v>54</v>
      </c>
      <c r="I17" s="17">
        <v>0.3</v>
      </c>
      <c r="J17" s="10">
        <v>0.21</v>
      </c>
      <c r="K17" s="11">
        <v>700</v>
      </c>
      <c r="L17" s="41">
        <v>29.88</v>
      </c>
      <c r="M17" s="12">
        <f t="shared" si="1"/>
        <v>13296.6</v>
      </c>
      <c r="N17" s="2"/>
      <c r="O17" s="55">
        <f t="shared" si="2"/>
        <v>0</v>
      </c>
      <c r="P17" s="125"/>
    </row>
    <row r="18" spans="1:18" x14ac:dyDescent="0.25">
      <c r="A18" s="36">
        <v>8</v>
      </c>
      <c r="B18" s="67" t="s">
        <v>60</v>
      </c>
      <c r="C18" s="7" t="s">
        <v>53</v>
      </c>
      <c r="D18" s="31">
        <v>50</v>
      </c>
      <c r="E18" s="31">
        <v>350</v>
      </c>
      <c r="F18" s="31"/>
      <c r="G18" s="20">
        <f t="shared" si="0"/>
        <v>400</v>
      </c>
      <c r="H18" s="9" t="s">
        <v>54</v>
      </c>
      <c r="I18" s="32">
        <v>0.4</v>
      </c>
      <c r="J18" s="33">
        <v>0.15</v>
      </c>
      <c r="K18" s="37">
        <v>400</v>
      </c>
      <c r="L18" s="42">
        <v>30.41</v>
      </c>
      <c r="M18" s="12">
        <f t="shared" si="1"/>
        <v>12164</v>
      </c>
      <c r="N18" s="2"/>
      <c r="O18" s="55">
        <f t="shared" si="2"/>
        <v>0</v>
      </c>
      <c r="P18" s="125"/>
      <c r="Q18" s="123"/>
      <c r="R18" s="40"/>
    </row>
    <row r="19" spans="1:18" x14ac:dyDescent="0.25">
      <c r="A19" s="36">
        <v>8</v>
      </c>
      <c r="B19" s="65" t="s">
        <v>68</v>
      </c>
      <c r="C19" s="7" t="s">
        <v>53</v>
      </c>
      <c r="D19" s="31">
        <v>18</v>
      </c>
      <c r="E19" s="31">
        <v>105</v>
      </c>
      <c r="F19" s="31"/>
      <c r="G19" s="20">
        <f t="shared" si="0"/>
        <v>123</v>
      </c>
      <c r="H19" s="9" t="s">
        <v>54</v>
      </c>
      <c r="I19" s="32">
        <v>0.4</v>
      </c>
      <c r="J19" s="33">
        <v>0.12</v>
      </c>
      <c r="K19" s="37">
        <v>200</v>
      </c>
      <c r="L19" s="42">
        <v>29.17</v>
      </c>
      <c r="M19" s="12">
        <f t="shared" si="1"/>
        <v>3587.9100000000003</v>
      </c>
      <c r="N19" s="2"/>
      <c r="O19" s="55">
        <f t="shared" si="2"/>
        <v>0</v>
      </c>
      <c r="P19" s="125"/>
      <c r="R19" s="40"/>
    </row>
    <row r="20" spans="1:18" x14ac:dyDescent="0.25">
      <c r="A20" s="36">
        <v>8</v>
      </c>
      <c r="B20" s="65" t="s">
        <v>69</v>
      </c>
      <c r="C20" s="7" t="s">
        <v>53</v>
      </c>
      <c r="D20" s="31">
        <v>36</v>
      </c>
      <c r="E20" s="31">
        <v>143</v>
      </c>
      <c r="F20" s="31"/>
      <c r="G20" s="20">
        <f t="shared" si="0"/>
        <v>179</v>
      </c>
      <c r="H20" s="9" t="s">
        <v>54</v>
      </c>
      <c r="I20" s="32">
        <v>0.4</v>
      </c>
      <c r="J20" s="33">
        <v>0.14000000000000001</v>
      </c>
      <c r="K20" s="37">
        <v>200</v>
      </c>
      <c r="L20" s="42">
        <v>30.3</v>
      </c>
      <c r="M20" s="12">
        <f t="shared" si="1"/>
        <v>5423.7</v>
      </c>
      <c r="N20" s="2"/>
      <c r="O20" s="55">
        <f t="shared" si="2"/>
        <v>0</v>
      </c>
      <c r="P20" s="125"/>
      <c r="R20" s="40"/>
    </row>
    <row r="21" spans="1:18" x14ac:dyDescent="0.25">
      <c r="A21" s="36">
        <v>8</v>
      </c>
      <c r="B21" s="65" t="s">
        <v>70</v>
      </c>
      <c r="C21" s="7" t="s">
        <v>53</v>
      </c>
      <c r="D21" s="31">
        <v>77</v>
      </c>
      <c r="E21" s="31">
        <v>176</v>
      </c>
      <c r="F21" s="31"/>
      <c r="G21" s="20">
        <f t="shared" si="0"/>
        <v>253</v>
      </c>
      <c r="H21" s="9" t="s">
        <v>54</v>
      </c>
      <c r="I21" s="32">
        <v>0.3</v>
      </c>
      <c r="J21" s="33">
        <v>0.1</v>
      </c>
      <c r="K21" s="37">
        <v>300</v>
      </c>
      <c r="L21" s="42">
        <v>28.97</v>
      </c>
      <c r="M21" s="12">
        <f t="shared" si="1"/>
        <v>7329.41</v>
      </c>
      <c r="N21" s="2"/>
      <c r="O21" s="55">
        <f t="shared" si="2"/>
        <v>0</v>
      </c>
      <c r="P21" s="125"/>
      <c r="R21" s="40"/>
    </row>
    <row r="22" spans="1:18" x14ac:dyDescent="0.25">
      <c r="A22" s="36">
        <v>8</v>
      </c>
      <c r="B22" s="65" t="s">
        <v>71</v>
      </c>
      <c r="C22" s="7" t="s">
        <v>53</v>
      </c>
      <c r="D22" s="31">
        <v>99</v>
      </c>
      <c r="E22" s="31">
        <v>144</v>
      </c>
      <c r="F22" s="31"/>
      <c r="G22" s="20">
        <f t="shared" si="0"/>
        <v>243</v>
      </c>
      <c r="H22" s="9" t="s">
        <v>54</v>
      </c>
      <c r="I22" s="32">
        <v>0.3</v>
      </c>
      <c r="J22" s="33">
        <v>7.0000000000000007E-2</v>
      </c>
      <c r="K22" s="37">
        <v>600</v>
      </c>
      <c r="L22" s="42">
        <v>30.13</v>
      </c>
      <c r="M22" s="12">
        <f t="shared" si="1"/>
        <v>7321.59</v>
      </c>
      <c r="N22" s="2"/>
      <c r="O22" s="55">
        <f t="shared" si="2"/>
        <v>0</v>
      </c>
      <c r="P22" s="125"/>
      <c r="R22" s="40"/>
    </row>
    <row r="23" spans="1:18" x14ac:dyDescent="0.25">
      <c r="A23" s="36">
        <v>8</v>
      </c>
      <c r="B23" s="65" t="s">
        <v>72</v>
      </c>
      <c r="C23" s="7" t="s">
        <v>53</v>
      </c>
      <c r="D23" s="31">
        <v>18</v>
      </c>
      <c r="E23" s="31">
        <v>27</v>
      </c>
      <c r="F23" s="31"/>
      <c r="G23" s="20">
        <f t="shared" si="0"/>
        <v>45</v>
      </c>
      <c r="H23" s="9" t="s">
        <v>54</v>
      </c>
      <c r="I23" s="32">
        <v>0.3</v>
      </c>
      <c r="J23" s="33">
        <v>0.12</v>
      </c>
      <c r="K23" s="37">
        <v>300</v>
      </c>
      <c r="L23" s="42">
        <v>29.9</v>
      </c>
      <c r="M23" s="12">
        <f t="shared" si="1"/>
        <v>1345.5</v>
      </c>
      <c r="N23" s="2"/>
      <c r="O23" s="55">
        <f t="shared" si="2"/>
        <v>0</v>
      </c>
      <c r="P23" s="125"/>
      <c r="R23" s="40"/>
    </row>
    <row r="24" spans="1:18" x14ac:dyDescent="0.25">
      <c r="A24" s="36">
        <v>4</v>
      </c>
      <c r="B24" s="65" t="s">
        <v>73</v>
      </c>
      <c r="C24" s="7" t="s">
        <v>53</v>
      </c>
      <c r="D24" s="31">
        <v>139</v>
      </c>
      <c r="E24" s="31">
        <v>120</v>
      </c>
      <c r="F24" s="31"/>
      <c r="G24" s="20">
        <f t="shared" si="0"/>
        <v>259</v>
      </c>
      <c r="H24" s="9" t="s">
        <v>54</v>
      </c>
      <c r="I24" s="32">
        <v>0.3</v>
      </c>
      <c r="J24" s="33">
        <v>0.3</v>
      </c>
      <c r="K24" s="37">
        <v>400</v>
      </c>
      <c r="L24" s="42">
        <v>29.1</v>
      </c>
      <c r="M24" s="12">
        <f t="shared" si="1"/>
        <v>7536.9000000000005</v>
      </c>
      <c r="N24" s="2"/>
      <c r="O24" s="55">
        <f t="shared" si="2"/>
        <v>0</v>
      </c>
      <c r="P24" s="125"/>
      <c r="R24" s="40"/>
    </row>
    <row r="25" spans="1:18" x14ac:dyDescent="0.25">
      <c r="A25" s="36">
        <v>7</v>
      </c>
      <c r="B25" s="65" t="s">
        <v>74</v>
      </c>
      <c r="C25" s="7" t="s">
        <v>53</v>
      </c>
      <c r="D25" s="31">
        <v>65</v>
      </c>
      <c r="E25" s="31">
        <v>520</v>
      </c>
      <c r="F25" s="31"/>
      <c r="G25" s="20">
        <f t="shared" si="0"/>
        <v>585</v>
      </c>
      <c r="H25" s="9" t="s">
        <v>54</v>
      </c>
      <c r="I25" s="32">
        <v>0.3</v>
      </c>
      <c r="J25" s="33">
        <v>0.11</v>
      </c>
      <c r="K25" s="37">
        <v>800</v>
      </c>
      <c r="L25" s="42">
        <v>29.86</v>
      </c>
      <c r="M25" s="12">
        <f t="shared" si="1"/>
        <v>17468.099999999999</v>
      </c>
      <c r="N25" s="2"/>
      <c r="O25" s="55">
        <f t="shared" si="2"/>
        <v>0</v>
      </c>
      <c r="P25" s="125"/>
      <c r="R25" s="40"/>
    </row>
    <row r="26" spans="1:18" x14ac:dyDescent="0.25">
      <c r="A26" s="36">
        <v>7</v>
      </c>
      <c r="B26" s="65" t="s">
        <v>75</v>
      </c>
      <c r="C26" s="7" t="s">
        <v>53</v>
      </c>
      <c r="D26" s="31">
        <v>72</v>
      </c>
      <c r="E26" s="31">
        <v>262</v>
      </c>
      <c r="F26" s="31"/>
      <c r="G26" s="20">
        <f t="shared" si="0"/>
        <v>334</v>
      </c>
      <c r="H26" s="9" t="s">
        <v>54</v>
      </c>
      <c r="I26" s="32">
        <v>0.3</v>
      </c>
      <c r="J26" s="33">
        <v>0.12</v>
      </c>
      <c r="K26" s="37">
        <v>800</v>
      </c>
      <c r="L26" s="42">
        <v>29.94</v>
      </c>
      <c r="M26" s="12">
        <f t="shared" si="1"/>
        <v>9999.9600000000009</v>
      </c>
      <c r="N26" s="2"/>
      <c r="O26" s="55">
        <f t="shared" si="2"/>
        <v>0</v>
      </c>
      <c r="P26" s="125"/>
      <c r="R26" s="40"/>
    </row>
    <row r="27" spans="1:18" x14ac:dyDescent="0.25">
      <c r="A27" s="36">
        <v>2</v>
      </c>
      <c r="B27" s="65" t="s">
        <v>76</v>
      </c>
      <c r="C27" s="7" t="s">
        <v>53</v>
      </c>
      <c r="D27" s="31">
        <v>66</v>
      </c>
      <c r="E27" s="31">
        <v>20</v>
      </c>
      <c r="F27" s="31"/>
      <c r="G27" s="20">
        <f t="shared" si="0"/>
        <v>86</v>
      </c>
      <c r="H27" s="9" t="s">
        <v>54</v>
      </c>
      <c r="I27" s="32">
        <v>0.35</v>
      </c>
      <c r="J27" s="33">
        <v>0.22</v>
      </c>
      <c r="K27" s="37">
        <v>500</v>
      </c>
      <c r="L27" s="42">
        <v>29.57</v>
      </c>
      <c r="M27" s="12">
        <f t="shared" si="1"/>
        <v>2543.02</v>
      </c>
      <c r="N27" s="2"/>
      <c r="O27" s="55">
        <f t="shared" si="2"/>
        <v>0</v>
      </c>
      <c r="P27" s="125"/>
      <c r="R27" s="40"/>
    </row>
    <row r="28" spans="1:18" x14ac:dyDescent="0.25">
      <c r="A28" s="36"/>
      <c r="B28" s="65" t="s">
        <v>28</v>
      </c>
      <c r="C28" s="7" t="s">
        <v>53</v>
      </c>
      <c r="D28" s="31">
        <v>50</v>
      </c>
      <c r="E28" s="31">
        <v>150</v>
      </c>
      <c r="F28" s="31"/>
      <c r="G28" s="20">
        <f t="shared" si="0"/>
        <v>200</v>
      </c>
      <c r="H28" s="9" t="s">
        <v>77</v>
      </c>
      <c r="I28" s="32">
        <v>0.15</v>
      </c>
      <c r="J28" s="33">
        <v>0.5</v>
      </c>
      <c r="K28" s="37">
        <v>100</v>
      </c>
      <c r="L28" s="42">
        <v>19.5</v>
      </c>
      <c r="M28" s="12">
        <f t="shared" si="1"/>
        <v>3900</v>
      </c>
      <c r="N28" s="2"/>
      <c r="O28" s="55">
        <f t="shared" si="2"/>
        <v>0</v>
      </c>
      <c r="P28" s="125"/>
      <c r="R28" s="40"/>
    </row>
    <row r="29" spans="1:18" x14ac:dyDescent="0.25">
      <c r="A29" s="36"/>
      <c r="B29" s="34" t="s">
        <v>28</v>
      </c>
      <c r="C29" s="30" t="s">
        <v>24</v>
      </c>
      <c r="D29" s="31">
        <v>150</v>
      </c>
      <c r="E29" s="31">
        <v>150</v>
      </c>
      <c r="F29" s="31"/>
      <c r="G29" s="20">
        <f t="shared" si="0"/>
        <v>300</v>
      </c>
      <c r="H29" s="9" t="s">
        <v>29</v>
      </c>
      <c r="I29" s="32">
        <v>0.3</v>
      </c>
      <c r="J29" s="33">
        <v>1</v>
      </c>
      <c r="K29" s="37">
        <v>600</v>
      </c>
      <c r="L29" s="42">
        <v>19.5</v>
      </c>
      <c r="M29" s="12">
        <f t="shared" ref="M29:M33" si="3">L29*G29</f>
        <v>5850</v>
      </c>
      <c r="N29" s="2"/>
      <c r="O29" s="55">
        <f t="shared" si="2"/>
        <v>0</v>
      </c>
      <c r="P29" s="125"/>
    </row>
    <row r="30" spans="1:18" x14ac:dyDescent="0.25">
      <c r="A30" s="54"/>
      <c r="B30" s="45" t="s">
        <v>28</v>
      </c>
      <c r="C30" s="46" t="s">
        <v>24</v>
      </c>
      <c r="D30" s="47">
        <v>150</v>
      </c>
      <c r="E30" s="47">
        <v>150</v>
      </c>
      <c r="F30" s="47"/>
      <c r="G30" s="20">
        <f t="shared" si="0"/>
        <v>300</v>
      </c>
      <c r="H30" s="48" t="s">
        <v>62</v>
      </c>
      <c r="I30" s="49">
        <v>0.3</v>
      </c>
      <c r="J30" s="50">
        <v>0.5</v>
      </c>
      <c r="K30" s="51">
        <v>600</v>
      </c>
      <c r="L30" s="52">
        <v>24.5</v>
      </c>
      <c r="M30" s="53">
        <f>L30*G30</f>
        <v>7350</v>
      </c>
      <c r="N30" s="2"/>
      <c r="O30" s="55">
        <f t="shared" si="2"/>
        <v>0</v>
      </c>
      <c r="P30" s="125"/>
    </row>
    <row r="31" spans="1:18" x14ac:dyDescent="0.25">
      <c r="A31" s="54"/>
      <c r="B31" s="29" t="s">
        <v>28</v>
      </c>
      <c r="C31" s="30" t="s">
        <v>53</v>
      </c>
      <c r="D31" s="31">
        <v>700</v>
      </c>
      <c r="E31" s="31">
        <v>200</v>
      </c>
      <c r="F31" s="31"/>
      <c r="G31" s="20">
        <f t="shared" si="0"/>
        <v>900</v>
      </c>
      <c r="H31" s="9" t="s">
        <v>61</v>
      </c>
      <c r="I31" s="32">
        <v>0.3</v>
      </c>
      <c r="J31" s="33">
        <v>0.2</v>
      </c>
      <c r="K31" s="30">
        <v>600</v>
      </c>
      <c r="L31" s="64">
        <v>29.5</v>
      </c>
      <c r="M31" s="62">
        <f>L31*G31</f>
        <v>26550</v>
      </c>
      <c r="N31" s="2"/>
      <c r="O31" s="55">
        <f t="shared" si="2"/>
        <v>0</v>
      </c>
      <c r="P31" s="125"/>
    </row>
    <row r="32" spans="1:18" x14ac:dyDescent="0.25">
      <c r="A32" s="54"/>
      <c r="B32" s="29" t="s">
        <v>28</v>
      </c>
      <c r="C32" s="30" t="s">
        <v>38</v>
      </c>
      <c r="D32" s="31"/>
      <c r="E32" s="31"/>
      <c r="F32" s="31">
        <v>150</v>
      </c>
      <c r="G32" s="20">
        <f t="shared" si="0"/>
        <v>150</v>
      </c>
      <c r="H32" s="9" t="s">
        <v>42</v>
      </c>
      <c r="I32" s="32" t="s">
        <v>46</v>
      </c>
      <c r="J32" s="33" t="s">
        <v>46</v>
      </c>
      <c r="K32" s="37" t="s">
        <v>46</v>
      </c>
      <c r="L32" s="42">
        <v>11.29</v>
      </c>
      <c r="M32" s="12">
        <f t="shared" si="3"/>
        <v>1693.4999999999998</v>
      </c>
      <c r="N32" s="2"/>
      <c r="O32" s="55">
        <f t="shared" si="2"/>
        <v>0</v>
      </c>
      <c r="P32" s="125"/>
    </row>
    <row r="33" spans="1:16" ht="15.75" thickBot="1" x14ac:dyDescent="0.3">
      <c r="A33" s="54"/>
      <c r="B33" s="29" t="s">
        <v>28</v>
      </c>
      <c r="C33" s="30" t="s">
        <v>39</v>
      </c>
      <c r="D33" s="31"/>
      <c r="E33" s="31"/>
      <c r="F33" s="31">
        <v>150</v>
      </c>
      <c r="G33" s="20">
        <f t="shared" si="0"/>
        <v>150</v>
      </c>
      <c r="H33" s="9" t="s">
        <v>43</v>
      </c>
      <c r="I33" s="32" t="s">
        <v>46</v>
      </c>
      <c r="J33" s="33" t="s">
        <v>46</v>
      </c>
      <c r="K33" s="37" t="s">
        <v>46</v>
      </c>
      <c r="L33" s="42">
        <v>25.82</v>
      </c>
      <c r="M33" s="12">
        <f t="shared" si="3"/>
        <v>3873</v>
      </c>
      <c r="N33" s="2"/>
      <c r="O33" s="55">
        <f t="shared" si="2"/>
        <v>0</v>
      </c>
      <c r="P33" s="126"/>
    </row>
    <row r="34" spans="1:16" ht="15.75" thickBot="1" x14ac:dyDescent="0.3">
      <c r="A34" s="35"/>
      <c r="B34" s="28"/>
      <c r="C34" s="13"/>
      <c r="D34" s="21">
        <f>SUM(D13:D33)</f>
        <v>2270</v>
      </c>
      <c r="E34" s="21">
        <f>SUM(E13:E33)</f>
        <v>3412</v>
      </c>
      <c r="F34" s="21">
        <f>SUM(F32:F33)</f>
        <v>300</v>
      </c>
      <c r="G34" s="21">
        <f>SUM(G13:G33)</f>
        <v>5982</v>
      </c>
      <c r="H34" s="25"/>
      <c r="I34" s="13"/>
      <c r="J34" s="99" t="s">
        <v>8</v>
      </c>
      <c r="K34" s="99"/>
      <c r="L34" s="24"/>
      <c r="M34" s="23">
        <f>SUM(M13:M33)</f>
        <v>168286.19</v>
      </c>
      <c r="N34" s="56" t="s">
        <v>9</v>
      </c>
      <c r="O34" s="23">
        <f>SUM(O13:O33)</f>
        <v>0</v>
      </c>
      <c r="P34" s="119"/>
    </row>
    <row r="35" spans="1:16" ht="15.75" thickBot="1" x14ac:dyDescent="0.3">
      <c r="A35" s="94" t="s">
        <v>63</v>
      </c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6"/>
      <c r="O35" s="22">
        <f>O34*0.23</f>
        <v>0</v>
      </c>
      <c r="P35" s="119"/>
    </row>
    <row r="36" spans="1:16" ht="15.75" thickBot="1" x14ac:dyDescent="0.3">
      <c r="A36" s="94" t="s">
        <v>10</v>
      </c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6"/>
      <c r="O36" s="22">
        <f>O34+O35</f>
        <v>0</v>
      </c>
      <c r="P36" s="120"/>
    </row>
    <row r="37" spans="1:16" x14ac:dyDescent="0.25">
      <c r="A37" s="102" t="s">
        <v>31</v>
      </c>
      <c r="B37" s="103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</row>
    <row r="38" spans="1:16" x14ac:dyDescent="0.25">
      <c r="A38" s="104" t="s">
        <v>11</v>
      </c>
      <c r="B38" s="104"/>
      <c r="C38" s="10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6" x14ac:dyDescent="0.25">
      <c r="A39" s="91" t="s">
        <v>12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</row>
    <row r="40" spans="1:16" x14ac:dyDescent="0.25">
      <c r="A40" s="91" t="s">
        <v>13</v>
      </c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</row>
    <row r="41" spans="1:16" x14ac:dyDescent="0.25">
      <c r="D41" s="6"/>
      <c r="E41" s="107" t="s">
        <v>14</v>
      </c>
      <c r="F41" s="44"/>
      <c r="G41" s="4" t="s">
        <v>15</v>
      </c>
      <c r="H41" s="108"/>
      <c r="I41" s="109"/>
      <c r="J41" s="109"/>
      <c r="K41" s="109"/>
      <c r="L41" s="109"/>
      <c r="M41" s="109"/>
      <c r="N41" s="109"/>
      <c r="O41" s="110"/>
    </row>
    <row r="42" spans="1:16" x14ac:dyDescent="0.25">
      <c r="D42" s="6"/>
      <c r="E42" s="107"/>
      <c r="F42" s="44"/>
      <c r="G42" s="4" t="s">
        <v>16</v>
      </c>
      <c r="H42" s="108"/>
      <c r="I42" s="109"/>
      <c r="J42" s="109"/>
      <c r="K42" s="109"/>
      <c r="L42" s="109"/>
      <c r="M42" s="109"/>
      <c r="N42" s="109"/>
      <c r="O42" s="110"/>
    </row>
    <row r="43" spans="1:16" x14ac:dyDescent="0.25">
      <c r="D43" s="38"/>
      <c r="E43" s="107"/>
      <c r="F43" s="44"/>
      <c r="G43" s="4" t="s">
        <v>17</v>
      </c>
      <c r="H43" s="108"/>
      <c r="I43" s="109"/>
      <c r="J43" s="109"/>
      <c r="K43" s="109"/>
      <c r="L43" s="109"/>
      <c r="M43" s="109"/>
      <c r="N43" s="109"/>
      <c r="O43" s="110"/>
    </row>
    <row r="44" spans="1:16" x14ac:dyDescent="0.25">
      <c r="A44" s="6"/>
      <c r="B44" s="6"/>
      <c r="C44" s="6"/>
      <c r="D44" s="39"/>
      <c r="E44" s="107"/>
      <c r="F44" s="44"/>
      <c r="G44" s="4" t="s">
        <v>18</v>
      </c>
      <c r="H44" s="108"/>
      <c r="I44" s="109"/>
      <c r="J44" s="109"/>
      <c r="K44" s="109"/>
      <c r="L44" s="109"/>
      <c r="M44" s="109"/>
      <c r="N44" s="109"/>
      <c r="O44" s="110"/>
    </row>
    <row r="45" spans="1:16" x14ac:dyDescent="0.25">
      <c r="E45" s="107"/>
      <c r="F45" s="44"/>
      <c r="G45" s="4" t="s">
        <v>19</v>
      </c>
      <c r="H45" s="5"/>
      <c r="I45" s="111" t="s">
        <v>20</v>
      </c>
      <c r="J45" s="112"/>
      <c r="K45" s="112"/>
      <c r="L45" s="112"/>
      <c r="M45" s="112"/>
      <c r="N45" s="112"/>
      <c r="O45" s="113"/>
    </row>
    <row r="48" spans="1:16" x14ac:dyDescent="0.25">
      <c r="A48" s="6"/>
      <c r="B48" s="6"/>
      <c r="C48" s="6"/>
      <c r="D48" s="6"/>
      <c r="E48" s="6"/>
      <c r="F48" s="6"/>
      <c r="J48" t="s">
        <v>21</v>
      </c>
      <c r="M48" s="105"/>
      <c r="N48" s="106"/>
    </row>
    <row r="50" spans="1:1" x14ac:dyDescent="0.25">
      <c r="A50" t="s">
        <v>32</v>
      </c>
    </row>
    <row r="51" spans="1:1" x14ac:dyDescent="0.25">
      <c r="A51" t="s">
        <v>33</v>
      </c>
    </row>
    <row r="52" spans="1:1" x14ac:dyDescent="0.25">
      <c r="A52" t="s">
        <v>34</v>
      </c>
    </row>
    <row r="53" spans="1:1" x14ac:dyDescent="0.25">
      <c r="A53" t="s">
        <v>35</v>
      </c>
    </row>
    <row r="54" spans="1:1" x14ac:dyDescent="0.25">
      <c r="A54" t="s">
        <v>36</v>
      </c>
    </row>
    <row r="55" spans="1:1" x14ac:dyDescent="0.25">
      <c r="A55" t="s">
        <v>64</v>
      </c>
    </row>
    <row r="56" spans="1:1" x14ac:dyDescent="0.25">
      <c r="A56" t="s">
        <v>65</v>
      </c>
    </row>
    <row r="57" spans="1:1" x14ac:dyDescent="0.25">
      <c r="A57" t="s">
        <v>78</v>
      </c>
    </row>
    <row r="58" spans="1:1" ht="17.25" x14ac:dyDescent="0.25">
      <c r="A58" t="s">
        <v>44</v>
      </c>
    </row>
  </sheetData>
  <mergeCells count="36">
    <mergeCell ref="E1:L1"/>
    <mergeCell ref="A37:P37"/>
    <mergeCell ref="A38:C38"/>
    <mergeCell ref="M48:N48"/>
    <mergeCell ref="E41:E45"/>
    <mergeCell ref="H41:O41"/>
    <mergeCell ref="H42:O42"/>
    <mergeCell ref="H43:O43"/>
    <mergeCell ref="H44:O44"/>
    <mergeCell ref="I45:O45"/>
    <mergeCell ref="P10:P12"/>
    <mergeCell ref="A40:O40"/>
    <mergeCell ref="M10:M12"/>
    <mergeCell ref="N10:N12"/>
    <mergeCell ref="P34:P36"/>
    <mergeCell ref="D11:D12"/>
    <mergeCell ref="B10:B12"/>
    <mergeCell ref="F11:F12"/>
    <mergeCell ref="P13:P33"/>
    <mergeCell ref="A39:O39"/>
    <mergeCell ref="C10:C12"/>
    <mergeCell ref="A35:N35"/>
    <mergeCell ref="A36:N36"/>
    <mergeCell ref="O10:O12"/>
    <mergeCell ref="J34:K34"/>
    <mergeCell ref="A10:A12"/>
    <mergeCell ref="C2:N2"/>
    <mergeCell ref="K4:M4"/>
    <mergeCell ref="I7:M7"/>
    <mergeCell ref="D10:G10"/>
    <mergeCell ref="H10:H12"/>
    <mergeCell ref="I10:I12"/>
    <mergeCell ref="J10:J12"/>
    <mergeCell ref="E11:E12"/>
    <mergeCell ref="K10:K12"/>
    <mergeCell ref="G11:G12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7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C4" sqref="C4"/>
    </sheetView>
  </sheetViews>
  <sheetFormatPr defaultRowHeight="15" x14ac:dyDescent="0.25"/>
  <cols>
    <col min="1" max="1" width="12.85546875" customWidth="1"/>
    <col min="3" max="4" width="10" customWidth="1"/>
  </cols>
  <sheetData>
    <row r="1" spans="1:4" x14ac:dyDescent="0.25">
      <c r="C1" t="s">
        <v>54</v>
      </c>
    </row>
    <row r="2" spans="1:4" x14ac:dyDescent="0.25">
      <c r="A2" t="s">
        <v>25</v>
      </c>
      <c r="B2" s="40"/>
      <c r="C2" s="40">
        <f>SUM(Hárok1!G13:G27)</f>
        <v>3982</v>
      </c>
      <c r="D2" s="40"/>
    </row>
    <row r="3" spans="1:4" x14ac:dyDescent="0.25">
      <c r="A3" t="s">
        <v>26</v>
      </c>
      <c r="B3" s="40"/>
      <c r="C3" s="40">
        <f>SUM(Hárok1!M13:M27)</f>
        <v>119069.69</v>
      </c>
      <c r="D3" s="40"/>
    </row>
    <row r="4" spans="1:4" x14ac:dyDescent="0.25">
      <c r="A4" t="s">
        <v>27</v>
      </c>
      <c r="C4" s="63">
        <f>C3/C2</f>
        <v>29.901981416373683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</dc:creator>
  <cp:lastModifiedBy>421907673660</cp:lastModifiedBy>
  <cp:lastPrinted>2025-10-23T07:06:45Z</cp:lastPrinted>
  <dcterms:created xsi:type="dcterms:W3CDTF">2015-11-17T17:21:08Z</dcterms:created>
  <dcterms:modified xsi:type="dcterms:W3CDTF">2025-11-26T11:33:03Z</dcterms:modified>
</cp:coreProperties>
</file>