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3" i="1"/>
  <c r="O22" i="1"/>
  <c r="G26" i="1" l="1"/>
  <c r="M26" i="1" s="1"/>
  <c r="G13" i="1"/>
  <c r="M13" i="1" s="1"/>
  <c r="G29" i="1"/>
  <c r="M29" i="1" s="1"/>
  <c r="G25" i="1"/>
  <c r="G24" i="1"/>
  <c r="D2" i="2" s="1"/>
  <c r="G23" i="1"/>
  <c r="G22" i="1"/>
  <c r="G21" i="1"/>
  <c r="G20" i="1"/>
  <c r="G19" i="1"/>
  <c r="G18" i="1"/>
  <c r="G17" i="1"/>
  <c r="G16" i="1"/>
  <c r="G15" i="1"/>
  <c r="G14" i="1"/>
  <c r="G27" i="1"/>
  <c r="G28" i="1"/>
  <c r="G30" i="1"/>
  <c r="G31" i="1"/>
  <c r="C2" i="2" l="1"/>
  <c r="B2" i="2"/>
  <c r="O13" i="1"/>
  <c r="O29" i="1"/>
  <c r="F32" i="1"/>
  <c r="D32" i="1"/>
  <c r="E32" i="1"/>
  <c r="G32" i="1"/>
  <c r="O14" i="1"/>
  <c r="O15" i="1"/>
  <c r="O16" i="1"/>
  <c r="O17" i="1"/>
  <c r="O18" i="1"/>
  <c r="O19" i="1"/>
  <c r="O20" i="1"/>
  <c r="O21" i="1"/>
  <c r="O24" i="1"/>
  <c r="O25" i="1"/>
  <c r="O27" i="1"/>
  <c r="O28" i="1"/>
  <c r="O30" i="1"/>
  <c r="O31" i="1"/>
  <c r="O32" i="1" l="1"/>
  <c r="M30" i="1"/>
  <c r="M31" i="1"/>
  <c r="M22" i="1"/>
  <c r="M23" i="1"/>
  <c r="M24" i="1"/>
  <c r="D3" i="2" s="1"/>
  <c r="M25" i="1"/>
  <c r="M14" i="1"/>
  <c r="B3" i="2" s="1"/>
  <c r="M15" i="1"/>
  <c r="M16" i="1"/>
  <c r="M17" i="1"/>
  <c r="M18" i="1"/>
  <c r="M19" i="1"/>
  <c r="M20" i="1"/>
  <c r="M21" i="1"/>
  <c r="M27" i="1"/>
  <c r="M28" i="1"/>
  <c r="C3" i="2" l="1"/>
  <c r="O33" i="1"/>
  <c r="O34" i="1" s="1"/>
  <c r="M32" i="1"/>
  <c r="B4" i="2" l="1"/>
  <c r="D4" i="2"/>
  <c r="C4" i="2"/>
</calcChain>
</file>

<file path=xl/sharedStrings.xml><?xml version="1.0" encoding="utf-8"?>
<sst xmlns="http://schemas.openxmlformats.org/spreadsheetml/2006/main" count="124" uniqueCount="86">
  <si>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</si>
  <si>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</si>
  <si>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</si>
  <si>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</si>
  <si>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</si>
  <si>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</si>
  <si>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</si>
  <si>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</si>
  <si>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</si>
  <si>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</si>
  <si>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</si>
  <si>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</si>
  <si>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</si>
  <si>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</si>
  <si>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</si>
  <si>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</si>
  <si>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</si>
  <si>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</si>
  <si>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</si>
  <si>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</si>
  <si>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</si>
  <si>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</si>
  <si>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</si>
  <si>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</si>
  <si>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</si>
  <si>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</si>
  <si>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</si>
  <si>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</si>
  <si>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</si>
  <si>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</si>
  <si>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</si>
  <si>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</si>
  <si>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</si>
  <si>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č.2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</si>
  <si>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</si>
  <si>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</si>
  <si>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</si>
  <si>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</si>
  <si>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</si>
  <si>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</si>
  <si>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</si>
  <si>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</si>
  <si>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</si>
  <si>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</si>
  <si>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</si>
  <si>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</si>
  <si>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</si>
  <si>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</si>
  <si>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</si>
  <si>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</si>
  <si>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</si>
  <si>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</si>
  <si>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</si>
  <si>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</si>
  <si>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</si>
  <si>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</si>
  <si>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2+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</si>
  <si>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</si>
  <si>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</si>
  <si>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</si>
  <si>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</si>
  <si>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</si>
  <si>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</si>
  <si>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</si>
  <si>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819 B 1 1 </t>
  </si>
  <si>
    <t xml:space="preserve">552 B 0 1 </t>
  </si>
  <si>
    <t>551 _ 0 1</t>
  </si>
  <si>
    <t>702 _ 0 0</t>
  </si>
  <si>
    <t>617 _ 0 0</t>
  </si>
  <si>
    <t>748 _ 0 0</t>
  </si>
  <si>
    <t>802 _ 0 0</t>
  </si>
  <si>
    <t>803 A 0 1</t>
  </si>
  <si>
    <t>553 A 0 1</t>
  </si>
  <si>
    <t>553 B 0 1</t>
  </si>
  <si>
    <t xml:space="preserve">824 _ 0 1 </t>
  </si>
  <si>
    <t>611 A 0 0</t>
  </si>
  <si>
    <t>616 _ 0 1</t>
  </si>
  <si>
    <t>150/400</t>
  </si>
  <si>
    <t>250/500</t>
  </si>
  <si>
    <t>250/400</t>
  </si>
  <si>
    <t>200/150</t>
  </si>
  <si>
    <t>50/400</t>
  </si>
  <si>
    <t>MR</t>
  </si>
  <si>
    <t>MR - mimoriadna ťažba</t>
  </si>
  <si>
    <t>Budča - časť č.5 (Štagiar)</t>
  </si>
  <si>
    <t>Príloha B-5 Súťažných podkladov - návrh na plnenie kritéria na časť č.5 (Štagiar)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</si>
</sst>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49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4" fontId="0" fillId="0" borderId="2" xfId="0" applyNumberFormat="1" applyBorder="1"/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7" zoomScaleNormal="100" zoomScalePageLayoutView="40" workbookViewId="0">
      <selection activeCell="S26" sqref="S26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66" t="s">
        <v>85</v>
      </c>
      <c r="F1" s="66"/>
      <c r="G1" s="66"/>
      <c r="H1" s="66"/>
      <c r="I1" s="66"/>
      <c r="J1" s="66"/>
      <c r="K1" s="66"/>
      <c r="L1" s="66"/>
    </row>
    <row r="2" spans="1:16" ht="18" x14ac:dyDescent="0.25">
      <c r="C2" s="72" t="s">
        <v>40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4" spans="1:16" ht="15.75" customHeight="1" x14ac:dyDescent="0.25">
      <c r="A4" s="47" t="s">
        <v>54</v>
      </c>
      <c r="B4" s="47"/>
      <c r="C4" s="48"/>
      <c r="D4" s="48"/>
      <c r="E4" s="48"/>
      <c r="F4" s="48"/>
      <c r="G4" s="48"/>
      <c r="H4" s="48"/>
      <c r="J4" s="40" t="s">
        <v>22</v>
      </c>
      <c r="K4" s="73" t="s">
        <v>84</v>
      </c>
      <c r="L4" s="73"/>
      <c r="M4" s="73"/>
    </row>
    <row r="7" spans="1:16" x14ac:dyDescent="0.25">
      <c r="A7" s="22" t="s">
        <v>55</v>
      </c>
      <c r="B7" s="49"/>
      <c r="C7" s="49"/>
      <c r="D7" s="49"/>
      <c r="E7" s="49"/>
      <c r="F7" s="22"/>
      <c r="I7" s="74"/>
      <c r="J7" s="74"/>
      <c r="K7" s="74"/>
      <c r="L7" s="74"/>
      <c r="M7" s="74"/>
    </row>
    <row r="8" spans="1:16" x14ac:dyDescent="0.25">
      <c r="A8" s="50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107" t="s">
        <v>0</v>
      </c>
      <c r="B10" s="110" t="s">
        <v>1</v>
      </c>
      <c r="C10" s="69" t="s">
        <v>2</v>
      </c>
      <c r="D10" s="75" t="s">
        <v>45</v>
      </c>
      <c r="E10" s="76"/>
      <c r="F10" s="76"/>
      <c r="G10" s="77"/>
      <c r="H10" s="78" t="s">
        <v>47</v>
      </c>
      <c r="I10" s="69" t="s">
        <v>3</v>
      </c>
      <c r="J10" s="83" t="s">
        <v>4</v>
      </c>
      <c r="K10" s="69" t="s">
        <v>5</v>
      </c>
      <c r="L10" s="23" t="s">
        <v>23</v>
      </c>
      <c r="M10" s="69" t="s">
        <v>6</v>
      </c>
      <c r="N10" s="92" t="s">
        <v>63</v>
      </c>
      <c r="O10" s="101" t="s">
        <v>62</v>
      </c>
      <c r="P10" s="86" t="s">
        <v>7</v>
      </c>
    </row>
    <row r="11" spans="1:16" ht="24" customHeight="1" x14ac:dyDescent="0.25">
      <c r="A11" s="105"/>
      <c r="B11" s="111"/>
      <c r="C11" s="70"/>
      <c r="D11" s="108" t="s">
        <v>52</v>
      </c>
      <c r="E11" s="104" t="s">
        <v>53</v>
      </c>
      <c r="F11" s="89" t="s">
        <v>51</v>
      </c>
      <c r="G11" s="89" t="s">
        <v>46</v>
      </c>
      <c r="H11" s="79"/>
      <c r="I11" s="81"/>
      <c r="J11" s="84"/>
      <c r="K11" s="105"/>
      <c r="M11" s="81"/>
      <c r="N11" s="93"/>
      <c r="O11" s="102"/>
      <c r="P11" s="87"/>
    </row>
    <row r="12" spans="1:16" ht="14.25" customHeight="1" thickBot="1" x14ac:dyDescent="0.3">
      <c r="A12" s="106"/>
      <c r="B12" s="112"/>
      <c r="C12" s="71"/>
      <c r="D12" s="109"/>
      <c r="E12" s="90"/>
      <c r="F12" s="90"/>
      <c r="G12" s="90"/>
      <c r="H12" s="80"/>
      <c r="I12" s="82"/>
      <c r="J12" s="85"/>
      <c r="K12" s="106"/>
      <c r="L12" s="24"/>
      <c r="M12" s="82"/>
      <c r="N12" s="94"/>
      <c r="O12" s="103"/>
      <c r="P12" s="88"/>
    </row>
    <row r="13" spans="1:16" ht="14.45" customHeight="1" x14ac:dyDescent="0.25">
      <c r="A13" s="38">
        <v>4</v>
      </c>
      <c r="B13" s="8" t="s">
        <v>64</v>
      </c>
      <c r="C13" s="9" t="s">
        <v>24</v>
      </c>
      <c r="D13" s="10"/>
      <c r="E13" s="10">
        <v>169</v>
      </c>
      <c r="F13" s="10"/>
      <c r="G13" s="29">
        <f t="shared" ref="G13:G26" si="0">D13+E13+F13</f>
        <v>169</v>
      </c>
      <c r="H13" s="11" t="s">
        <v>25</v>
      </c>
      <c r="I13" s="25">
        <v>0.5</v>
      </c>
      <c r="J13" s="12">
        <v>1.42</v>
      </c>
      <c r="K13" s="13">
        <v>1000</v>
      </c>
      <c r="L13" s="52">
        <v>17.32</v>
      </c>
      <c r="M13" s="57">
        <f>L13*G13</f>
        <v>2927.08</v>
      </c>
      <c r="N13" s="2"/>
      <c r="O13" s="32">
        <f>G13*N13</f>
        <v>0</v>
      </c>
      <c r="P13" s="63" t="s">
        <v>50</v>
      </c>
    </row>
    <row r="14" spans="1:16" x14ac:dyDescent="0.25">
      <c r="A14" s="38">
        <v>4</v>
      </c>
      <c r="B14" s="8" t="s">
        <v>74</v>
      </c>
      <c r="C14" s="9" t="s">
        <v>24</v>
      </c>
      <c r="D14" s="10"/>
      <c r="E14" s="10">
        <v>58</v>
      </c>
      <c r="F14" s="10"/>
      <c r="G14" s="29">
        <f t="shared" si="0"/>
        <v>58</v>
      </c>
      <c r="H14" s="11" t="s">
        <v>25</v>
      </c>
      <c r="I14" s="25">
        <v>0.5</v>
      </c>
      <c r="J14" s="12" t="s">
        <v>56</v>
      </c>
      <c r="K14" s="13">
        <v>1000</v>
      </c>
      <c r="L14" s="52">
        <v>18.809999999999999</v>
      </c>
      <c r="M14" s="58">
        <f t="shared" ref="M14:M27" si="1">L14*G14</f>
        <v>1090.98</v>
      </c>
      <c r="N14" s="2"/>
      <c r="O14" s="32">
        <f t="shared" ref="O14:O31" si="2">G14*N14</f>
        <v>0</v>
      </c>
      <c r="P14" s="64"/>
    </row>
    <row r="15" spans="1:16" x14ac:dyDescent="0.25">
      <c r="A15" s="38">
        <v>2</v>
      </c>
      <c r="B15" s="8" t="s">
        <v>65</v>
      </c>
      <c r="C15" s="9" t="s">
        <v>24</v>
      </c>
      <c r="D15" s="10">
        <v>11</v>
      </c>
      <c r="E15" s="10">
        <v>495</v>
      </c>
      <c r="F15" s="10"/>
      <c r="G15" s="29">
        <f t="shared" si="0"/>
        <v>506</v>
      </c>
      <c r="H15" s="11" t="s">
        <v>26</v>
      </c>
      <c r="I15" s="25">
        <v>0.2</v>
      </c>
      <c r="J15" s="12">
        <v>0.87</v>
      </c>
      <c r="K15" s="13">
        <v>500</v>
      </c>
      <c r="L15" s="52">
        <v>24.87</v>
      </c>
      <c r="M15" s="58">
        <f t="shared" si="1"/>
        <v>12584.220000000001</v>
      </c>
      <c r="N15" s="2"/>
      <c r="O15" s="32">
        <f t="shared" si="2"/>
        <v>0</v>
      </c>
      <c r="P15" s="64"/>
    </row>
    <row r="16" spans="1:16" x14ac:dyDescent="0.25">
      <c r="A16" s="38">
        <v>2</v>
      </c>
      <c r="B16" s="8" t="s">
        <v>66</v>
      </c>
      <c r="C16" s="9" t="s">
        <v>24</v>
      </c>
      <c r="D16" s="10"/>
      <c r="E16" s="10">
        <v>503</v>
      </c>
      <c r="F16" s="10"/>
      <c r="G16" s="29">
        <f t="shared" si="0"/>
        <v>503</v>
      </c>
      <c r="H16" s="11" t="s">
        <v>26</v>
      </c>
      <c r="I16" s="25">
        <v>0.4</v>
      </c>
      <c r="J16" s="12">
        <v>0.41</v>
      </c>
      <c r="K16" s="13">
        <v>300</v>
      </c>
      <c r="L16" s="52">
        <v>21.89</v>
      </c>
      <c r="M16" s="58">
        <f t="shared" si="1"/>
        <v>11010.67</v>
      </c>
      <c r="N16" s="2"/>
      <c r="O16" s="32">
        <f t="shared" si="2"/>
        <v>0</v>
      </c>
      <c r="P16" s="64"/>
    </row>
    <row r="17" spans="1:16" x14ac:dyDescent="0.25">
      <c r="A17" s="38">
        <v>1</v>
      </c>
      <c r="B17" s="8" t="s">
        <v>67</v>
      </c>
      <c r="C17" s="9" t="s">
        <v>24</v>
      </c>
      <c r="D17" s="10"/>
      <c r="E17" s="10">
        <v>272</v>
      </c>
      <c r="F17" s="10"/>
      <c r="G17" s="29">
        <f t="shared" si="0"/>
        <v>272</v>
      </c>
      <c r="H17" s="11" t="s">
        <v>26</v>
      </c>
      <c r="I17" s="25">
        <v>0.5</v>
      </c>
      <c r="J17" s="12">
        <v>1.57</v>
      </c>
      <c r="K17" s="13">
        <v>700</v>
      </c>
      <c r="L17" s="53">
        <v>21.53</v>
      </c>
      <c r="M17" s="58">
        <f t="shared" si="1"/>
        <v>5856.16</v>
      </c>
      <c r="N17" s="2"/>
      <c r="O17" s="32">
        <f t="shared" si="2"/>
        <v>0</v>
      </c>
      <c r="P17" s="64"/>
    </row>
    <row r="18" spans="1:16" x14ac:dyDescent="0.25">
      <c r="A18" s="38">
        <v>1</v>
      </c>
      <c r="B18" s="60" t="s">
        <v>68</v>
      </c>
      <c r="C18" s="9" t="s">
        <v>24</v>
      </c>
      <c r="D18" s="10"/>
      <c r="E18" s="10">
        <v>351</v>
      </c>
      <c r="F18" s="10"/>
      <c r="G18" s="29">
        <f>D18+E18+F18</f>
        <v>351</v>
      </c>
      <c r="H18" s="11" t="s">
        <v>26</v>
      </c>
      <c r="I18" s="25">
        <v>0.15</v>
      </c>
      <c r="J18" s="12">
        <v>0.82</v>
      </c>
      <c r="K18" s="18">
        <v>300</v>
      </c>
      <c r="L18" s="54">
        <v>20.22</v>
      </c>
      <c r="M18" s="58">
        <f>L18*G18</f>
        <v>7097.2199999999993</v>
      </c>
      <c r="N18" s="2"/>
      <c r="O18" s="32">
        <f>G18*N18</f>
        <v>0</v>
      </c>
      <c r="P18" s="64"/>
    </row>
    <row r="19" spans="1:16" x14ac:dyDescent="0.25">
      <c r="A19" s="38">
        <v>4</v>
      </c>
      <c r="B19" s="60" t="s">
        <v>69</v>
      </c>
      <c r="C19" s="9" t="s">
        <v>33</v>
      </c>
      <c r="D19" s="10">
        <v>40</v>
      </c>
      <c r="E19" s="10">
        <v>278</v>
      </c>
      <c r="F19" s="10"/>
      <c r="G19" s="29">
        <f t="shared" si="0"/>
        <v>318</v>
      </c>
      <c r="H19" s="11" t="s">
        <v>26</v>
      </c>
      <c r="I19" s="25">
        <v>0.5</v>
      </c>
      <c r="J19" s="12">
        <v>0.98</v>
      </c>
      <c r="K19" s="13" t="s">
        <v>77</v>
      </c>
      <c r="L19" s="54">
        <v>23.28</v>
      </c>
      <c r="M19" s="58">
        <f t="shared" si="1"/>
        <v>7403.04</v>
      </c>
      <c r="N19" s="2"/>
      <c r="O19" s="32">
        <f t="shared" si="2"/>
        <v>0</v>
      </c>
      <c r="P19" s="64"/>
    </row>
    <row r="20" spans="1:16" x14ac:dyDescent="0.25">
      <c r="A20" s="38">
        <v>4</v>
      </c>
      <c r="B20" s="60" t="s">
        <v>70</v>
      </c>
      <c r="C20" s="9" t="s">
        <v>33</v>
      </c>
      <c r="D20" s="10">
        <v>81</v>
      </c>
      <c r="E20" s="10">
        <v>824</v>
      </c>
      <c r="F20" s="10"/>
      <c r="G20" s="29">
        <f t="shared" si="0"/>
        <v>905</v>
      </c>
      <c r="H20" s="11" t="s">
        <v>26</v>
      </c>
      <c r="I20" s="25">
        <v>0.5</v>
      </c>
      <c r="J20" s="12">
        <v>0.89</v>
      </c>
      <c r="K20" s="13" t="s">
        <v>78</v>
      </c>
      <c r="L20" s="55">
        <v>25.33</v>
      </c>
      <c r="M20" s="58">
        <f t="shared" si="1"/>
        <v>22923.649999999998</v>
      </c>
      <c r="N20" s="6"/>
      <c r="O20" s="32">
        <f t="shared" si="2"/>
        <v>0</v>
      </c>
      <c r="P20" s="64"/>
    </row>
    <row r="21" spans="1:16" x14ac:dyDescent="0.25">
      <c r="A21" s="38">
        <v>4</v>
      </c>
      <c r="B21" s="60" t="s">
        <v>71</v>
      </c>
      <c r="C21" s="9" t="s">
        <v>33</v>
      </c>
      <c r="D21" s="10">
        <v>78</v>
      </c>
      <c r="E21" s="10">
        <v>649</v>
      </c>
      <c r="F21" s="10"/>
      <c r="G21" s="29">
        <f t="shared" si="0"/>
        <v>727</v>
      </c>
      <c r="H21" s="11" t="s">
        <v>26</v>
      </c>
      <c r="I21" s="25">
        <v>0.45</v>
      </c>
      <c r="J21" s="12">
        <v>0.77</v>
      </c>
      <c r="K21" s="13" t="s">
        <v>79</v>
      </c>
      <c r="L21" s="53">
        <v>25.97</v>
      </c>
      <c r="M21" s="58">
        <f t="shared" si="1"/>
        <v>18880.189999999999</v>
      </c>
      <c r="N21" s="6"/>
      <c r="O21" s="32">
        <f t="shared" si="2"/>
        <v>0</v>
      </c>
      <c r="P21" s="64"/>
    </row>
    <row r="22" spans="1:16" x14ac:dyDescent="0.25">
      <c r="A22" s="38">
        <v>2</v>
      </c>
      <c r="B22" s="60" t="s">
        <v>72</v>
      </c>
      <c r="C22" s="9" t="s">
        <v>24</v>
      </c>
      <c r="D22" s="10">
        <v>23</v>
      </c>
      <c r="E22" s="10">
        <v>47</v>
      </c>
      <c r="F22" s="10"/>
      <c r="G22" s="29">
        <f t="shared" si="0"/>
        <v>70</v>
      </c>
      <c r="H22" s="11" t="s">
        <v>26</v>
      </c>
      <c r="I22" s="25">
        <v>0.3</v>
      </c>
      <c r="J22" s="12">
        <v>0.72</v>
      </c>
      <c r="K22" s="13">
        <v>600</v>
      </c>
      <c r="L22" s="53">
        <v>21.17</v>
      </c>
      <c r="M22" s="58">
        <f t="shared" si="1"/>
        <v>1481.9</v>
      </c>
      <c r="N22" s="6"/>
      <c r="O22" s="32">
        <f>G22*N22</f>
        <v>0</v>
      </c>
      <c r="P22" s="64"/>
    </row>
    <row r="23" spans="1:16" x14ac:dyDescent="0.25">
      <c r="A23" s="38">
        <v>2</v>
      </c>
      <c r="B23" s="60" t="s">
        <v>73</v>
      </c>
      <c r="C23" s="9" t="s">
        <v>33</v>
      </c>
      <c r="D23" s="10">
        <v>9</v>
      </c>
      <c r="E23" s="10">
        <v>83</v>
      </c>
      <c r="F23" s="10"/>
      <c r="G23" s="29">
        <f t="shared" si="0"/>
        <v>92</v>
      </c>
      <c r="H23" s="11" t="s">
        <v>26</v>
      </c>
      <c r="I23" s="25">
        <v>0.2</v>
      </c>
      <c r="J23" s="12">
        <v>1.1399999999999999</v>
      </c>
      <c r="K23" s="13" t="s">
        <v>80</v>
      </c>
      <c r="L23" s="53">
        <v>20.38</v>
      </c>
      <c r="M23" s="58">
        <f t="shared" si="1"/>
        <v>1874.9599999999998</v>
      </c>
      <c r="N23" s="6"/>
      <c r="O23" s="32">
        <f>G23*N23</f>
        <v>0</v>
      </c>
      <c r="P23" s="64"/>
    </row>
    <row r="24" spans="1:16" x14ac:dyDescent="0.25">
      <c r="A24" s="38">
        <v>1</v>
      </c>
      <c r="B24" s="60" t="s">
        <v>75</v>
      </c>
      <c r="C24" s="9" t="s">
        <v>33</v>
      </c>
      <c r="D24" s="10">
        <v>45</v>
      </c>
      <c r="E24" s="10">
        <v>101</v>
      </c>
      <c r="F24" s="10"/>
      <c r="G24" s="29">
        <f t="shared" si="0"/>
        <v>146</v>
      </c>
      <c r="H24" s="14" t="s">
        <v>27</v>
      </c>
      <c r="I24" s="25">
        <v>0.25</v>
      </c>
      <c r="J24" s="12">
        <v>0.24</v>
      </c>
      <c r="K24" s="13" t="s">
        <v>81</v>
      </c>
      <c r="L24" s="53">
        <v>27.43</v>
      </c>
      <c r="M24" s="58">
        <f t="shared" si="1"/>
        <v>4004.7799999999997</v>
      </c>
      <c r="N24" s="6"/>
      <c r="O24" s="32">
        <f t="shared" si="2"/>
        <v>0</v>
      </c>
      <c r="P24" s="64"/>
    </row>
    <row r="25" spans="1:16" x14ac:dyDescent="0.25">
      <c r="A25" s="38">
        <v>1</v>
      </c>
      <c r="B25" s="60" t="s">
        <v>76</v>
      </c>
      <c r="C25" s="9" t="s">
        <v>24</v>
      </c>
      <c r="D25" s="10"/>
      <c r="E25" s="10">
        <v>111</v>
      </c>
      <c r="F25" s="10"/>
      <c r="G25" s="29">
        <f t="shared" si="0"/>
        <v>111</v>
      </c>
      <c r="H25" s="14" t="s">
        <v>26</v>
      </c>
      <c r="I25" s="25">
        <v>0.15</v>
      </c>
      <c r="J25" s="12">
        <v>0.26</v>
      </c>
      <c r="K25" s="13">
        <v>100</v>
      </c>
      <c r="L25" s="53">
        <v>22.3</v>
      </c>
      <c r="M25" s="58">
        <f t="shared" si="1"/>
        <v>2475.3000000000002</v>
      </c>
      <c r="N25" s="6"/>
      <c r="O25" s="32">
        <f t="shared" si="2"/>
        <v>0</v>
      </c>
      <c r="P25" s="64"/>
    </row>
    <row r="26" spans="1:16" x14ac:dyDescent="0.25">
      <c r="A26" s="38"/>
      <c r="B26" s="60" t="s">
        <v>28</v>
      </c>
      <c r="C26" s="9" t="s">
        <v>24</v>
      </c>
      <c r="D26" s="10">
        <v>50</v>
      </c>
      <c r="E26" s="10">
        <v>100</v>
      </c>
      <c r="F26" s="10"/>
      <c r="G26" s="29">
        <f t="shared" si="0"/>
        <v>150</v>
      </c>
      <c r="H26" s="14" t="s">
        <v>82</v>
      </c>
      <c r="I26" s="25">
        <v>0.15</v>
      </c>
      <c r="J26" s="12">
        <v>0.5</v>
      </c>
      <c r="K26" s="13">
        <v>100</v>
      </c>
      <c r="L26" s="56">
        <v>19.5</v>
      </c>
      <c r="M26" s="58">
        <f t="shared" si="1"/>
        <v>2925</v>
      </c>
      <c r="N26" s="6"/>
      <c r="O26" s="32">
        <f>G26*N26</f>
        <v>0</v>
      </c>
      <c r="P26" s="64"/>
    </row>
    <row r="27" spans="1:16" x14ac:dyDescent="0.25">
      <c r="A27" s="39"/>
      <c r="B27" s="19" t="s">
        <v>28</v>
      </c>
      <c r="C27" s="20" t="s">
        <v>24</v>
      </c>
      <c r="D27" s="21"/>
      <c r="E27" s="21">
        <v>200</v>
      </c>
      <c r="F27" s="21"/>
      <c r="G27" s="29">
        <f t="shared" ref="G27:G31" si="3">D27+E27+F27</f>
        <v>200</v>
      </c>
      <c r="H27" s="14" t="s">
        <v>29</v>
      </c>
      <c r="I27" s="26">
        <v>0.3</v>
      </c>
      <c r="J27" s="17">
        <v>1</v>
      </c>
      <c r="K27" s="18">
        <v>600</v>
      </c>
      <c r="L27" s="56">
        <v>19.5</v>
      </c>
      <c r="M27" s="58">
        <f t="shared" si="1"/>
        <v>3900</v>
      </c>
      <c r="N27" s="6"/>
      <c r="O27" s="32">
        <f t="shared" si="2"/>
        <v>0</v>
      </c>
      <c r="P27" s="64"/>
    </row>
    <row r="28" spans="1:16" x14ac:dyDescent="0.25">
      <c r="A28" s="39"/>
      <c r="B28" s="8" t="s">
        <v>28</v>
      </c>
      <c r="C28" s="20" t="s">
        <v>24</v>
      </c>
      <c r="D28" s="21"/>
      <c r="E28" s="21">
        <v>300</v>
      </c>
      <c r="F28" s="21"/>
      <c r="G28" s="29">
        <f t="shared" si="3"/>
        <v>300</v>
      </c>
      <c r="H28" s="11" t="s">
        <v>58</v>
      </c>
      <c r="I28" s="25">
        <v>0.3</v>
      </c>
      <c r="J28" s="17">
        <v>0.5</v>
      </c>
      <c r="K28" s="18">
        <v>600</v>
      </c>
      <c r="L28" s="53">
        <v>24.5</v>
      </c>
      <c r="M28" s="58">
        <f>L28*G28</f>
        <v>7350</v>
      </c>
      <c r="N28" s="41"/>
      <c r="O28" s="32">
        <f t="shared" si="2"/>
        <v>0</v>
      </c>
      <c r="P28" s="64"/>
    </row>
    <row r="29" spans="1:16" x14ac:dyDescent="0.25">
      <c r="A29" s="38"/>
      <c r="B29" s="8" t="s">
        <v>28</v>
      </c>
      <c r="C29" s="9" t="s">
        <v>33</v>
      </c>
      <c r="D29" s="10">
        <v>100</v>
      </c>
      <c r="E29" s="10">
        <v>100</v>
      </c>
      <c r="F29" s="10"/>
      <c r="G29" s="29">
        <f t="shared" si="3"/>
        <v>200</v>
      </c>
      <c r="H29" s="14" t="s">
        <v>57</v>
      </c>
      <c r="I29" s="25">
        <v>0.3</v>
      </c>
      <c r="J29" s="12">
        <v>0.2</v>
      </c>
      <c r="K29" s="13">
        <v>600</v>
      </c>
      <c r="L29" s="51">
        <v>29.5</v>
      </c>
      <c r="M29" s="58">
        <f t="shared" ref="M29" si="4">L29*G29</f>
        <v>5900</v>
      </c>
      <c r="N29" s="2"/>
      <c r="O29" s="32">
        <f t="shared" si="2"/>
        <v>0</v>
      </c>
      <c r="P29" s="64"/>
    </row>
    <row r="30" spans="1:16" x14ac:dyDescent="0.25">
      <c r="A30" s="45"/>
      <c r="B30" s="19" t="s">
        <v>28</v>
      </c>
      <c r="C30" s="46" t="s">
        <v>41</v>
      </c>
      <c r="D30" s="21"/>
      <c r="E30" s="21"/>
      <c r="F30" s="21">
        <v>150</v>
      </c>
      <c r="G30" s="29">
        <f t="shared" si="3"/>
        <v>150</v>
      </c>
      <c r="H30" s="11" t="s">
        <v>43</v>
      </c>
      <c r="I30" s="26" t="s">
        <v>48</v>
      </c>
      <c r="J30" s="17" t="s">
        <v>48</v>
      </c>
      <c r="K30" s="18" t="s">
        <v>48</v>
      </c>
      <c r="L30" s="53">
        <v>11.29</v>
      </c>
      <c r="M30" s="58">
        <f t="shared" ref="M30:M31" si="5">L30*G30</f>
        <v>1693.4999999999998</v>
      </c>
      <c r="N30" s="2"/>
      <c r="O30" s="32">
        <f t="shared" si="2"/>
        <v>0</v>
      </c>
      <c r="P30" s="64"/>
    </row>
    <row r="31" spans="1:16" ht="15.75" thickBot="1" x14ac:dyDescent="0.3">
      <c r="A31" s="45"/>
      <c r="B31" s="19" t="s">
        <v>28</v>
      </c>
      <c r="C31" s="46" t="s">
        <v>42</v>
      </c>
      <c r="D31" s="21"/>
      <c r="E31" s="21"/>
      <c r="F31" s="21">
        <v>150</v>
      </c>
      <c r="G31" s="29">
        <f t="shared" si="3"/>
        <v>150</v>
      </c>
      <c r="H31" s="11" t="s">
        <v>44</v>
      </c>
      <c r="I31" s="26" t="s">
        <v>48</v>
      </c>
      <c r="J31" s="17" t="s">
        <v>48</v>
      </c>
      <c r="K31" s="18" t="s">
        <v>48</v>
      </c>
      <c r="L31" s="53">
        <v>25.82</v>
      </c>
      <c r="M31" s="59">
        <f t="shared" si="5"/>
        <v>3873</v>
      </c>
      <c r="N31" s="2"/>
      <c r="O31" s="32">
        <f t="shared" si="2"/>
        <v>0</v>
      </c>
      <c r="P31" s="65"/>
    </row>
    <row r="32" spans="1:16" ht="15.75" thickBot="1" x14ac:dyDescent="0.3">
      <c r="A32" s="43"/>
      <c r="B32" s="44"/>
      <c r="C32" s="15"/>
      <c r="D32" s="30">
        <f>SUM(D13:D31)</f>
        <v>437</v>
      </c>
      <c r="E32" s="30">
        <f>SUM(E13:E31)</f>
        <v>4641</v>
      </c>
      <c r="F32" s="30">
        <f>SUM(F30:F31)</f>
        <v>300</v>
      </c>
      <c r="G32" s="30">
        <f>SUM(G13:G31)</f>
        <v>5378</v>
      </c>
      <c r="H32" s="36"/>
      <c r="I32" s="15"/>
      <c r="J32" s="97" t="s">
        <v>8</v>
      </c>
      <c r="K32" s="97"/>
      <c r="L32" s="35"/>
      <c r="M32" s="34">
        <f>SUM(M13:M31)</f>
        <v>125251.65000000001</v>
      </c>
      <c r="N32" s="16" t="s">
        <v>9</v>
      </c>
      <c r="O32" s="31">
        <f>SUM(O13:O31)</f>
        <v>0</v>
      </c>
      <c r="P32" s="95"/>
    </row>
    <row r="33" spans="1:16" ht="15.75" thickBot="1" x14ac:dyDescent="0.3">
      <c r="A33" s="98" t="s">
        <v>59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  <c r="O33" s="33">
        <f>O32*0.23</f>
        <v>0</v>
      </c>
      <c r="P33" s="95"/>
    </row>
    <row r="34" spans="1:16" ht="15.75" thickBot="1" x14ac:dyDescent="0.3">
      <c r="A34" s="98" t="s">
        <v>10</v>
      </c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100"/>
      <c r="O34" s="33">
        <f>O32+O33</f>
        <v>0</v>
      </c>
      <c r="P34" s="96"/>
    </row>
    <row r="35" spans="1:16" x14ac:dyDescent="0.25">
      <c r="A35" s="67" t="s">
        <v>34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x14ac:dyDescent="0.25">
      <c r="A36" s="113" t="s">
        <v>11</v>
      </c>
      <c r="B36" s="113"/>
      <c r="C36" s="1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6" x14ac:dyDescent="0.25">
      <c r="A37" s="91" t="s">
        <v>12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</row>
    <row r="38" spans="1:16" x14ac:dyDescent="0.25">
      <c r="A38" s="91" t="s">
        <v>13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</row>
    <row r="39" spans="1:16" x14ac:dyDescent="0.25">
      <c r="D39" s="7"/>
      <c r="E39" s="116" t="s">
        <v>14</v>
      </c>
      <c r="F39" s="42"/>
      <c r="G39" s="4" t="s">
        <v>15</v>
      </c>
      <c r="H39" s="117"/>
      <c r="I39" s="118"/>
      <c r="J39" s="118"/>
      <c r="K39" s="118"/>
      <c r="L39" s="118"/>
      <c r="M39" s="118"/>
      <c r="N39" s="118"/>
      <c r="O39" s="119"/>
    </row>
    <row r="40" spans="1:16" x14ac:dyDescent="0.25">
      <c r="D40" s="7"/>
      <c r="E40" s="116"/>
      <c r="F40" s="42"/>
      <c r="G40" s="4" t="s">
        <v>16</v>
      </c>
      <c r="H40" s="117"/>
      <c r="I40" s="118"/>
      <c r="J40" s="118"/>
      <c r="K40" s="118"/>
      <c r="L40" s="118"/>
      <c r="M40" s="118"/>
      <c r="N40" s="118"/>
      <c r="O40" s="119"/>
    </row>
    <row r="41" spans="1:16" x14ac:dyDescent="0.25">
      <c r="D41" s="7"/>
      <c r="E41" s="116"/>
      <c r="F41" s="42"/>
      <c r="G41" s="4" t="s">
        <v>17</v>
      </c>
      <c r="H41" s="117"/>
      <c r="I41" s="118"/>
      <c r="J41" s="118"/>
      <c r="K41" s="118"/>
      <c r="L41" s="118"/>
      <c r="M41" s="118"/>
      <c r="N41" s="118"/>
      <c r="O41" s="119"/>
    </row>
    <row r="42" spans="1:16" x14ac:dyDescent="0.25">
      <c r="A42" s="7"/>
      <c r="B42" s="7"/>
      <c r="C42" s="7"/>
      <c r="E42" s="116"/>
      <c r="F42" s="42"/>
      <c r="G42" s="4" t="s">
        <v>18</v>
      </c>
      <c r="H42" s="117"/>
      <c r="I42" s="118"/>
      <c r="J42" s="118"/>
      <c r="K42" s="118"/>
      <c r="L42" s="118"/>
      <c r="M42" s="118"/>
      <c r="N42" s="118"/>
      <c r="O42" s="119"/>
    </row>
    <row r="43" spans="1:16" x14ac:dyDescent="0.25">
      <c r="E43" s="116"/>
      <c r="F43" s="42"/>
      <c r="G43" s="4" t="s">
        <v>19</v>
      </c>
      <c r="H43" s="5"/>
      <c r="I43" s="120" t="s">
        <v>20</v>
      </c>
      <c r="J43" s="121"/>
      <c r="K43" s="121"/>
      <c r="L43" s="121"/>
      <c r="M43" s="121"/>
      <c r="N43" s="121"/>
      <c r="O43" s="122"/>
    </row>
    <row r="46" spans="1:16" x14ac:dyDescent="0.25">
      <c r="A46" s="7"/>
      <c r="B46" s="7"/>
      <c r="C46" s="7"/>
      <c r="D46" s="7"/>
      <c r="E46" s="7"/>
      <c r="F46" s="7"/>
      <c r="J46" t="s">
        <v>21</v>
      </c>
      <c r="M46" s="114"/>
      <c r="N46" s="115"/>
    </row>
    <row r="48" spans="1:16" x14ac:dyDescent="0.25">
      <c r="A48" t="s">
        <v>35</v>
      </c>
    </row>
    <row r="49" spans="1:1" x14ac:dyDescent="0.25">
      <c r="A49" t="s">
        <v>36</v>
      </c>
    </row>
    <row r="50" spans="1:1" x14ac:dyDescent="0.25">
      <c r="A50" t="s">
        <v>37</v>
      </c>
    </row>
    <row r="51" spans="1:1" x14ac:dyDescent="0.25">
      <c r="A51" t="s">
        <v>38</v>
      </c>
    </row>
    <row r="52" spans="1:1" x14ac:dyDescent="0.25">
      <c r="A52" t="s">
        <v>39</v>
      </c>
    </row>
    <row r="53" spans="1:1" x14ac:dyDescent="0.25">
      <c r="A53" t="s">
        <v>60</v>
      </c>
    </row>
    <row r="54" spans="1:1" x14ac:dyDescent="0.25">
      <c r="A54" t="s">
        <v>61</v>
      </c>
    </row>
    <row r="55" spans="1:1" x14ac:dyDescent="0.25">
      <c r="A55" t="s">
        <v>83</v>
      </c>
    </row>
    <row r="56" spans="1:1" ht="17.25" x14ac:dyDescent="0.25">
      <c r="A56" t="s">
        <v>49</v>
      </c>
    </row>
  </sheetData>
  <mergeCells count="36">
    <mergeCell ref="M46:N46"/>
    <mergeCell ref="E39:E43"/>
    <mergeCell ref="H39:O39"/>
    <mergeCell ref="H40:O40"/>
    <mergeCell ref="H41:O41"/>
    <mergeCell ref="H42:O42"/>
    <mergeCell ref="I43:O43"/>
    <mergeCell ref="A38:O38"/>
    <mergeCell ref="M10:M12"/>
    <mergeCell ref="N10:N12"/>
    <mergeCell ref="P32:P34"/>
    <mergeCell ref="J32:K32"/>
    <mergeCell ref="A33:N33"/>
    <mergeCell ref="A34:N34"/>
    <mergeCell ref="O10:O12"/>
    <mergeCell ref="E11:E12"/>
    <mergeCell ref="K10:K12"/>
    <mergeCell ref="A10:A12"/>
    <mergeCell ref="D11:D12"/>
    <mergeCell ref="G11:G12"/>
    <mergeCell ref="B10:B12"/>
    <mergeCell ref="A37:O37"/>
    <mergeCell ref="A36:C36"/>
    <mergeCell ref="P13:P31"/>
    <mergeCell ref="E1:L1"/>
    <mergeCell ref="A35:P35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2" width="9.28515625" bestFit="1" customWidth="1"/>
    <col min="3" max="3" width="10" bestFit="1" customWidth="1"/>
    <col min="4" max="4" width="9.28515625" bestFit="1" customWidth="1"/>
  </cols>
  <sheetData>
    <row r="1" spans="1:4" x14ac:dyDescent="0.25">
      <c r="A1" s="61"/>
      <c r="B1" s="61" t="s">
        <v>25</v>
      </c>
      <c r="C1" s="61" t="s">
        <v>26</v>
      </c>
      <c r="D1" s="61" t="s">
        <v>27</v>
      </c>
    </row>
    <row r="2" spans="1:4" x14ac:dyDescent="0.25">
      <c r="A2" s="61" t="s">
        <v>30</v>
      </c>
      <c r="B2" s="62">
        <f>SUM(Hárok1!G13:G14)</f>
        <v>227</v>
      </c>
      <c r="C2" s="62">
        <f>SUM(Hárok1!G15:G23,Hárok1!G25)</f>
        <v>3855</v>
      </c>
      <c r="D2" s="62">
        <f>SUM(Hárok1!G24)</f>
        <v>146</v>
      </c>
    </row>
    <row r="3" spans="1:4" x14ac:dyDescent="0.25">
      <c r="A3" s="61" t="s">
        <v>31</v>
      </c>
      <c r="B3" s="62">
        <f>SUM(Hárok1!M13:M14)</f>
        <v>4018.06</v>
      </c>
      <c r="C3" s="62">
        <f>SUM(Hárok1!M15:M23,Hárok1!M25)</f>
        <v>91587.31</v>
      </c>
      <c r="D3" s="62">
        <f>SUM(Hárok1!M24)</f>
        <v>4004.7799999999997</v>
      </c>
    </row>
    <row r="4" spans="1:4" x14ac:dyDescent="0.25">
      <c r="A4" s="61" t="s">
        <v>32</v>
      </c>
      <c r="B4" s="62">
        <f>B3/B2</f>
        <v>17.700704845814979</v>
      </c>
      <c r="C4" s="62">
        <f>C3/C2</f>
        <v>23.758057068741891</v>
      </c>
      <c r="D4" s="62">
        <f>D3/D2</f>
        <v>27.43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2024-12-04T14:02:15Z</cp:lastPrinted>
  <dcterms:created xsi:type="dcterms:W3CDTF">2015-11-17T17:21:08Z</dcterms:created>
  <dcterms:modified xsi:type="dcterms:W3CDTF">2025-11-26T11:31:41Z</dcterms:modified>
</cp:coreProperties>
</file>