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42190\Desktop\Dokumenty\N VO TU\Ťažba na rok 2026\Prílohy B k SP\"/>
    </mc:Choice>
  </mc:AlternateContent>
  <bookViews>
    <workbookView xWindow="-120" yWindow="-120" windowWidth="25440" windowHeight="15270"/>
  </bookViews>
  <sheets>
    <sheet name="Hárok1" sheetId="1" r:id="rId1"/>
    <sheet name="Hárok2" sheetId="2" r:id="rId2"/>
    <sheet name="Hárok3" sheetId="3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3" i="1" l="1"/>
  <c r="O24" i="1"/>
  <c r="O25" i="1"/>
  <c r="O26" i="1"/>
  <c r="M22" i="1"/>
  <c r="M23" i="1"/>
  <c r="M24" i="1"/>
  <c r="M25" i="1"/>
  <c r="G22" i="1"/>
  <c r="G23" i="1"/>
  <c r="G24" i="1"/>
  <c r="G25" i="1"/>
  <c r="G26" i="1"/>
  <c r="M26" i="1" s="1"/>
  <c r="O22" i="1"/>
  <c r="G21" i="1"/>
  <c r="M21" i="1" s="1"/>
  <c r="O21" i="1"/>
  <c r="G27" i="1"/>
  <c r="M27" i="1" s="1"/>
  <c r="G30" i="1"/>
  <c r="M30" i="1" s="1"/>
  <c r="G20" i="1"/>
  <c r="C2" i="2" s="1"/>
  <c r="G19" i="1"/>
  <c r="G18" i="1"/>
  <c r="G17" i="1"/>
  <c r="G16" i="1"/>
  <c r="G15" i="1"/>
  <c r="G14" i="1"/>
  <c r="G13" i="1"/>
  <c r="B2" i="2" s="1"/>
  <c r="G28" i="1"/>
  <c r="G29" i="1"/>
  <c r="G31" i="1"/>
  <c r="G32" i="1"/>
  <c r="O27" i="1" l="1"/>
  <c r="O30" i="1"/>
  <c r="F33" i="1"/>
  <c r="D33" i="1"/>
  <c r="E33" i="1"/>
  <c r="G33" i="1"/>
  <c r="O14" i="1"/>
  <c r="O15" i="1"/>
  <c r="O16" i="1"/>
  <c r="O17" i="1"/>
  <c r="O18" i="1"/>
  <c r="O19" i="1"/>
  <c r="O20" i="1"/>
  <c r="O28" i="1"/>
  <c r="O29" i="1"/>
  <c r="O31" i="1"/>
  <c r="O32" i="1"/>
  <c r="O13" i="1"/>
  <c r="O33" i="1" l="1"/>
  <c r="M31" i="1"/>
  <c r="M32" i="1"/>
  <c r="M14" i="1"/>
  <c r="M15" i="1"/>
  <c r="M16" i="1"/>
  <c r="M17" i="1"/>
  <c r="M18" i="1"/>
  <c r="M19" i="1"/>
  <c r="M20" i="1"/>
  <c r="C3" i="2" s="1"/>
  <c r="M28" i="1"/>
  <c r="M29" i="1"/>
  <c r="M13" i="1"/>
  <c r="B3" i="2" s="1"/>
  <c r="O34" i="1" l="1"/>
  <c r="O35" i="1" s="1"/>
  <c r="M33" i="1"/>
  <c r="B4" i="2" l="1"/>
  <c r="C4" i="2"/>
</calcChain>
</file>

<file path=xl/sharedStrings.xml><?xml version="1.0" encoding="utf-8"?>
<sst xmlns="http://schemas.openxmlformats.org/spreadsheetml/2006/main" count="135" uniqueCount="83">
  <si>
    <t>LO</t>
  </si>
  <si>
    <t>JPRL</t>
  </si>
  <si>
    <t>Požadovaná kombinácia technologií</t>
  </si>
  <si>
    <t>Sklon v %</t>
  </si>
  <si>
    <t>hmotnatosť v m³</t>
  </si>
  <si>
    <t>Približovacia vzdialenosť VM/OM (m)</t>
  </si>
  <si>
    <t>Cena stanovená objednávateľom  bez DPH v € za JPRL</t>
  </si>
  <si>
    <t>Predpokladaný termín vykonania (kalendárny mesiac roka)</t>
  </si>
  <si>
    <t xml:space="preserve">Spolu bez DPH   </t>
  </si>
  <si>
    <t>Spolu bez DPH</t>
  </si>
  <si>
    <t>Spolu s  DPH</t>
  </si>
  <si>
    <t>Záväzný termín vykonania:</t>
  </si>
  <si>
    <t xml:space="preserve"> Určenie začiatku a ukončenia prác bude určené v Objednávke a Zákazkovom liste.</t>
  </si>
  <si>
    <t>Ak ste platiteľom DPH, uveďte IČ pre DPH, ak nie ste platiteľom DPH, ponechajte pôvodný text: nie som platiteľom DPH</t>
  </si>
  <si>
    <t>Doodávaleľ:</t>
  </si>
  <si>
    <t>Názov:</t>
  </si>
  <si>
    <t>Sídlo:</t>
  </si>
  <si>
    <t>IČO:</t>
  </si>
  <si>
    <t>DIČ:</t>
  </si>
  <si>
    <t>IČ pre DPH:</t>
  </si>
  <si>
    <t>nie som platiteľom DPH</t>
  </si>
  <si>
    <t>Podpis  dodávateľa</t>
  </si>
  <si>
    <t>LS:</t>
  </si>
  <si>
    <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Cena stanovená obiednávateľom v </t>
    </r>
    <r>
      <rPr>
        <b/>
        <sz val="9"/>
        <rFont val="Calibri"/>
        <family val="2"/>
        <charset val="238"/>
      </rPr>
      <t>€</t>
    </r>
    <r>
      <rPr>
        <b/>
        <sz val="9"/>
        <rFont val="Arial"/>
        <family val="2"/>
        <charset val="238"/>
      </rPr>
      <t>/m</t>
    </r>
    <r>
      <rPr>
        <b/>
        <vertAlign val="superscript"/>
        <sz val="9"/>
        <rFont val="Arial"/>
        <family val="2"/>
        <charset val="238"/>
      </rPr>
      <t xml:space="preserve">3 </t>
    </r>
    <r>
      <rPr>
        <b/>
        <sz val="9"/>
        <rFont val="Arial"/>
        <family val="2"/>
        <charset val="238"/>
      </rPr>
      <t>na dve desatiiné miasta bez DPH</t>
    </r>
  </si>
  <si>
    <t>č.1</t>
  </si>
  <si>
    <t>OU</t>
  </si>
  <si>
    <t>PU+50</t>
  </si>
  <si>
    <t>PU-50</t>
  </si>
  <si>
    <t>PP</t>
  </si>
  <si>
    <t>RN</t>
  </si>
  <si>
    <t>suma m3</t>
  </si>
  <si>
    <t>suma cena</t>
  </si>
  <si>
    <t>priemer cena</t>
  </si>
  <si>
    <t>Ponuka úchádzača nesmie prekročiť stanovenú akúkoľvek jednotkovú cenu a tiež ani celkovú sumárnu cenu za celú časť!!!</t>
  </si>
  <si>
    <t>PP - podľa potreby obiednávateľa</t>
  </si>
  <si>
    <t>OU - obnovná úmyselná ťažba</t>
  </si>
  <si>
    <t>PU+50 - predrubná úmyselná ťažba nad 50 rokov</t>
  </si>
  <si>
    <t>PU-50 - predrubná úmyselná ťažba do 50 rokov</t>
  </si>
  <si>
    <t>RN - rubná nahodná ťažba</t>
  </si>
  <si>
    <t>Opis a rozsah zákazky a cenová ponuka uchádzača</t>
  </si>
  <si>
    <t>č.7</t>
  </si>
  <si>
    <t>č.8</t>
  </si>
  <si>
    <t>časovka JMP</t>
  </si>
  <si>
    <t>časovka LKT</t>
  </si>
  <si>
    <t>Predpokladaný objem prác</t>
  </si>
  <si>
    <t>spolu (m³/hod.)*</t>
  </si>
  <si>
    <t>Druh prác</t>
  </si>
  <si>
    <t>-</t>
  </si>
  <si>
    <r>
      <t>* - podľa druhu prác (pri ťažbe sa použijú m</t>
    </r>
    <r>
      <rPr>
        <vertAlign val="superscript"/>
        <sz val="11"/>
        <color theme="1"/>
        <rFont val="Calibri"/>
        <family val="2"/>
        <charset val="238"/>
        <scheme val="minor"/>
      </rPr>
      <t>3</t>
    </r>
    <r>
      <rPr>
        <sz val="11"/>
        <color theme="1"/>
        <rFont val="Calibri"/>
        <family val="2"/>
        <charset val="238"/>
        <scheme val="minor"/>
      </rPr>
      <t xml:space="preserve"> a pri časovke hodiny)</t>
    </r>
  </si>
  <si>
    <t>do 12.mesiacov odo dňa nadobudnutia účinnosti zmluvy</t>
  </si>
  <si>
    <t>neštandardné práce  (hod.)</t>
  </si>
  <si>
    <t>ihličnatá ťažba(m³)</t>
  </si>
  <si>
    <t>listnaté ťažba (m³)</t>
  </si>
  <si>
    <r>
      <t xml:space="preserve">Názov predmetu zákazky: </t>
    </r>
    <r>
      <rPr>
        <b/>
        <sz val="12"/>
        <rFont val="Calibri"/>
        <family val="2"/>
        <charset val="238"/>
        <scheme val="minor"/>
      </rPr>
      <t>Lesnícke služby v ťažbovom procese na VŠLP TU Zvolen</t>
    </r>
  </si>
  <si>
    <t>Objednávateľ: VŠLP TU Zvolen</t>
  </si>
  <si>
    <t>PN-50</t>
  </si>
  <si>
    <t>PN+50</t>
  </si>
  <si>
    <t>DPH 23%</t>
  </si>
  <si>
    <t>PN+50 - predrubná náhodná ťažba nad 50 rokov</t>
  </si>
  <si>
    <t>PN-50 - predrubná náhodná ťažba do 50 rokov</t>
  </si>
  <si>
    <r>
      <t>Celkom cena bez DPH</t>
    </r>
    <r>
      <rPr>
        <b/>
        <sz val="7"/>
        <rFont val="Arial"/>
        <family val="2"/>
        <charset val="238"/>
      </rPr>
      <t xml:space="preserve"> (ponuka uchádzača)</t>
    </r>
    <r>
      <rPr>
        <b/>
        <sz val="9"/>
        <rFont val="Arial"/>
        <family val="2"/>
        <charset val="238"/>
      </rPr>
      <t xml:space="preserve">
v €</t>
    </r>
  </si>
  <si>
    <t>Cena bez DPH (ponuka uchádzača) v €/m³ (pri časovke v €/hod), zaokrúhlená na dve desatinné miesta</t>
  </si>
  <si>
    <t>MR</t>
  </si>
  <si>
    <t>Budča - časť č.10 (Podjavor)</t>
  </si>
  <si>
    <t>511 A 1 1</t>
  </si>
  <si>
    <t>554 _ 0 1</t>
  </si>
  <si>
    <t>403 A 1 1</t>
  </si>
  <si>
    <t>526 _ 0 1</t>
  </si>
  <si>
    <t>740 _ 1 1</t>
  </si>
  <si>
    <t>578 _ 1 1</t>
  </si>
  <si>
    <t>538 _ 1 1</t>
  </si>
  <si>
    <t>543 _ 0 0</t>
  </si>
  <si>
    <t>663 B 0 1</t>
  </si>
  <si>
    <t>544 _ 1 1</t>
  </si>
  <si>
    <t>367 _ 0 1</t>
  </si>
  <si>
    <t>743 A 0 1</t>
  </si>
  <si>
    <t>368 A 0 1</t>
  </si>
  <si>
    <t>368 B 0 1</t>
  </si>
  <si>
    <t>2</t>
  </si>
  <si>
    <t>4</t>
  </si>
  <si>
    <t>1</t>
  </si>
  <si>
    <t>MR - mimoriadna ťažba</t>
  </si>
  <si>
    <t>Príloha B-10 Súťažných podkladov - návrh na plnenie kritéria na časť č.10 (Podjavor)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</si>
</sst>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1"/>
      <color rgb="FFFF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9"/>
      <name val="Calibri"/>
      <family val="2"/>
      <charset val="238"/>
    </font>
    <font>
      <b/>
      <vertAlign val="superscript"/>
      <sz val="9"/>
      <name val="Arial"/>
      <family val="2"/>
      <charset val="238"/>
    </font>
    <font>
      <vertAlign val="superscript"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0"/>
      <color theme="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EAEAEA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40">
    <border>
      <left/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21">
    <xf numFmtId="0" fontId="0" fillId="0" borderId="0" xfId="0"/>
    <xf numFmtId="0" fontId="0" fillId="0" borderId="0" xfId="0" applyAlignment="1">
      <alignment horizontal="left"/>
    </xf>
    <xf numFmtId="4" fontId="5" fillId="2" borderId="1" xfId="0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Alignment="1">
      <alignment vertical="center"/>
    </xf>
    <xf numFmtId="0" fontId="4" fillId="2" borderId="2" xfId="0" applyFont="1" applyFill="1" applyBorder="1"/>
    <xf numFmtId="0" fontId="0" fillId="2" borderId="2" xfId="0" applyFill="1" applyBorder="1"/>
    <xf numFmtId="4" fontId="5" fillId="2" borderId="7" xfId="0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left" vertical="center"/>
    </xf>
    <xf numFmtId="49" fontId="8" fillId="0" borderId="9" xfId="0" applyNumberFormat="1" applyFont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2" fontId="8" fillId="0" borderId="9" xfId="0" applyNumberFormat="1" applyFont="1" applyBorder="1" applyAlignment="1" applyProtection="1">
      <alignment horizontal="right" vertical="center"/>
      <protection locked="0"/>
    </xf>
    <xf numFmtId="49" fontId="8" fillId="0" borderId="2" xfId="0" applyNumberFormat="1" applyFont="1" applyBorder="1" applyAlignment="1" applyProtection="1">
      <alignment horizontal="center" vertical="center"/>
      <protection locked="0"/>
    </xf>
    <xf numFmtId="0" fontId="8" fillId="0" borderId="9" xfId="0" applyFont="1" applyBorder="1" applyAlignment="1" applyProtection="1">
      <alignment horizontal="center" vertical="center" wrapText="1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49" fontId="8" fillId="0" borderId="4" xfId="0" applyNumberFormat="1" applyFont="1" applyBorder="1" applyAlignment="1" applyProtection="1">
      <alignment horizontal="center" vertical="center"/>
      <protection locked="0"/>
    </xf>
    <xf numFmtId="0" fontId="5" fillId="0" borderId="23" xfId="0" applyFont="1" applyBorder="1" applyAlignment="1">
      <alignment vertical="center"/>
    </xf>
    <xf numFmtId="0" fontId="5" fillId="0" borderId="26" xfId="0" applyFont="1" applyBorder="1" applyAlignment="1">
      <alignment vertical="center"/>
    </xf>
    <xf numFmtId="0" fontId="8" fillId="0" borderId="2" xfId="0" applyFont="1" applyBorder="1" applyAlignment="1" applyProtection="1">
      <alignment horizontal="center" vertical="center" wrapText="1"/>
      <protection locked="0"/>
    </xf>
    <xf numFmtId="0" fontId="2" fillId="0" borderId="30" xfId="0" applyFont="1" applyBorder="1" applyAlignment="1" applyProtection="1">
      <alignment horizontal="center" vertical="center"/>
      <protection locked="0"/>
    </xf>
    <xf numFmtId="49" fontId="8" fillId="0" borderId="2" xfId="0" applyNumberFormat="1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2" fontId="8" fillId="0" borderId="2" xfId="0" applyNumberFormat="1" applyFont="1" applyBorder="1" applyAlignment="1" applyProtection="1">
      <alignment horizontal="right" vertical="center"/>
      <protection locked="0"/>
    </xf>
    <xf numFmtId="0" fontId="4" fillId="0" borderId="0" xfId="0" applyFont="1" applyAlignment="1">
      <alignment horizontal="left"/>
    </xf>
    <xf numFmtId="0" fontId="5" fillId="0" borderId="24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/>
    </xf>
    <xf numFmtId="9" fontId="8" fillId="0" borderId="9" xfId="0" applyNumberFormat="1" applyFont="1" applyBorder="1" applyAlignment="1" applyProtection="1">
      <alignment horizontal="center" vertical="center" wrapText="1"/>
      <protection locked="0"/>
    </xf>
    <xf numFmtId="9" fontId="8" fillId="0" borderId="2" xfId="0" applyNumberFormat="1" applyFont="1" applyBorder="1" applyAlignment="1" applyProtection="1">
      <alignment horizontal="center" vertical="center" wrapText="1"/>
      <protection locked="0"/>
    </xf>
    <xf numFmtId="0" fontId="4" fillId="0" borderId="31" xfId="0" applyFont="1" applyBorder="1" applyAlignment="1">
      <alignment horizontal="right" indent="1"/>
    </xf>
    <xf numFmtId="0" fontId="4" fillId="4" borderId="23" xfId="0" applyFont="1" applyFill="1" applyBorder="1" applyAlignment="1" applyProtection="1">
      <alignment horizontal="center"/>
      <protection locked="0"/>
    </xf>
    <xf numFmtId="4" fontId="8" fillId="5" borderId="2" xfId="0" applyNumberFormat="1" applyFont="1" applyFill="1" applyBorder="1" applyAlignment="1">
      <alignment horizontal="right" vertical="center"/>
    </xf>
    <xf numFmtId="3" fontId="5" fillId="5" borderId="29" xfId="0" applyNumberFormat="1" applyFont="1" applyFill="1" applyBorder="1" applyAlignment="1">
      <alignment vertical="center"/>
    </xf>
    <xf numFmtId="4" fontId="5" fillId="5" borderId="19" xfId="0" applyNumberFormat="1" applyFont="1" applyFill="1" applyBorder="1" applyAlignment="1">
      <alignment horizontal="center" vertical="center"/>
    </xf>
    <xf numFmtId="4" fontId="5" fillId="5" borderId="5" xfId="0" applyNumberFormat="1" applyFont="1" applyFill="1" applyBorder="1" applyAlignment="1">
      <alignment horizontal="center" vertical="center"/>
    </xf>
    <xf numFmtId="4" fontId="10" fillId="5" borderId="6" xfId="0" applyNumberFormat="1" applyFont="1" applyFill="1" applyBorder="1" applyAlignment="1">
      <alignment horizontal="center" vertical="center"/>
    </xf>
    <xf numFmtId="4" fontId="5" fillId="5" borderId="33" xfId="0" applyNumberFormat="1" applyFont="1" applyFill="1" applyBorder="1" applyAlignment="1">
      <alignment horizontal="center" vertical="center"/>
    </xf>
    <xf numFmtId="0" fontId="5" fillId="0" borderId="34" xfId="0" applyFont="1" applyBorder="1" applyAlignment="1">
      <alignment horizontal="right" vertical="center"/>
    </xf>
    <xf numFmtId="0" fontId="5" fillId="0" borderId="35" xfId="0" applyFont="1" applyBorder="1" applyAlignment="1">
      <alignment vertical="center"/>
    </xf>
    <xf numFmtId="0" fontId="0" fillId="0" borderId="23" xfId="0" applyBorder="1"/>
    <xf numFmtId="0" fontId="8" fillId="4" borderId="8" xfId="0" applyFont="1" applyFill="1" applyBorder="1" applyAlignment="1" applyProtection="1">
      <alignment horizontal="center" vertical="center"/>
      <protection locked="0"/>
    </xf>
    <xf numFmtId="0" fontId="8" fillId="4" borderId="32" xfId="0" applyFont="1" applyFill="1" applyBorder="1" applyAlignment="1" applyProtection="1">
      <alignment horizontal="center" vertical="center"/>
      <protection locked="0"/>
    </xf>
    <xf numFmtId="4" fontId="0" fillId="0" borderId="0" xfId="0" applyNumberFormat="1"/>
    <xf numFmtId="0" fontId="3" fillId="3" borderId="0" xfId="0" applyFont="1" applyFill="1" applyAlignment="1">
      <alignment horizontal="right"/>
    </xf>
    <xf numFmtId="4" fontId="5" fillId="2" borderId="12" xfId="0" applyNumberFormat="1" applyFon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center" vertical="center" textRotation="90"/>
    </xf>
    <xf numFmtId="0" fontId="0" fillId="4" borderId="36" xfId="0" applyFill="1" applyBorder="1"/>
    <xf numFmtId="0" fontId="0" fillId="0" borderId="29" xfId="0" applyBorder="1"/>
    <xf numFmtId="0" fontId="8" fillId="4" borderId="2" xfId="0" applyFont="1" applyFill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13" fillId="0" borderId="0" xfId="0" applyFont="1" applyAlignment="1">
      <alignment readingOrder="1"/>
    </xf>
    <xf numFmtId="0" fontId="3" fillId="0" borderId="0" xfId="0" applyFont="1"/>
    <xf numFmtId="0" fontId="4" fillId="0" borderId="0" xfId="0" applyFont="1"/>
    <xf numFmtId="0" fontId="4" fillId="0" borderId="31" xfId="0" applyFont="1" applyBorder="1" applyAlignment="1">
      <alignment horizontal="left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4" borderId="5" xfId="0" applyFont="1" applyFill="1" applyBorder="1" applyAlignment="1" applyProtection="1">
      <alignment horizontal="center" vertical="center"/>
      <protection locked="0"/>
    </xf>
    <xf numFmtId="0" fontId="2" fillId="4" borderId="39" xfId="0" applyFont="1" applyFill="1" applyBorder="1" applyAlignment="1" applyProtection="1">
      <alignment horizontal="center" vertical="center"/>
      <protection locked="0"/>
    </xf>
    <xf numFmtId="4" fontId="5" fillId="0" borderId="15" xfId="0" applyNumberFormat="1" applyFont="1" applyBorder="1" applyAlignment="1" applyProtection="1">
      <alignment horizontal="center" vertical="center"/>
      <protection locked="0"/>
    </xf>
    <xf numFmtId="4" fontId="5" fillId="0" borderId="12" xfId="0" applyNumberFormat="1" applyFont="1" applyBorder="1" applyAlignment="1" applyProtection="1">
      <alignment horizontal="center" vertical="center"/>
      <protection locked="0"/>
    </xf>
    <xf numFmtId="4" fontId="5" fillId="0" borderId="16" xfId="0" applyNumberFormat="1" applyFont="1" applyBorder="1" applyAlignment="1" applyProtection="1">
      <alignment horizontal="center" vertical="center"/>
      <protection locked="0"/>
    </xf>
    <xf numFmtId="0" fontId="2" fillId="4" borderId="37" xfId="0" applyFont="1" applyFill="1" applyBorder="1" applyAlignment="1" applyProtection="1">
      <alignment horizontal="center" vertical="center"/>
      <protection locked="0"/>
    </xf>
    <xf numFmtId="0" fontId="2" fillId="4" borderId="38" xfId="0" applyFont="1" applyFill="1" applyBorder="1" applyAlignment="1" applyProtection="1">
      <alignment horizontal="center" vertical="center"/>
      <protection locked="0"/>
    </xf>
    <xf numFmtId="0" fontId="20" fillId="4" borderId="5" xfId="0" applyFont="1" applyFill="1" applyBorder="1" applyAlignment="1">
      <alignment horizontal="center"/>
    </xf>
    <xf numFmtId="0" fontId="5" fillId="0" borderId="17" xfId="0" applyFont="1" applyBorder="1" applyAlignment="1" applyProtection="1">
      <alignment horizontal="center" vertical="center" wrapText="1"/>
      <protection locked="0"/>
    </xf>
    <xf numFmtId="0" fontId="5" fillId="0" borderId="18" xfId="0" applyFont="1" applyBorder="1" applyAlignment="1" applyProtection="1">
      <alignment horizontal="center" vertical="center" wrapText="1"/>
      <protection locked="0"/>
    </xf>
    <xf numFmtId="0" fontId="5" fillId="0" borderId="19" xfId="0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/>
    </xf>
    <xf numFmtId="0" fontId="11" fillId="0" borderId="22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 wrapText="1"/>
    </xf>
    <xf numFmtId="0" fontId="0" fillId="0" borderId="18" xfId="0" applyBorder="1" applyAlignment="1">
      <alignment vertical="center"/>
    </xf>
    <xf numFmtId="0" fontId="0" fillId="0" borderId="19" xfId="0" applyBorder="1" applyAlignment="1">
      <alignment vertical="center"/>
    </xf>
    <xf numFmtId="0" fontId="1" fillId="0" borderId="0" xfId="0" applyFont="1" applyAlignment="1">
      <alignment horizontal="center"/>
    </xf>
    <xf numFmtId="0" fontId="3" fillId="3" borderId="0" xfId="0" applyFont="1" applyFill="1" applyAlignment="1" applyProtection="1">
      <alignment horizontal="left"/>
      <protection locked="0"/>
    </xf>
    <xf numFmtId="0" fontId="12" fillId="4" borderId="0" xfId="0" applyFont="1" applyFill="1" applyAlignment="1">
      <alignment horizontal="center"/>
    </xf>
    <xf numFmtId="0" fontId="5" fillId="0" borderId="6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6" fillId="6" borderId="17" xfId="0" applyFont="1" applyFill="1" applyBorder="1" applyAlignment="1">
      <alignment horizontal="center" vertical="center" wrapText="1"/>
    </xf>
    <xf numFmtId="0" fontId="6" fillId="6" borderId="18" xfId="0" applyFont="1" applyFill="1" applyBorder="1" applyAlignment="1">
      <alignment horizontal="center" vertical="center"/>
    </xf>
    <xf numFmtId="0" fontId="6" fillId="6" borderId="19" xfId="0" applyFont="1" applyFill="1" applyBorder="1" applyAlignment="1">
      <alignment horizontal="center" vertic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5" fillId="0" borderId="23" xfId="0" applyFont="1" applyBorder="1" applyAlignment="1">
      <alignment horizontal="right" vertical="center"/>
    </xf>
    <xf numFmtId="0" fontId="10" fillId="0" borderId="6" xfId="0" applyFont="1" applyBorder="1" applyAlignment="1">
      <alignment horizontal="right" vertical="center" indent="2"/>
    </xf>
    <xf numFmtId="0" fontId="10" fillId="0" borderId="20" xfId="0" applyFont="1" applyBorder="1" applyAlignment="1">
      <alignment horizontal="right" vertical="center" indent="2"/>
    </xf>
    <xf numFmtId="0" fontId="10" fillId="0" borderId="21" xfId="0" applyFont="1" applyBorder="1" applyAlignment="1">
      <alignment horizontal="right" vertical="center" indent="2"/>
    </xf>
    <xf numFmtId="0" fontId="5" fillId="6" borderId="22" xfId="0" applyFont="1" applyFill="1" applyBorder="1" applyAlignment="1">
      <alignment horizontal="center" vertical="center" wrapText="1"/>
    </xf>
    <xf numFmtId="0" fontId="5" fillId="6" borderId="0" xfId="0" applyFont="1" applyFill="1" applyAlignment="1">
      <alignment horizontal="center" vertical="center"/>
    </xf>
    <xf numFmtId="0" fontId="5" fillId="6" borderId="23" xfId="0" applyFont="1" applyFill="1" applyBorder="1" applyAlignment="1">
      <alignment horizontal="center" vertical="center"/>
    </xf>
    <xf numFmtId="0" fontId="6" fillId="0" borderId="18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0" fillId="0" borderId="3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4" fillId="2" borderId="2" xfId="0" applyFont="1" applyFill="1" applyBorder="1" applyAlignment="1">
      <alignment horizontal="center" vertical="center" textRotation="90"/>
    </xf>
    <xf numFmtId="0" fontId="4" fillId="2" borderId="3" xfId="0" applyFont="1" applyFill="1" applyBorder="1" applyAlignment="1" applyProtection="1">
      <alignment horizontal="left"/>
      <protection locked="0"/>
    </xf>
    <xf numFmtId="0" fontId="4" fillId="2" borderId="14" xfId="0" applyFont="1" applyFill="1" applyBorder="1" applyAlignment="1" applyProtection="1">
      <alignment horizontal="left"/>
      <protection locked="0"/>
    </xf>
    <xf numFmtId="0" fontId="4" fillId="2" borderId="13" xfId="0" applyFont="1" applyFill="1" applyBorder="1" applyAlignment="1" applyProtection="1">
      <alignment horizontal="left"/>
      <protection locked="0"/>
    </xf>
    <xf numFmtId="49" fontId="0" fillId="2" borderId="3" xfId="0" applyNumberFormat="1" applyFill="1" applyBorder="1" applyAlignment="1" applyProtection="1">
      <alignment horizontal="left"/>
      <protection locked="0"/>
    </xf>
    <xf numFmtId="49" fontId="0" fillId="2" borderId="14" xfId="0" applyNumberFormat="1" applyFill="1" applyBorder="1" applyAlignment="1" applyProtection="1">
      <alignment horizontal="left"/>
      <protection locked="0"/>
    </xf>
    <xf numFmtId="49" fontId="0" fillId="2" borderId="13" xfId="0" applyNumberFormat="1" applyFill="1" applyBorder="1" applyAlignment="1" applyProtection="1">
      <alignment horizontal="left"/>
      <protection locked="0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00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7"/>
  <sheetViews>
    <sheetView tabSelected="1" zoomScaleNormal="100" zoomScalePageLayoutView="40" workbookViewId="0">
      <selection activeCell="G8" sqref="G8"/>
    </sheetView>
  </sheetViews>
  <sheetFormatPr defaultRowHeight="15" x14ac:dyDescent="0.25"/>
  <cols>
    <col min="1" max="1" width="11.7109375" customWidth="1"/>
    <col min="2" max="2" width="10" customWidth="1"/>
    <col min="3" max="3" width="11.7109375" customWidth="1"/>
    <col min="4" max="4" width="9.140625" customWidth="1"/>
    <col min="5" max="5" width="8" customWidth="1"/>
    <col min="6" max="6" width="9.28515625" customWidth="1"/>
    <col min="7" max="7" width="10.7109375" customWidth="1"/>
    <col min="8" max="8" width="11.140625" customWidth="1"/>
    <col min="9" max="9" width="10.28515625" customWidth="1"/>
    <col min="10" max="10" width="10.7109375" customWidth="1"/>
    <col min="11" max="13" width="11.7109375" customWidth="1"/>
    <col min="14" max="14" width="12.85546875" customWidth="1"/>
    <col min="15" max="15" width="10.42578125" customWidth="1"/>
    <col min="16" max="16" width="14.140625" customWidth="1"/>
  </cols>
  <sheetData>
    <row r="1" spans="1:16" x14ac:dyDescent="0.25">
      <c r="E1" s="64" t="s">
        <v>82</v>
      </c>
      <c r="F1" s="64"/>
      <c r="G1" s="64"/>
      <c r="H1" s="64"/>
      <c r="I1" s="64"/>
      <c r="J1" s="64"/>
      <c r="K1" s="64"/>
      <c r="L1" s="64"/>
    </row>
    <row r="2" spans="1:16" ht="18" x14ac:dyDescent="0.25">
      <c r="C2" s="70" t="s">
        <v>39</v>
      </c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</row>
    <row r="4" spans="1:16" ht="15.75" customHeight="1" x14ac:dyDescent="0.25">
      <c r="A4" s="48" t="s">
        <v>53</v>
      </c>
      <c r="B4" s="48"/>
      <c r="C4" s="49"/>
      <c r="D4" s="49"/>
      <c r="E4" s="49"/>
      <c r="F4" s="49"/>
      <c r="G4" s="49"/>
      <c r="H4" s="49"/>
      <c r="J4" s="41" t="s">
        <v>22</v>
      </c>
      <c r="K4" s="71" t="s">
        <v>63</v>
      </c>
      <c r="L4" s="71"/>
      <c r="M4" s="71"/>
    </row>
    <row r="7" spans="1:16" x14ac:dyDescent="0.25">
      <c r="A7" s="22" t="s">
        <v>54</v>
      </c>
      <c r="B7" s="50"/>
      <c r="C7" s="50"/>
      <c r="D7" s="50"/>
      <c r="E7" s="50"/>
      <c r="F7" s="22"/>
      <c r="I7" s="72"/>
      <c r="J7" s="72"/>
      <c r="K7" s="72"/>
      <c r="L7" s="72"/>
      <c r="M7" s="72"/>
    </row>
    <row r="8" spans="1:16" x14ac:dyDescent="0.25">
      <c r="A8" s="51"/>
      <c r="B8" s="22"/>
      <c r="C8" s="22"/>
      <c r="D8" s="22"/>
      <c r="E8" s="22"/>
      <c r="F8" s="22"/>
    </row>
    <row r="9" spans="1:16" ht="42.75" customHeight="1" thickBot="1" x14ac:dyDescent="0.3">
      <c r="A9" s="27"/>
      <c r="B9" s="28"/>
      <c r="G9" s="1"/>
      <c r="I9" s="37"/>
    </row>
    <row r="10" spans="1:16" ht="106.5" customHeight="1" thickBot="1" x14ac:dyDescent="0.3">
      <c r="A10" s="105" t="s">
        <v>0</v>
      </c>
      <c r="B10" s="108" t="s">
        <v>1</v>
      </c>
      <c r="C10" s="67" t="s">
        <v>2</v>
      </c>
      <c r="D10" s="73" t="s">
        <v>44</v>
      </c>
      <c r="E10" s="74"/>
      <c r="F10" s="74"/>
      <c r="G10" s="75"/>
      <c r="H10" s="76" t="s">
        <v>46</v>
      </c>
      <c r="I10" s="67" t="s">
        <v>3</v>
      </c>
      <c r="J10" s="81" t="s">
        <v>4</v>
      </c>
      <c r="K10" s="67" t="s">
        <v>5</v>
      </c>
      <c r="L10" s="23" t="s">
        <v>23</v>
      </c>
      <c r="M10" s="67" t="s">
        <v>6</v>
      </c>
      <c r="N10" s="90" t="s">
        <v>61</v>
      </c>
      <c r="O10" s="99" t="s">
        <v>60</v>
      </c>
      <c r="P10" s="84" t="s">
        <v>7</v>
      </c>
    </row>
    <row r="11" spans="1:16" ht="24" customHeight="1" x14ac:dyDescent="0.25">
      <c r="A11" s="103"/>
      <c r="B11" s="109"/>
      <c r="C11" s="68"/>
      <c r="D11" s="106" t="s">
        <v>51</v>
      </c>
      <c r="E11" s="102" t="s">
        <v>52</v>
      </c>
      <c r="F11" s="87" t="s">
        <v>50</v>
      </c>
      <c r="G11" s="87" t="s">
        <v>45</v>
      </c>
      <c r="H11" s="77"/>
      <c r="I11" s="79"/>
      <c r="J11" s="82"/>
      <c r="K11" s="103"/>
      <c r="M11" s="79"/>
      <c r="N11" s="91"/>
      <c r="O11" s="100"/>
      <c r="P11" s="85"/>
    </row>
    <row r="12" spans="1:16" ht="14.25" customHeight="1" thickBot="1" x14ac:dyDescent="0.3">
      <c r="A12" s="104"/>
      <c r="B12" s="110"/>
      <c r="C12" s="69"/>
      <c r="D12" s="107"/>
      <c r="E12" s="88"/>
      <c r="F12" s="88"/>
      <c r="G12" s="88"/>
      <c r="H12" s="78"/>
      <c r="I12" s="80"/>
      <c r="J12" s="83"/>
      <c r="K12" s="104"/>
      <c r="L12" s="24"/>
      <c r="M12" s="80"/>
      <c r="N12" s="92"/>
      <c r="O12" s="101"/>
      <c r="P12" s="86"/>
    </row>
    <row r="13" spans="1:16" ht="14.45" customHeight="1" x14ac:dyDescent="0.25">
      <c r="A13" s="38" t="s">
        <v>78</v>
      </c>
      <c r="B13" s="8" t="s">
        <v>64</v>
      </c>
      <c r="C13" s="9" t="s">
        <v>24</v>
      </c>
      <c r="D13" s="10">
        <v>7</v>
      </c>
      <c r="E13" s="10">
        <v>354</v>
      </c>
      <c r="F13" s="10"/>
      <c r="G13" s="29">
        <f t="shared" ref="G13:G27" si="0">D13+E13+F13</f>
        <v>361</v>
      </c>
      <c r="H13" s="11" t="s">
        <v>25</v>
      </c>
      <c r="I13" s="25">
        <v>0.3</v>
      </c>
      <c r="J13" s="12">
        <v>1.9</v>
      </c>
      <c r="K13" s="13">
        <v>250</v>
      </c>
      <c r="L13" s="58">
        <v>17.41</v>
      </c>
      <c r="M13" s="55">
        <f>L13*G13</f>
        <v>6285.01</v>
      </c>
      <c r="N13" s="2"/>
      <c r="O13" s="32">
        <f>G13*N13</f>
        <v>0</v>
      </c>
      <c r="P13" s="61" t="s">
        <v>49</v>
      </c>
    </row>
    <row r="14" spans="1:16" x14ac:dyDescent="0.25">
      <c r="A14" s="38" t="s">
        <v>78</v>
      </c>
      <c r="B14" s="8" t="s">
        <v>65</v>
      </c>
      <c r="C14" s="9" t="s">
        <v>24</v>
      </c>
      <c r="D14" s="10">
        <v>89</v>
      </c>
      <c r="E14" s="10">
        <v>291</v>
      </c>
      <c r="F14" s="10"/>
      <c r="G14" s="29">
        <f t="shared" si="0"/>
        <v>380</v>
      </c>
      <c r="H14" s="11" t="s">
        <v>25</v>
      </c>
      <c r="I14" s="25">
        <v>0.25</v>
      </c>
      <c r="J14" s="12">
        <v>1.94</v>
      </c>
      <c r="K14" s="13">
        <v>400</v>
      </c>
      <c r="L14" s="58">
        <v>17.309999999999999</v>
      </c>
      <c r="M14" s="56">
        <f t="shared" ref="M14:M28" si="1">L14*G14</f>
        <v>6577.7999999999993</v>
      </c>
      <c r="N14" s="2"/>
      <c r="O14" s="32">
        <f t="shared" ref="O14:O32" si="2">G14*N14</f>
        <v>0</v>
      </c>
      <c r="P14" s="62"/>
    </row>
    <row r="15" spans="1:16" x14ac:dyDescent="0.25">
      <c r="A15" s="38" t="s">
        <v>78</v>
      </c>
      <c r="B15" s="8" t="s">
        <v>66</v>
      </c>
      <c r="C15" s="9" t="s">
        <v>24</v>
      </c>
      <c r="D15" s="10">
        <v>68</v>
      </c>
      <c r="E15" s="10">
        <v>49</v>
      </c>
      <c r="F15" s="10"/>
      <c r="G15" s="29">
        <f t="shared" si="0"/>
        <v>117</v>
      </c>
      <c r="H15" s="11" t="s">
        <v>25</v>
      </c>
      <c r="I15" s="25">
        <v>0.1</v>
      </c>
      <c r="J15" s="12">
        <v>2.17</v>
      </c>
      <c r="K15" s="13">
        <v>200</v>
      </c>
      <c r="L15" s="58">
        <v>13.69</v>
      </c>
      <c r="M15" s="56">
        <f t="shared" si="1"/>
        <v>1601.73</v>
      </c>
      <c r="N15" s="2"/>
      <c r="O15" s="32">
        <f t="shared" si="2"/>
        <v>0</v>
      </c>
      <c r="P15" s="62"/>
    </row>
    <row r="16" spans="1:16" x14ac:dyDescent="0.25">
      <c r="A16" s="38" t="s">
        <v>78</v>
      </c>
      <c r="B16" s="8" t="s">
        <v>67</v>
      </c>
      <c r="C16" s="9" t="s">
        <v>24</v>
      </c>
      <c r="D16" s="10">
        <v>98</v>
      </c>
      <c r="E16" s="10">
        <v>31</v>
      </c>
      <c r="F16" s="10"/>
      <c r="G16" s="29">
        <f t="shared" si="0"/>
        <v>129</v>
      </c>
      <c r="H16" s="11" t="s">
        <v>25</v>
      </c>
      <c r="I16" s="25">
        <v>0.6</v>
      </c>
      <c r="J16" s="12">
        <v>2.48</v>
      </c>
      <c r="K16" s="13">
        <v>300</v>
      </c>
      <c r="L16" s="58">
        <v>15.54</v>
      </c>
      <c r="M16" s="56">
        <f t="shared" si="1"/>
        <v>2004.6599999999999</v>
      </c>
      <c r="N16" s="2"/>
      <c r="O16" s="32">
        <f t="shared" si="2"/>
        <v>0</v>
      </c>
      <c r="P16" s="62"/>
    </row>
    <row r="17" spans="1:16" x14ac:dyDescent="0.25">
      <c r="A17" s="38" t="s">
        <v>79</v>
      </c>
      <c r="B17" s="8" t="s">
        <v>68</v>
      </c>
      <c r="C17" s="9" t="s">
        <v>24</v>
      </c>
      <c r="D17" s="10">
        <v>297</v>
      </c>
      <c r="E17" s="10">
        <v>889</v>
      </c>
      <c r="F17" s="10"/>
      <c r="G17" s="29">
        <f t="shared" si="0"/>
        <v>1186</v>
      </c>
      <c r="H17" s="11" t="s">
        <v>25</v>
      </c>
      <c r="I17" s="25">
        <v>0.25</v>
      </c>
      <c r="J17" s="12">
        <v>3.27</v>
      </c>
      <c r="K17" s="13">
        <v>900</v>
      </c>
      <c r="L17" s="53">
        <v>18.350000000000001</v>
      </c>
      <c r="M17" s="56">
        <f t="shared" si="1"/>
        <v>21763.100000000002</v>
      </c>
      <c r="N17" s="2"/>
      <c r="O17" s="32">
        <f t="shared" si="2"/>
        <v>0</v>
      </c>
      <c r="P17" s="62"/>
    </row>
    <row r="18" spans="1:16" x14ac:dyDescent="0.25">
      <c r="A18" s="38" t="s">
        <v>80</v>
      </c>
      <c r="B18" s="8" t="s">
        <v>69</v>
      </c>
      <c r="C18" s="9" t="s">
        <v>24</v>
      </c>
      <c r="D18" s="10">
        <v>5</v>
      </c>
      <c r="E18" s="10">
        <v>534</v>
      </c>
      <c r="F18" s="10"/>
      <c r="G18" s="29">
        <f t="shared" si="0"/>
        <v>539</v>
      </c>
      <c r="H18" s="11" t="s">
        <v>25</v>
      </c>
      <c r="I18" s="25">
        <v>0.35</v>
      </c>
      <c r="J18" s="12">
        <v>1.19</v>
      </c>
      <c r="K18" s="18">
        <v>300</v>
      </c>
      <c r="L18" s="59">
        <v>20.3</v>
      </c>
      <c r="M18" s="56">
        <f t="shared" si="1"/>
        <v>10941.7</v>
      </c>
      <c r="N18" s="2"/>
      <c r="O18" s="32">
        <f t="shared" si="2"/>
        <v>0</v>
      </c>
      <c r="P18" s="62"/>
    </row>
    <row r="19" spans="1:16" x14ac:dyDescent="0.25">
      <c r="A19" s="38" t="s">
        <v>78</v>
      </c>
      <c r="B19" s="8" t="s">
        <v>70</v>
      </c>
      <c r="C19" s="9" t="s">
        <v>24</v>
      </c>
      <c r="D19" s="10">
        <v>16</v>
      </c>
      <c r="E19" s="10">
        <v>206</v>
      </c>
      <c r="F19" s="10"/>
      <c r="G19" s="29">
        <f t="shared" si="0"/>
        <v>222</v>
      </c>
      <c r="H19" s="11" t="s">
        <v>25</v>
      </c>
      <c r="I19" s="25">
        <v>0.5</v>
      </c>
      <c r="J19" s="12">
        <v>1.02</v>
      </c>
      <c r="K19" s="13">
        <v>100</v>
      </c>
      <c r="L19" s="59">
        <v>18.72</v>
      </c>
      <c r="M19" s="56">
        <f t="shared" si="1"/>
        <v>4155.84</v>
      </c>
      <c r="N19" s="2"/>
      <c r="O19" s="32">
        <f t="shared" si="2"/>
        <v>0</v>
      </c>
      <c r="P19" s="62"/>
    </row>
    <row r="20" spans="1:16" x14ac:dyDescent="0.25">
      <c r="A20" s="38" t="s">
        <v>78</v>
      </c>
      <c r="B20" s="8" t="s">
        <v>71</v>
      </c>
      <c r="C20" s="9" t="s">
        <v>24</v>
      </c>
      <c r="D20" s="10">
        <v>57</v>
      </c>
      <c r="E20" s="10">
        <v>216</v>
      </c>
      <c r="F20" s="10"/>
      <c r="G20" s="29">
        <f t="shared" si="0"/>
        <v>273</v>
      </c>
      <c r="H20" s="11" t="s">
        <v>26</v>
      </c>
      <c r="I20" s="25">
        <v>0.4</v>
      </c>
      <c r="J20" s="12">
        <v>1.19</v>
      </c>
      <c r="K20" s="13">
        <v>100</v>
      </c>
      <c r="L20" s="60">
        <v>23.59</v>
      </c>
      <c r="M20" s="56">
        <f t="shared" si="1"/>
        <v>6440.07</v>
      </c>
      <c r="N20" s="6"/>
      <c r="O20" s="32">
        <f t="shared" si="2"/>
        <v>0</v>
      </c>
      <c r="P20" s="62"/>
    </row>
    <row r="21" spans="1:16" x14ac:dyDescent="0.25">
      <c r="A21" s="38" t="s">
        <v>80</v>
      </c>
      <c r="B21" s="8" t="s">
        <v>72</v>
      </c>
      <c r="C21" s="9" t="s">
        <v>24</v>
      </c>
      <c r="D21" s="10">
        <v>20</v>
      </c>
      <c r="E21" s="10">
        <v>99</v>
      </c>
      <c r="F21" s="10"/>
      <c r="G21" s="29">
        <f t="shared" si="0"/>
        <v>119</v>
      </c>
      <c r="H21" s="11" t="s">
        <v>25</v>
      </c>
      <c r="I21" s="25">
        <v>0.5</v>
      </c>
      <c r="J21" s="12">
        <v>1.23</v>
      </c>
      <c r="K21" s="13">
        <v>400</v>
      </c>
      <c r="L21" s="60">
        <v>19.43</v>
      </c>
      <c r="M21" s="56">
        <f t="shared" si="1"/>
        <v>2312.17</v>
      </c>
      <c r="N21" s="6"/>
      <c r="O21" s="32">
        <f t="shared" si="2"/>
        <v>0</v>
      </c>
      <c r="P21" s="62"/>
    </row>
    <row r="22" spans="1:16" x14ac:dyDescent="0.25">
      <c r="A22" s="38" t="s">
        <v>78</v>
      </c>
      <c r="B22" s="8" t="s">
        <v>73</v>
      </c>
      <c r="C22" s="9" t="s">
        <v>24</v>
      </c>
      <c r="D22" s="10">
        <v>86</v>
      </c>
      <c r="E22" s="10">
        <v>214</v>
      </c>
      <c r="F22" s="10"/>
      <c r="G22" s="29">
        <f t="shared" si="0"/>
        <v>300</v>
      </c>
      <c r="H22" s="11" t="s">
        <v>25</v>
      </c>
      <c r="I22" s="25">
        <v>0.35</v>
      </c>
      <c r="J22" s="12">
        <v>2.0099999999999998</v>
      </c>
      <c r="K22" s="13">
        <v>200</v>
      </c>
      <c r="L22" s="60">
        <v>18.489999999999998</v>
      </c>
      <c r="M22" s="56">
        <f t="shared" si="1"/>
        <v>5546.9999999999991</v>
      </c>
      <c r="N22" s="6"/>
      <c r="O22" s="32">
        <f t="shared" si="2"/>
        <v>0</v>
      </c>
      <c r="P22" s="62"/>
    </row>
    <row r="23" spans="1:16" x14ac:dyDescent="0.25">
      <c r="A23" s="38" t="s">
        <v>80</v>
      </c>
      <c r="B23" s="8" t="s">
        <v>74</v>
      </c>
      <c r="C23" s="9" t="s">
        <v>24</v>
      </c>
      <c r="D23" s="10"/>
      <c r="E23" s="10">
        <v>108</v>
      </c>
      <c r="F23" s="10"/>
      <c r="G23" s="29">
        <f t="shared" si="0"/>
        <v>108</v>
      </c>
      <c r="H23" s="11" t="s">
        <v>25</v>
      </c>
      <c r="I23" s="25">
        <v>0.1</v>
      </c>
      <c r="J23" s="12">
        <v>2.0699999999999998</v>
      </c>
      <c r="K23" s="13">
        <v>400</v>
      </c>
      <c r="L23" s="60">
        <v>16.77</v>
      </c>
      <c r="M23" s="56">
        <f t="shared" si="1"/>
        <v>1811.1599999999999</v>
      </c>
      <c r="N23" s="6"/>
      <c r="O23" s="32">
        <f t="shared" si="2"/>
        <v>0</v>
      </c>
      <c r="P23" s="62"/>
    </row>
    <row r="24" spans="1:16" x14ac:dyDescent="0.25">
      <c r="A24" s="38" t="s">
        <v>79</v>
      </c>
      <c r="B24" s="8" t="s">
        <v>75</v>
      </c>
      <c r="C24" s="9" t="s">
        <v>24</v>
      </c>
      <c r="D24" s="10"/>
      <c r="E24" s="10">
        <v>80</v>
      </c>
      <c r="F24" s="10"/>
      <c r="G24" s="29">
        <f t="shared" si="0"/>
        <v>80</v>
      </c>
      <c r="H24" s="11" t="s">
        <v>25</v>
      </c>
      <c r="I24" s="25">
        <v>0.3</v>
      </c>
      <c r="J24" s="12">
        <v>3.49</v>
      </c>
      <c r="K24" s="13">
        <v>200</v>
      </c>
      <c r="L24" s="60">
        <v>18.63</v>
      </c>
      <c r="M24" s="56">
        <f t="shared" si="1"/>
        <v>1490.3999999999999</v>
      </c>
      <c r="N24" s="6"/>
      <c r="O24" s="32">
        <f t="shared" si="2"/>
        <v>0</v>
      </c>
      <c r="P24" s="62"/>
    </row>
    <row r="25" spans="1:16" x14ac:dyDescent="0.25">
      <c r="A25" s="38" t="s">
        <v>80</v>
      </c>
      <c r="B25" s="8" t="s">
        <v>76</v>
      </c>
      <c r="C25" s="9" t="s">
        <v>24</v>
      </c>
      <c r="D25" s="10">
        <v>25</v>
      </c>
      <c r="E25" s="10">
        <v>321</v>
      </c>
      <c r="F25" s="10"/>
      <c r="G25" s="29">
        <f t="shared" si="0"/>
        <v>346</v>
      </c>
      <c r="H25" s="11" t="s">
        <v>25</v>
      </c>
      <c r="I25" s="25">
        <v>0.2</v>
      </c>
      <c r="J25" s="12">
        <v>1.51</v>
      </c>
      <c r="K25" s="13">
        <v>300</v>
      </c>
      <c r="L25" s="60">
        <v>17.41</v>
      </c>
      <c r="M25" s="56">
        <f t="shared" si="1"/>
        <v>6023.86</v>
      </c>
      <c r="N25" s="6"/>
      <c r="O25" s="32">
        <f t="shared" si="2"/>
        <v>0</v>
      </c>
      <c r="P25" s="62"/>
    </row>
    <row r="26" spans="1:16" x14ac:dyDescent="0.25">
      <c r="A26" s="38" t="s">
        <v>80</v>
      </c>
      <c r="B26" s="8" t="s">
        <v>77</v>
      </c>
      <c r="C26" s="9" t="s">
        <v>24</v>
      </c>
      <c r="D26" s="10">
        <v>6</v>
      </c>
      <c r="E26" s="10">
        <v>56</v>
      </c>
      <c r="F26" s="10"/>
      <c r="G26" s="29">
        <f t="shared" si="0"/>
        <v>62</v>
      </c>
      <c r="H26" s="11" t="s">
        <v>26</v>
      </c>
      <c r="I26" s="25">
        <v>0.15</v>
      </c>
      <c r="J26" s="12">
        <v>0.77</v>
      </c>
      <c r="K26" s="13">
        <v>100</v>
      </c>
      <c r="L26" s="60">
        <v>20.170000000000002</v>
      </c>
      <c r="M26" s="56">
        <f t="shared" si="1"/>
        <v>1250.5400000000002</v>
      </c>
      <c r="N26" s="6"/>
      <c r="O26" s="32">
        <f t="shared" si="2"/>
        <v>0</v>
      </c>
      <c r="P26" s="62"/>
    </row>
    <row r="27" spans="1:16" x14ac:dyDescent="0.25">
      <c r="A27" s="38"/>
      <c r="B27" s="8" t="s">
        <v>28</v>
      </c>
      <c r="C27" s="9" t="s">
        <v>24</v>
      </c>
      <c r="D27" s="10">
        <v>50</v>
      </c>
      <c r="E27" s="10">
        <v>100</v>
      </c>
      <c r="F27" s="10"/>
      <c r="G27" s="29">
        <f t="shared" si="0"/>
        <v>150</v>
      </c>
      <c r="H27" s="14" t="s">
        <v>62</v>
      </c>
      <c r="I27" s="25">
        <v>0.2</v>
      </c>
      <c r="J27" s="12">
        <v>1</v>
      </c>
      <c r="K27" s="13">
        <v>50</v>
      </c>
      <c r="L27" s="53">
        <v>19.5</v>
      </c>
      <c r="M27" s="56">
        <f t="shared" si="1"/>
        <v>2925</v>
      </c>
      <c r="N27" s="6"/>
      <c r="O27" s="32">
        <f t="shared" si="2"/>
        <v>0</v>
      </c>
      <c r="P27" s="62"/>
    </row>
    <row r="28" spans="1:16" x14ac:dyDescent="0.25">
      <c r="A28" s="39"/>
      <c r="B28" s="19" t="s">
        <v>28</v>
      </c>
      <c r="C28" s="20" t="s">
        <v>24</v>
      </c>
      <c r="D28" s="21">
        <v>800</v>
      </c>
      <c r="E28" s="21">
        <v>1000</v>
      </c>
      <c r="F28" s="21"/>
      <c r="G28" s="29">
        <f t="shared" ref="G28:G32" si="3">D28+E28+F28</f>
        <v>1800</v>
      </c>
      <c r="H28" s="14" t="s">
        <v>29</v>
      </c>
      <c r="I28" s="26">
        <v>0.3</v>
      </c>
      <c r="J28" s="17">
        <v>1</v>
      </c>
      <c r="K28" s="18">
        <v>600</v>
      </c>
      <c r="L28" s="54">
        <v>19.5</v>
      </c>
      <c r="M28" s="56">
        <f t="shared" si="1"/>
        <v>35100</v>
      </c>
      <c r="N28" s="6"/>
      <c r="O28" s="32">
        <f t="shared" si="2"/>
        <v>0</v>
      </c>
      <c r="P28" s="62"/>
    </row>
    <row r="29" spans="1:16" x14ac:dyDescent="0.25">
      <c r="A29" s="39"/>
      <c r="B29" s="8" t="s">
        <v>28</v>
      </c>
      <c r="C29" s="20" t="s">
        <v>24</v>
      </c>
      <c r="D29" s="21">
        <v>100</v>
      </c>
      <c r="E29" s="21">
        <v>200</v>
      </c>
      <c r="F29" s="21"/>
      <c r="G29" s="29">
        <f t="shared" si="3"/>
        <v>300</v>
      </c>
      <c r="H29" s="11" t="s">
        <v>56</v>
      </c>
      <c r="I29" s="25">
        <v>0.3</v>
      </c>
      <c r="J29" s="17">
        <v>0.5</v>
      </c>
      <c r="K29" s="18">
        <v>600</v>
      </c>
      <c r="L29" s="53">
        <v>24.5</v>
      </c>
      <c r="M29" s="56">
        <f>L29*G29</f>
        <v>7350</v>
      </c>
      <c r="N29" s="42"/>
      <c r="O29" s="32">
        <f t="shared" si="2"/>
        <v>0</v>
      </c>
      <c r="P29" s="62"/>
    </row>
    <row r="30" spans="1:16" x14ac:dyDescent="0.25">
      <c r="A30" s="38"/>
      <c r="B30" s="8" t="s">
        <v>28</v>
      </c>
      <c r="C30" s="9" t="s">
        <v>24</v>
      </c>
      <c r="D30" s="10">
        <v>100</v>
      </c>
      <c r="E30" s="10">
        <v>100</v>
      </c>
      <c r="F30" s="10"/>
      <c r="G30" s="29">
        <f t="shared" si="3"/>
        <v>200</v>
      </c>
      <c r="H30" s="14" t="s">
        <v>55</v>
      </c>
      <c r="I30" s="25">
        <v>0.3</v>
      </c>
      <c r="J30" s="12">
        <v>0.2</v>
      </c>
      <c r="K30" s="13">
        <v>600</v>
      </c>
      <c r="L30" s="52">
        <v>29.5</v>
      </c>
      <c r="M30" s="56">
        <f t="shared" ref="M30" si="4">L30*G30</f>
        <v>5900</v>
      </c>
      <c r="N30" s="2"/>
      <c r="O30" s="32">
        <f t="shared" si="2"/>
        <v>0</v>
      </c>
      <c r="P30" s="62"/>
    </row>
    <row r="31" spans="1:16" x14ac:dyDescent="0.25">
      <c r="A31" s="46"/>
      <c r="B31" s="19" t="s">
        <v>28</v>
      </c>
      <c r="C31" s="47" t="s">
        <v>40</v>
      </c>
      <c r="D31" s="21"/>
      <c r="E31" s="21"/>
      <c r="F31" s="21">
        <v>150</v>
      </c>
      <c r="G31" s="29">
        <f t="shared" si="3"/>
        <v>150</v>
      </c>
      <c r="H31" s="11" t="s">
        <v>42</v>
      </c>
      <c r="I31" s="26" t="s">
        <v>47</v>
      </c>
      <c r="J31" s="17" t="s">
        <v>47</v>
      </c>
      <c r="K31" s="18" t="s">
        <v>47</v>
      </c>
      <c r="L31" s="53">
        <v>11.29</v>
      </c>
      <c r="M31" s="56">
        <f t="shared" ref="M31:M32" si="5">L31*G31</f>
        <v>1693.4999999999998</v>
      </c>
      <c r="N31" s="2"/>
      <c r="O31" s="32">
        <f t="shared" si="2"/>
        <v>0</v>
      </c>
      <c r="P31" s="62"/>
    </row>
    <row r="32" spans="1:16" ht="15.75" thickBot="1" x14ac:dyDescent="0.3">
      <c r="A32" s="46"/>
      <c r="B32" s="19" t="s">
        <v>28</v>
      </c>
      <c r="C32" s="47" t="s">
        <v>41</v>
      </c>
      <c r="D32" s="21"/>
      <c r="E32" s="21"/>
      <c r="F32" s="21">
        <v>150</v>
      </c>
      <c r="G32" s="29">
        <f t="shared" si="3"/>
        <v>150</v>
      </c>
      <c r="H32" s="11" t="s">
        <v>43</v>
      </c>
      <c r="I32" s="26" t="s">
        <v>47</v>
      </c>
      <c r="J32" s="17" t="s">
        <v>47</v>
      </c>
      <c r="K32" s="18" t="s">
        <v>47</v>
      </c>
      <c r="L32" s="53">
        <v>25.82</v>
      </c>
      <c r="M32" s="57">
        <f t="shared" si="5"/>
        <v>3873</v>
      </c>
      <c r="N32" s="2"/>
      <c r="O32" s="32">
        <f t="shared" si="2"/>
        <v>0</v>
      </c>
      <c r="P32" s="63"/>
    </row>
    <row r="33" spans="1:16" ht="15.75" thickBot="1" x14ac:dyDescent="0.3">
      <c r="A33" s="44"/>
      <c r="B33" s="45"/>
      <c r="C33" s="15"/>
      <c r="D33" s="30">
        <f>SUM(D13:D32)</f>
        <v>1824</v>
      </c>
      <c r="E33" s="30">
        <f>SUM(E13:E32)</f>
        <v>4848</v>
      </c>
      <c r="F33" s="30">
        <f>SUM(F31:F32)</f>
        <v>300</v>
      </c>
      <c r="G33" s="30">
        <f>SUM(G13:G32)</f>
        <v>6972</v>
      </c>
      <c r="H33" s="36"/>
      <c r="I33" s="15"/>
      <c r="J33" s="95" t="s">
        <v>8</v>
      </c>
      <c r="K33" s="95"/>
      <c r="L33" s="35"/>
      <c r="M33" s="34">
        <f>SUM(M13:M32)</f>
        <v>135046.53999999998</v>
      </c>
      <c r="N33" s="16" t="s">
        <v>9</v>
      </c>
      <c r="O33" s="31">
        <f>SUM(O13:O32)</f>
        <v>0</v>
      </c>
      <c r="P33" s="93"/>
    </row>
    <row r="34" spans="1:16" ht="15.75" thickBot="1" x14ac:dyDescent="0.3">
      <c r="A34" s="96" t="s">
        <v>57</v>
      </c>
      <c r="B34" s="97"/>
      <c r="C34" s="97"/>
      <c r="D34" s="97"/>
      <c r="E34" s="97"/>
      <c r="F34" s="97"/>
      <c r="G34" s="97"/>
      <c r="H34" s="97"/>
      <c r="I34" s="97"/>
      <c r="J34" s="97"/>
      <c r="K34" s="97"/>
      <c r="L34" s="97"/>
      <c r="M34" s="97"/>
      <c r="N34" s="98"/>
      <c r="O34" s="33">
        <f>O33*0.23</f>
        <v>0</v>
      </c>
      <c r="P34" s="93"/>
    </row>
    <row r="35" spans="1:16" ht="15.75" thickBot="1" x14ac:dyDescent="0.3">
      <c r="A35" s="96" t="s">
        <v>10</v>
      </c>
      <c r="B35" s="97"/>
      <c r="C35" s="97"/>
      <c r="D35" s="97"/>
      <c r="E35" s="97"/>
      <c r="F35" s="97"/>
      <c r="G35" s="97"/>
      <c r="H35" s="97"/>
      <c r="I35" s="97"/>
      <c r="J35" s="97"/>
      <c r="K35" s="97"/>
      <c r="L35" s="97"/>
      <c r="M35" s="97"/>
      <c r="N35" s="98"/>
      <c r="O35" s="33">
        <f>O33+O34</f>
        <v>0</v>
      </c>
      <c r="P35" s="94"/>
    </row>
    <row r="36" spans="1:16" x14ac:dyDescent="0.25">
      <c r="A36" s="65" t="s">
        <v>33</v>
      </c>
      <c r="B36" s="66"/>
      <c r="C36" s="66"/>
      <c r="D36" s="66"/>
      <c r="E36" s="66"/>
      <c r="F36" s="66"/>
      <c r="G36" s="66"/>
      <c r="H36" s="66"/>
      <c r="I36" s="66"/>
      <c r="J36" s="66"/>
      <c r="K36" s="66"/>
      <c r="L36" s="66"/>
      <c r="M36" s="66"/>
      <c r="N36" s="66"/>
      <c r="O36" s="66"/>
      <c r="P36" s="66"/>
    </row>
    <row r="37" spans="1:16" x14ac:dyDescent="0.25">
      <c r="A37" s="111" t="s">
        <v>11</v>
      </c>
      <c r="B37" s="111"/>
      <c r="C37" s="111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</row>
    <row r="38" spans="1:16" x14ac:dyDescent="0.25">
      <c r="A38" s="89" t="s">
        <v>12</v>
      </c>
      <c r="B38" s="89"/>
      <c r="C38" s="89"/>
      <c r="D38" s="89"/>
      <c r="E38" s="89"/>
      <c r="F38" s="89"/>
      <c r="G38" s="89"/>
      <c r="H38" s="89"/>
      <c r="I38" s="89"/>
      <c r="J38" s="89"/>
      <c r="K38" s="89"/>
      <c r="L38" s="89"/>
      <c r="M38" s="89"/>
      <c r="N38" s="89"/>
      <c r="O38" s="89"/>
    </row>
    <row r="39" spans="1:16" x14ac:dyDescent="0.25">
      <c r="A39" s="89" t="s">
        <v>13</v>
      </c>
      <c r="B39" s="89"/>
      <c r="C39" s="89"/>
      <c r="D39" s="89"/>
      <c r="E39" s="89"/>
      <c r="F39" s="89"/>
      <c r="G39" s="89"/>
      <c r="H39" s="89"/>
      <c r="I39" s="89"/>
      <c r="J39" s="89"/>
      <c r="K39" s="89"/>
      <c r="L39" s="89"/>
      <c r="M39" s="89"/>
      <c r="N39" s="89"/>
      <c r="O39" s="89"/>
    </row>
    <row r="40" spans="1:16" x14ac:dyDescent="0.25">
      <c r="D40" s="7"/>
      <c r="E40" s="114" t="s">
        <v>14</v>
      </c>
      <c r="F40" s="43"/>
      <c r="G40" s="4" t="s">
        <v>15</v>
      </c>
      <c r="H40" s="115"/>
      <c r="I40" s="116"/>
      <c r="J40" s="116"/>
      <c r="K40" s="116"/>
      <c r="L40" s="116"/>
      <c r="M40" s="116"/>
      <c r="N40" s="116"/>
      <c r="O40" s="117"/>
    </row>
    <row r="41" spans="1:16" x14ac:dyDescent="0.25">
      <c r="D41" s="7"/>
      <c r="E41" s="114"/>
      <c r="F41" s="43"/>
      <c r="G41" s="4" t="s">
        <v>16</v>
      </c>
      <c r="H41" s="115"/>
      <c r="I41" s="116"/>
      <c r="J41" s="116"/>
      <c r="K41" s="116"/>
      <c r="L41" s="116"/>
      <c r="M41" s="116"/>
      <c r="N41" s="116"/>
      <c r="O41" s="117"/>
    </row>
    <row r="42" spans="1:16" x14ac:dyDescent="0.25">
      <c r="D42" s="7"/>
      <c r="E42" s="114"/>
      <c r="F42" s="43"/>
      <c r="G42" s="4" t="s">
        <v>17</v>
      </c>
      <c r="H42" s="115"/>
      <c r="I42" s="116"/>
      <c r="J42" s="116"/>
      <c r="K42" s="116"/>
      <c r="L42" s="116"/>
      <c r="M42" s="116"/>
      <c r="N42" s="116"/>
      <c r="O42" s="117"/>
    </row>
    <row r="43" spans="1:16" x14ac:dyDescent="0.25">
      <c r="A43" s="7"/>
      <c r="B43" s="7"/>
      <c r="C43" s="7"/>
      <c r="E43" s="114"/>
      <c r="F43" s="43"/>
      <c r="G43" s="4" t="s">
        <v>18</v>
      </c>
      <c r="H43" s="115"/>
      <c r="I43" s="116"/>
      <c r="J43" s="116"/>
      <c r="K43" s="116"/>
      <c r="L43" s="116"/>
      <c r="M43" s="116"/>
      <c r="N43" s="116"/>
      <c r="O43" s="117"/>
    </row>
    <row r="44" spans="1:16" x14ac:dyDescent="0.25">
      <c r="E44" s="114"/>
      <c r="F44" s="43"/>
      <c r="G44" s="4" t="s">
        <v>19</v>
      </c>
      <c r="H44" s="5"/>
      <c r="I44" s="118" t="s">
        <v>20</v>
      </c>
      <c r="J44" s="119"/>
      <c r="K44" s="119"/>
      <c r="L44" s="119"/>
      <c r="M44" s="119"/>
      <c r="N44" s="119"/>
      <c r="O44" s="120"/>
    </row>
    <row r="47" spans="1:16" x14ac:dyDescent="0.25">
      <c r="A47" s="7"/>
      <c r="B47" s="7"/>
      <c r="C47" s="7"/>
      <c r="D47" s="7"/>
      <c r="E47" s="7"/>
      <c r="F47" s="7"/>
      <c r="J47" t="s">
        <v>21</v>
      </c>
      <c r="M47" s="112"/>
      <c r="N47" s="113"/>
    </row>
    <row r="49" spans="1:1" x14ac:dyDescent="0.25">
      <c r="A49" t="s">
        <v>34</v>
      </c>
    </row>
    <row r="50" spans="1:1" x14ac:dyDescent="0.25">
      <c r="A50" t="s">
        <v>35</v>
      </c>
    </row>
    <row r="51" spans="1:1" x14ac:dyDescent="0.25">
      <c r="A51" t="s">
        <v>36</v>
      </c>
    </row>
    <row r="52" spans="1:1" x14ac:dyDescent="0.25">
      <c r="A52" t="s">
        <v>37</v>
      </c>
    </row>
    <row r="53" spans="1:1" x14ac:dyDescent="0.25">
      <c r="A53" t="s">
        <v>38</v>
      </c>
    </row>
    <row r="54" spans="1:1" x14ac:dyDescent="0.25">
      <c r="A54" t="s">
        <v>58</v>
      </c>
    </row>
    <row r="55" spans="1:1" x14ac:dyDescent="0.25">
      <c r="A55" t="s">
        <v>59</v>
      </c>
    </row>
    <row r="56" spans="1:1" x14ac:dyDescent="0.25">
      <c r="A56" t="s">
        <v>81</v>
      </c>
    </row>
    <row r="57" spans="1:1" ht="17.25" x14ac:dyDescent="0.25">
      <c r="A57" t="s">
        <v>48</v>
      </c>
    </row>
  </sheetData>
  <mergeCells count="36">
    <mergeCell ref="M47:N47"/>
    <mergeCell ref="E40:E44"/>
    <mergeCell ref="H40:O40"/>
    <mergeCell ref="H41:O41"/>
    <mergeCell ref="H42:O42"/>
    <mergeCell ref="H43:O43"/>
    <mergeCell ref="I44:O44"/>
    <mergeCell ref="A39:O39"/>
    <mergeCell ref="M10:M12"/>
    <mergeCell ref="N10:N12"/>
    <mergeCell ref="P33:P35"/>
    <mergeCell ref="J33:K33"/>
    <mergeCell ref="A34:N34"/>
    <mergeCell ref="A35:N35"/>
    <mergeCell ref="O10:O12"/>
    <mergeCell ref="E11:E12"/>
    <mergeCell ref="K10:K12"/>
    <mergeCell ref="A10:A12"/>
    <mergeCell ref="D11:D12"/>
    <mergeCell ref="G11:G12"/>
    <mergeCell ref="B10:B12"/>
    <mergeCell ref="A38:O38"/>
    <mergeCell ref="A37:C37"/>
    <mergeCell ref="P13:P32"/>
    <mergeCell ref="E1:L1"/>
    <mergeCell ref="A36:P36"/>
    <mergeCell ref="C10:C12"/>
    <mergeCell ref="C2:N2"/>
    <mergeCell ref="K4:M4"/>
    <mergeCell ref="I7:M7"/>
    <mergeCell ref="D10:G10"/>
    <mergeCell ref="H10:H12"/>
    <mergeCell ref="I10:I12"/>
    <mergeCell ref="J10:J12"/>
    <mergeCell ref="P10:P12"/>
    <mergeCell ref="F11:F12"/>
  </mergeCells>
  <phoneticPr fontId="19" type="noConversion"/>
  <pageMargins left="0.70866141732283472" right="0.70866141732283472" top="0.74803149606299213" bottom="0.74803149606299213" header="0.31496062992125984" footer="0.31496062992125984"/>
  <pageSetup paperSize="9" scale="72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workbookViewId="0">
      <selection activeCell="D11" sqref="D11"/>
    </sheetView>
  </sheetViews>
  <sheetFormatPr defaultRowHeight="15" x14ac:dyDescent="0.25"/>
  <cols>
    <col min="1" max="1" width="12.7109375" customWidth="1"/>
  </cols>
  <sheetData>
    <row r="1" spans="1:4" x14ac:dyDescent="0.25">
      <c r="B1" t="s">
        <v>25</v>
      </c>
      <c r="C1" t="s">
        <v>26</v>
      </c>
      <c r="D1" t="s">
        <v>27</v>
      </c>
    </row>
    <row r="2" spans="1:4" x14ac:dyDescent="0.25">
      <c r="A2" t="s">
        <v>30</v>
      </c>
      <c r="B2" s="40">
        <f>SUM(Hárok1!G13:G19,Hárok1!G21:G25)</f>
        <v>3887</v>
      </c>
      <c r="C2" s="40">
        <f>SUM(Hárok1!G20,Hárok1!G26)</f>
        <v>335</v>
      </c>
      <c r="D2" s="40"/>
    </row>
    <row r="3" spans="1:4" x14ac:dyDescent="0.25">
      <c r="A3" t="s">
        <v>31</v>
      </c>
      <c r="B3" s="40">
        <f>SUM(Hárok1!M13:M19,Hárok1!M21:M26)</f>
        <v>71764.969999999987</v>
      </c>
      <c r="C3" s="40">
        <f>SUM(Hárok1!M20,Hárok1!M26)</f>
        <v>7690.61</v>
      </c>
      <c r="D3" s="40"/>
    </row>
    <row r="4" spans="1:4" x14ac:dyDescent="0.25">
      <c r="A4" t="s">
        <v>32</v>
      </c>
      <c r="B4">
        <f>B3/B2</f>
        <v>18.462817082582966</v>
      </c>
      <c r="C4">
        <f>C3/C2</f>
        <v>22.957044776119403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Mato</dc:creator>
  <cp:lastModifiedBy>421907673660</cp:lastModifiedBy>
  <cp:lastPrinted>2024-12-04T14:02:15Z</cp:lastPrinted>
  <dcterms:created xsi:type="dcterms:W3CDTF">2015-11-17T17:21:08Z</dcterms:created>
  <dcterms:modified xsi:type="dcterms:W3CDTF">2025-11-25T12:45:41Z</dcterms:modified>
</cp:coreProperties>
</file>