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driana_drevova_bratislava_sk/Documents/Pracovná plocha/MY/18_Podchody/SP/"/>
    </mc:Choice>
  </mc:AlternateContent>
  <xr:revisionPtr revIDLastSave="342" documentId="13_ncr:1_{A0B6BEC6-BA49-4C60-AB08-25431AD31F30}" xr6:coauthVersionLast="47" xr6:coauthVersionMax="47" xr10:uidLastSave="{8A0ADDA9-B2B5-4056-9755-06A0639DECED}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nuka v zákazke" sheetId="12" r:id="rId2"/>
    <sheet name="Rozpočet" sheetId="14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0" i="14" l="1"/>
  <c r="C28" i="12"/>
  <c r="G44" i="12"/>
  <c r="G7" i="14" l="1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1" i="14" l="1"/>
  <c r="D23" i="12" s="1"/>
  <c r="F23" i="12" s="1"/>
  <c r="F21" i="12"/>
  <c r="F28" i="12"/>
  <c r="G21" i="12"/>
  <c r="C19" i="12"/>
  <c r="C26" i="12"/>
  <c r="B28" i="12"/>
  <c r="B21" i="12"/>
  <c r="G28" i="12"/>
  <c r="G34" i="12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23" i="12" l="1"/>
  <c r="G46" i="12" s="1"/>
  <c r="J49" i="7"/>
  <c r="F34" i="7"/>
  <c r="F49" i="7"/>
  <c r="C24" i="12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<sst xmlns="http://schemas.openxmlformats.org/spreadsheetml/2006/main" count="543" uniqueCount="368">
  <si>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</si>
  <si>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</si>
  <si>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</si>
  <si>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</si>
  <si>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</si>
  <si>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</si>
  <si>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</si>
  <si>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</si>
  <si>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</si>
  <si>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</si>
  <si>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</si>
  <si>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</si>
  <si>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</si>
  <si>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</si>
  <si>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</si>
  <si>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</si>
  <si>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</si>
  <si>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</si>
  <si>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</si>
  <si>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</si>
  <si>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</si>
  <si>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</si>
  <si>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</si>
  <si>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</si>
  <si>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</si>
  <si>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</si>
  <si>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</si>
  <si>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</si>
  <si>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</si>
  <si>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</si>
  <si>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</si>
  <si>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</si>
  <si>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</si>
  <si>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</si>
  <si>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</si>
  <si>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</si>
  <si>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</si>
  <si>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</si>
  <si>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</si>
  <si>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</si>
  <si>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</si>
  <si>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Popis kritéria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</si>
  <si>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</si>
  <si>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</si>
  <si>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</si>
  <si>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</si>
  <si>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</si>
  <si>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</si>
  <si>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</si>
  <si>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</si>
  <si>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</si>
  <si>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</si>
  <si>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</si>
  <si>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</si>
  <si>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</si>
  <si>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</si>
  <si>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</si>
  <si>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</si>
  <si>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</si>
  <si>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</si>
  <si>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</si>
  <si>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</si>
  <si>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</si>
  <si>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</si>
  <si>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</si>
  <si>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</si>
  <si>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</si>
  <si>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</si>
  <si>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</si>
  <si>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</si>
  <si>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</si>
  <si>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</si>
  <si>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</si>
  <si>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</si>
  <si>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</si>
  <si>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</si>
  <si>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</si>
  <si>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</si>
  <si>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</si>
  <si>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</si>
  <si>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</si>
  <si>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</si>
  <si>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</si>
  <si>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</si>
  <si>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</si>
  <si>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</si>
  <si>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</si>
  <si>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celkom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</si>
  <si>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</si>
  <si>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</si>
  <si>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</si>
  <si>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</si>
  <si>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</si>
  <si>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</si>
  <si>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</si>
  <si>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</si>
  <si>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</si>
  <si>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Peňažný bonus na účely vyhodnotenia kritéria K2 v EUR:</t>
  </si>
  <si>
    <t>počet</t>
  </si>
  <si>
    <t>Výsledný penažný bonus v EUR na účely vyhodnotenia ponúk (doplní verejný obstarávateľ - predložené referencie budú v priebehu hodnotenia ponúk preverené a o výslednom bonuse rozhodne verejný obstarávateľ). Uvedený bonus sa odpočíta od ponukovej ceny uchádzača, ktorým sa cena na účely vyhodnotenia ponúk zníži.</t>
  </si>
  <si>
    <t>merná jednotka</t>
  </si>
  <si>
    <t>m</t>
  </si>
  <si>
    <t>ks</t>
  </si>
  <si>
    <t>kg</t>
  </si>
  <si>
    <t>m2</t>
  </si>
  <si>
    <t xml:space="preserve">Odstránenie starých náterov z kovových stavebných doplnkových konštrukcií oceľovou kefou   </t>
  </si>
  <si>
    <t xml:space="preserve">Odstránenie starých náterov z kovových stavebných doplnkových konštrukcií opálením alebo oklepaním   </t>
  </si>
  <si>
    <t xml:space="preserve">Ostatné práce odstránenie starých náterov odstraňovačom náterov s umytím   </t>
  </si>
  <si>
    <t>m3</t>
  </si>
  <si>
    <t>hod</t>
  </si>
  <si>
    <t>938902071.S</t>
  </si>
  <si>
    <t xml:space="preserve">Montáž ostatných atypických kovových stavebných doplnkových konštrukcií   </t>
  </si>
  <si>
    <t>t</t>
  </si>
  <si>
    <t xml:space="preserve">Odstránenie starých náterov z kovových stavebných doplnkových konštrukcií oškrabaním   </t>
  </si>
  <si>
    <t>783902811.S</t>
  </si>
  <si>
    <t>783897020.S</t>
  </si>
  <si>
    <t>783897025.S</t>
  </si>
  <si>
    <t xml:space="preserve">Suma v EUR s DPH </t>
  </si>
  <si>
    <t xml:space="preserve">Výška DPH </t>
  </si>
  <si>
    <t>Som platcom 23 % DPH</t>
  </si>
  <si>
    <t xml:space="preserve">počet </t>
  </si>
  <si>
    <t>Zapojenie sociálne znevýhodneného zamestnanca</t>
  </si>
  <si>
    <r>
      <rPr>
        <sz val="11"/>
        <color rgb="FFFF0000"/>
        <rFont val="Calibri"/>
        <family val="2"/>
        <scheme val="minor"/>
      </rPr>
      <t xml:space="preserve">ar* </t>
    </r>
    <r>
      <rPr>
        <sz val="11"/>
        <color theme="1"/>
        <rFont val="Calibri"/>
        <family val="2"/>
        <charset val="238"/>
        <scheme val="minor"/>
      </rPr>
      <t>(100 m2)- v položkách č. 74, 75 a 76 je používaná iná merná jednotka, ako bežná v cenníku Cenekon (m2). Dôvodom je výmera a zároveň zaokrúhľovanie ponúk na dve desatinné miesta.</t>
    </r>
  </si>
  <si>
    <t xml:space="preserve">Vysvetlivka: </t>
  </si>
  <si>
    <t>Celková cena za predmet zákazky v eurách</t>
  </si>
  <si>
    <t xml:space="preserve">Oprava domovej zásuvky nástennej 16 A 380 V 3P + Z   </t>
  </si>
  <si>
    <t>210292043.S</t>
  </si>
  <si>
    <t xml:space="preserve">Oprava domovej zásuvky polozapustenej alebo zapustenej 10/16 A 250 V 2P + Z   </t>
  </si>
  <si>
    <t>210292042.S</t>
  </si>
  <si>
    <t xml:space="preserve">Preskúšanie svetelného alebo zásuvkového okruhu sprevádzkovaním   </t>
  </si>
  <si>
    <t>210292041.S</t>
  </si>
  <si>
    <t xml:space="preserve">Vŕtanie upevňovacieho bodu pre svietidlo do betónu   </t>
  </si>
  <si>
    <t>210290903.S</t>
  </si>
  <si>
    <t xml:space="preserve">Montáž svietidla zapusteného do 1,5 kg   </t>
  </si>
  <si>
    <t>210201955.S</t>
  </si>
  <si>
    <t xml:space="preserve">Montáž svietidla zavesného do 1,5 kg   </t>
  </si>
  <si>
    <t>210201945.S</t>
  </si>
  <si>
    <t xml:space="preserve">Montáž svietidla exteriérového na strop do 1,5 kg   </t>
  </si>
  <si>
    <t>210201935.S</t>
  </si>
  <si>
    <t xml:space="preserve">Montáž svietidla exteriérového na stenu do 1,5 kg   </t>
  </si>
  <si>
    <t>210201925.S</t>
  </si>
  <si>
    <t xml:space="preserve">Ukončenie vodičov v rozvádzač. vrátane zapojenia a vodičovej koncovky do 95 mm2   </t>
  </si>
  <si>
    <t>210100008.S</t>
  </si>
  <si>
    <t xml:space="preserve">Vodič medený odolný voči zvýšeným teplotám V07S-U 4 mm2   </t>
  </si>
  <si>
    <t>341610000700.S</t>
  </si>
  <si>
    <t xml:space="preserve">Vodič odolný voči zvýšeným teplotám, medený uložený pevne V07S-U (CS) 450/750 V  4   </t>
  </si>
  <si>
    <t>210880075.S</t>
  </si>
  <si>
    <t xml:space="preserve">Vodič medený CYY 10 mm2   </t>
  </si>
  <si>
    <t>341110010900.S</t>
  </si>
  <si>
    <t xml:space="preserve">Vodič medený uložený v rúrke CYY 450/750  10mm2   </t>
  </si>
  <si>
    <t>210800017.S</t>
  </si>
  <si>
    <t xml:space="preserve">Vodič medený uložený pevne CYY 450/750 V  10mm2   </t>
  </si>
  <si>
    <t>210800011.S</t>
  </si>
  <si>
    <t xml:space="preserve">Stavebno montážne práce náročnejšie, ucelené, obtiažne, rutinné oprava bez použitia materiálu a náhradných dielov   </t>
  </si>
  <si>
    <t>HZS000212</t>
  </si>
  <si>
    <t>Stavebno montážne práce menej náročne, pomocné alebo manipulačné - čistenie výťahov (podlahy, steny, dvere a sklá na dverách vrátane spotrebného tovaru)</t>
  </si>
  <si>
    <t>HZS000111</t>
  </si>
  <si>
    <t xml:space="preserve">Stavebno montážne práce náročnejšie, ucelené, obtiažne, rutinné- údržba zdravotechniky   </t>
  </si>
  <si>
    <t xml:space="preserve">Stavebno montážne práce náročnejšie, ucelené, obtiažne, rutinné  - údržba čerpacej stanice WC (kontrola, čistenie košov, klapiek, kontrola elektro, čerpanie vody)   </t>
  </si>
  <si>
    <t xml:space="preserve">Stavebno montážne práce náročnejšie, ucelené, obtiažne, rutinné- bežná údržba čerpacích staníc (kontrola, čistenie košov, klapiek, kontrola elektro, čerpanie vody)   </t>
  </si>
  <si>
    <t xml:space="preserve">Stavebno montážne práce náročnejšie, ucelené, obtiažne, rutinné- ostatná elektroúdržba (el. vedenie, rozvádzače, el. príslušenstvo, bleskozvod)   </t>
  </si>
  <si>
    <t xml:space="preserve">Stavebno montážne práce náročnejšie, ucelené, obtiažne, rutinné ) - údržba vzduchotechniky   </t>
  </si>
  <si>
    <t xml:space="preserve">Náhradné diely pri opravách na jeden kus zariadenia (výťah, eskalátor) na 4 roky   </t>
  </si>
  <si>
    <t>3952100R010</t>
  </si>
  <si>
    <t xml:space="preserve">Stavebno montážne práce náročné ucelené - odborné, tvorivé remeselné - sadzba na opravy eskalátorov mimo bežnej údržby a mesačného paušálu, vandalizmus   </t>
  </si>
  <si>
    <t>HZS000213</t>
  </si>
  <si>
    <t>mesiac</t>
  </si>
  <si>
    <t xml:space="preserve">Preventívna prehliadka týždenne, revízia 3 mesačná, mazanie a zriadenie týždenné, odborná skúška 3 ročná - VÝŤAHY   </t>
  </si>
  <si>
    <t>33060R09</t>
  </si>
  <si>
    <t xml:space="preserve">Stavebno montážne práce náročné ucelené - odborné, tvorivé remeselné - bežná údržba 4% z celkovej prevádzky pohyblivých schodov (oprava zistená na základe prehliadky, odbornej prehliadky, skúšky) - ELEKTRO   </t>
  </si>
  <si>
    <t xml:space="preserve">Stavebno montážne práce náročné ucelené - odborné, tvorivé remeselné - bežná údržba 4% z celkovej prevádzky pohyblivých schodov (oprava zistená na základe prehliadky, odbornej prehliadky, skúšky) - STROJNÁ   </t>
  </si>
  <si>
    <t xml:space="preserve">Stavebno montážne práce náročné ucelené - odborné, tvorivé remeselné - prehliadky pohyblivých schodov podľa prevádzkového poriadku   </t>
  </si>
  <si>
    <t xml:space="preserve">Čistenie zametaním pod pohyblivými schodmi   </t>
  </si>
  <si>
    <t>952902110.S</t>
  </si>
  <si>
    <t xml:space="preserve">Stavebno montážne práce menej náročne, pomocné alebo manupulačné - obsluha, nepretržitý dozor, čistenie a spúšťanie pohyblivých schodov a ostatných zdvíhacích zariadení v objekte   </t>
  </si>
  <si>
    <t xml:space="preserve">Vyčistenie vnútorného priestoru pohyblivých schodov vykonávané pri revízii alebo oprave   </t>
  </si>
  <si>
    <t>330600013.S</t>
  </si>
  <si>
    <t xml:space="preserve">Čistenie vnútorného priestoru samostatné vyčistenie vnútorného priestoru pohybli vých schodov   </t>
  </si>
  <si>
    <t>330600012.S</t>
  </si>
  <si>
    <t xml:space="preserve">Odborné prehliadky čerpacích staníc (každé 2 roky - 23 ks) - ELEKTRO   </t>
  </si>
  <si>
    <t>35070R08</t>
  </si>
  <si>
    <t xml:space="preserve">Demontáž a spätná montáž okopových plechov vrátane opravy obloženia ľahké vyhotovenie   </t>
  </si>
  <si>
    <t>330600028.S</t>
  </si>
  <si>
    <t xml:space="preserve">Výmena 2 ks vodiacich kladiek 80 stupňa zariadení - ľahké vyhotovenie   </t>
  </si>
  <si>
    <t>330600024.S</t>
  </si>
  <si>
    <t xml:space="preserve">Výmena opotrebovaných dielov globoidnej prevodovky - 1000 (15 kW)   </t>
  </si>
  <si>
    <t>330600023.S</t>
  </si>
  <si>
    <t xml:space="preserve">Opravy výmena hlavného hriadeľa poháňacej stanice pohyblivých schodov   </t>
  </si>
  <si>
    <t>330600002.S</t>
  </si>
  <si>
    <t xml:space="preserve">Revízia 1 ks ramena pohyblivých schodov, revízie-odborné prehliadky pohyblivých schodov v zmysle platných noriem a predpisov v zmysle právnych predpisov (elektro 1x v roku, každé 2 roky 15x1*2=30)   </t>
  </si>
  <si>
    <t>330600001.S</t>
  </si>
  <si>
    <t xml:space="preserve">Revízia 1 ks ramena pohyblivých schodov, revízie-odborné prehliadky pohyblivých schodov v zmysle platných noriem a predpisov v zmysle právnych predpisov (strojné 4x v roku 15x4x4=240)   </t>
  </si>
  <si>
    <t>330600011.S</t>
  </si>
  <si>
    <t xml:space="preserve">Čerpanie vody na dopravnú výšku do 10 m s priemerným prítokom litrov za minútu nad 2000 l do 4000 l   </t>
  </si>
  <si>
    <t>115101204.S</t>
  </si>
  <si>
    <t xml:space="preserve">Nátery  konštrukcií superhydrofóbnym náterom alebo permanentným antigraffiti   </t>
  </si>
  <si>
    <t>783190010</t>
  </si>
  <si>
    <t xml:space="preserve">Antigraffiti preventívny náter disperzný akrylový s penetráciouna  nasiakavé materiály   </t>
  </si>
  <si>
    <t>783897015.S</t>
  </si>
  <si>
    <t xml:space="preserve">Náter na ostránenie grafít a nečistôt univerzálnym gélom na zvislé plochy   </t>
  </si>
  <si>
    <t xml:space="preserve">Náter na ostránenie grafít a nečistôt tekutý univerzálny na vodorovné plochy   </t>
  </si>
  <si>
    <t xml:space="preserve">Stavebno montážne práce menej náročne, pomocné alebo manipulačné - dozor, upratovanie podchodu, krátkodobé dočisťovanie   </t>
  </si>
  <si>
    <t xml:space="preserve">Stavebno montážne práce menej náročne, pomocné alebo manupulačné - dezinfekcia   </t>
  </si>
  <si>
    <t xml:space="preserve">Čerpanie vody na dopravnú  s uvažovaným priemerným prítokom litrov za min. do 100 l   </t>
  </si>
  <si>
    <t>115101220.S</t>
  </si>
  <si>
    <t xml:space="preserve">Zimná pohotovosť   </t>
  </si>
  <si>
    <t>939903R07</t>
  </si>
  <si>
    <t xml:space="preserve">Stavebno montážne práce menej náročne, pomocné alebo manipulačné - ručné odpratávanie snehu, sekanie a vynášanie ľadu, zimný posyp   </t>
  </si>
  <si>
    <t xml:space="preserve">Ručné čistenie stropu - na sucho zametaním, zametanie prachu, usadenín a pavučín vrátane pracovnej plošiny   </t>
  </si>
  <si>
    <t>952903R06</t>
  </si>
  <si>
    <t xml:space="preserve">Očistenie povrchu  tlakovou vodou   </t>
  </si>
  <si>
    <t xml:space="preserve">Umývanie sklených prístreškov - jednostarnne   </t>
  </si>
  <si>
    <t>952901R05</t>
  </si>
  <si>
    <t xml:space="preserve">Čistenie umývaním - umývanie stien   </t>
  </si>
  <si>
    <t>952901110.S</t>
  </si>
  <si>
    <t xml:space="preserve">Stavebno montážne práce menej náročne, pomocné alebo manupulačné - odstraňovanie plagátov a nápisov   </t>
  </si>
  <si>
    <t xml:space="preserve">Stavebno montážne práce menej náročne, pomocné alebo manupulačné - čistenie roštov a vpustov   </t>
  </si>
  <si>
    <t>ár*</t>
  </si>
  <si>
    <t xml:space="preserve">Umývanie podláh a schodov   </t>
  </si>
  <si>
    <t>952901R04</t>
  </si>
  <si>
    <t xml:space="preserve">Dočistovanie -  čistenie povrchu samozberným zametačom alebo ručne - stály dozor v trvaní 1 smeny   </t>
  </si>
  <si>
    <t>938908R03</t>
  </si>
  <si>
    <t xml:space="preserve">Zametanie - očitenie povrchu samozberným zametačom, alebo ručne   </t>
  </si>
  <si>
    <t>938908R02</t>
  </si>
  <si>
    <t xml:space="preserve">Číre sklo bezpečnostné vsrtvené, laminované s fóliou s grafickou podtlačou, 2x sklo kalené 6 mm + 2x laminovacia fólia   </t>
  </si>
  <si>
    <t>636210001100.S</t>
  </si>
  <si>
    <t xml:space="preserve">Číre sklo bezpečnostné vsrtvené, laminované s fóliou s grafickou podtlačou, 2x sklo kalené 4 mm + 2x laminovacia fólia   </t>
  </si>
  <si>
    <t>636210001000.S</t>
  </si>
  <si>
    <t xml:space="preserve">Zasklievanie stien a priečok sklom bezpečnostným (bez dodávky skla) s podtmelením na lišty hrúbky nad 4 do 8 mm   </t>
  </si>
  <si>
    <t>787192312.S</t>
  </si>
  <si>
    <t xml:space="preserve">Oprava náterov syntetických stien dvojnásobné 1x s emailovaním a 1x plným tmelením   </t>
  </si>
  <si>
    <t>783822930.S</t>
  </si>
  <si>
    <t xml:space="preserve">Oprava náterov kov.stav.doplnk.konštr. syntetické na vzduchu schnúce jednonásobné s 1x emailovaním - 70µm   </t>
  </si>
  <si>
    <t>783224900.S</t>
  </si>
  <si>
    <t xml:space="preserve">Nátery kov.stav.doplnk.konštr. syntetické farby šedej na vzduchu schnúce dvojnásobné - 70µm   </t>
  </si>
  <si>
    <t>783222100</t>
  </si>
  <si>
    <t>783201821</t>
  </si>
  <si>
    <t>783201812</t>
  </si>
  <si>
    <t>783201811</t>
  </si>
  <si>
    <t xml:space="preserve">Opravy obkladov stien keramických 6-10 ks/m2,  -0,0018t   </t>
  </si>
  <si>
    <t>781445161.S</t>
  </si>
  <si>
    <t xml:space="preserve">Opravy obkladov stien keramických do 5 ks/m2,  -0,009t   </t>
  </si>
  <si>
    <t>781445160.S</t>
  </si>
  <si>
    <t xml:space="preserve">Opravy podláh z dlaždíc hutných, glazovaných alebo keramických veľ. 335 x 335 mm do flexibilného mrazuvzdorného lepidla, -0,0020t   </t>
  </si>
  <si>
    <t>771542065.S</t>
  </si>
  <si>
    <t xml:space="preserve">Opravy podláh z dlaždíc hutných, glazovaných alebo keramických veľ. 200 x 200 mm do flexibilného mrazuvzdorného lepidla, -0,0008t   </t>
  </si>
  <si>
    <t>771542035.S</t>
  </si>
  <si>
    <t xml:space="preserve">Vyliatie ukotvenej bezpečnostnej zárubne čerstvým betónom   </t>
  </si>
  <si>
    <t>642940020.S</t>
  </si>
  <si>
    <t xml:space="preserve">Zárubňa kovová šxv 300-1195x500-1970 a 2100 mm, dvojdielna na dodatočnú montáž   </t>
  </si>
  <si>
    <t>553310002100.S</t>
  </si>
  <si>
    <t xml:space="preserve">Montáž bezpečnostnej dvojdielnej kovovej zárubne, ukotvenie   </t>
  </si>
  <si>
    <t>767646250.S</t>
  </si>
  <si>
    <t xml:space="preserve">Tyč oceľová plochá šxhr 120x5 mm, ozn. 11 600, podľa EN ISO E335   </t>
  </si>
  <si>
    <t>133210001300.S</t>
  </si>
  <si>
    <t xml:space="preserve">Profil oceľový 60x3 mm 1x ťahaný tenkostenný uzavretý štvorcový   </t>
  </si>
  <si>
    <t>145640001200.S</t>
  </si>
  <si>
    <t xml:space="preserve">Profil oceľový 120x60x3 mm 2x ťahaný tenkostenný uzavretý obdĺžnikový   </t>
  </si>
  <si>
    <t>145720001000.S</t>
  </si>
  <si>
    <t xml:space="preserve">Výroba doplnku stavebného atypického   </t>
  </si>
  <si>
    <t>767995295.S</t>
  </si>
  <si>
    <t>767995102.S</t>
  </si>
  <si>
    <t xml:space="preserve">Plech trapézový pozink farebný, výška profilu 20 mm, hr. 0,5 - 0,75 mm   </t>
  </si>
  <si>
    <t>138310001800.S</t>
  </si>
  <si>
    <t xml:space="preserve">Obloženie plechom tvarovaným skrutkovaním   </t>
  </si>
  <si>
    <t>767137512.S</t>
  </si>
  <si>
    <t xml:space="preserve">Podhľad SDK Rigips RB 12.5 mm montovaný priamo, jednoúrovňová oceľová podkonštrukcia CD   </t>
  </si>
  <si>
    <t>763138200</t>
  </si>
  <si>
    <t xml:space="preserve">Obloženie stropov alebo strešných podhľadov z dosiek OSB skrutkovaných na pero a drážku hr. dosky 22 mm   </t>
  </si>
  <si>
    <t>762421314.S</t>
  </si>
  <si>
    <t xml:space="preserve">Obloženie stropov alebo strešných podhľadov z dosiek OSB skrutkovaných na zraz hr. dosky 22 mm   </t>
  </si>
  <si>
    <t>762421305.S</t>
  </si>
  <si>
    <t xml:space="preserve">Obloženie stien z dosiek OSB skrutkovaných na pero a drážku hr. dosky 22 mm   </t>
  </si>
  <si>
    <t>762431314.S</t>
  </si>
  <si>
    <t xml:space="preserve">Obloženie stien z dosiek OSB skrutkovaných na zraz hr. dosky 22 mm   </t>
  </si>
  <si>
    <t>762431305.S</t>
  </si>
  <si>
    <t xml:space="preserve">Obloženie stien z dosiek cementotrieskových skrutkovaných na pero a drážku hr. dosky 16 mm   </t>
  </si>
  <si>
    <t>762431346.S</t>
  </si>
  <si>
    <t xml:space="preserve">Obloženie stien z dosiek cementotrieskových skrutkovaných na zraz hr. dosky 12 mm   </t>
  </si>
  <si>
    <t>762431332.S</t>
  </si>
  <si>
    <t xml:space="preserve">Odstránenie povlakovej krytiny striech násypu alebo nánosu do 10st. hr. nad 50 do 100mm,  -0,16700t   </t>
  </si>
  <si>
    <t>712990813.S</t>
  </si>
  <si>
    <t xml:space="preserve">Odstránenie povlakovej krytiny na strechách plochých 10° jednovrstvovej,  -0,00600t   </t>
  </si>
  <si>
    <t>712300831.S</t>
  </si>
  <si>
    <t xml:space="preserve">Lešenie ľahké pracovné pomocné s výškou lešeňovej podlahy nad 1,90 do 2,50 m + DMT   </t>
  </si>
  <si>
    <t>941955R01</t>
  </si>
  <si>
    <t xml:space="preserve">Potiahnutie vonkajších stien sklotextílnou mriežkou s celoplošným prilepením   </t>
  </si>
  <si>
    <t>622481119.S</t>
  </si>
  <si>
    <t xml:space="preserve">Vnútorný sanačný systém stien s obsahom cementu, jadrová omietka odvlhčovacia, hr. 25 mm   </t>
  </si>
  <si>
    <t>612465154.S</t>
  </si>
  <si>
    <t xml:space="preserve">Vnútorný sanačný systém stien s obsahom cementu, sanačná omietka, hr. 20 mm   </t>
  </si>
  <si>
    <t>612465163.S</t>
  </si>
  <si>
    <t xml:space="preserve">Vnútorný sanačný systém stien s obsahom cementu, jadrová omietka, hr. 10 mm   </t>
  </si>
  <si>
    <t>612465131.S</t>
  </si>
  <si>
    <t xml:space="preserve">Vonkajší sanačný systém stien s obsahom cementu, jadrová omietka odvlhčovacia, hr. 25 mm   </t>
  </si>
  <si>
    <t>622465154.S</t>
  </si>
  <si>
    <t xml:space="preserve">Vonkajší sanačný systém stien s obsahom cementu, jadrová omietka, hr. 10 mm   </t>
  </si>
  <si>
    <t>622465131.S</t>
  </si>
  <si>
    <t xml:space="preserve">Vonkajší sanačný systém stien s obsahom cementu, podkladová / vyrovnávacia omietka, hr. 10 mm   </t>
  </si>
  <si>
    <t>622465121.S</t>
  </si>
  <si>
    <t>Demontáž stien a priečok pre zasklenie zváraných</t>
  </si>
  <si>
    <t>767112812.S</t>
  </si>
  <si>
    <t xml:space="preserve">Demontáž podhľadov tvarovaných plechov, </t>
  </si>
  <si>
    <t>767581803.S</t>
  </si>
  <si>
    <t>Demontáž podhľadov lamiel</t>
  </si>
  <si>
    <t>767581802.S</t>
  </si>
  <si>
    <t>Demontáž podhľadov kaziet</t>
  </si>
  <si>
    <t>767581801.S</t>
  </si>
  <si>
    <t xml:space="preserve">Demontáž sadrokartónového podhľadu s jednovrstvou nosnou konštrukciou z oceľových profilov, jednoduché opláštenie   </t>
  </si>
  <si>
    <t>763139531.S</t>
  </si>
  <si>
    <t xml:space="preserve">Odsekanie a odobratie obkladov stien z obkladačiek vonkajších vrátane podkladovej omietky do 2 m2   </t>
  </si>
  <si>
    <t>978059611.S</t>
  </si>
  <si>
    <t xml:space="preserve">Odsekanie a odobratie obkladov stien z obkladačiek vnútorných vrátane podkladovej omietky do 2 m2   </t>
  </si>
  <si>
    <t>978059511.S</t>
  </si>
  <si>
    <t>Odsekanie a odobratie obkladov zo stien z umelého kameňa vrátane podkladovej omietky do 2 m2</t>
  </si>
  <si>
    <t>978059211.S</t>
  </si>
  <si>
    <t xml:space="preserve">Vysekanie rýh pre vodiče betónových stropov do hĺbky 30 mm a šír. nad 150 mm </t>
  </si>
  <si>
    <t>974082925.S</t>
  </si>
  <si>
    <t xml:space="preserve">Rezanie konštrukcií zo železobetónu hr. panelu 150 mm stenovou pílou </t>
  </si>
  <si>
    <t>971055008.S</t>
  </si>
  <si>
    <t>Vybúranie otvoru v betónových priečkach a stenách plochy do 0,25 m2, hr. do 150 mm,</t>
  </si>
  <si>
    <t>971042431.S</t>
  </si>
  <si>
    <t>Vybúranie otvorov v murive kamennom alebo zmiešanom plochy do 1 m2 hr. do 600 mm,</t>
  </si>
  <si>
    <t>971024561.S</t>
  </si>
  <si>
    <t xml:space="preserve">Brúsenie existujúcich betónových podláh, zbrúsenie hrúbky do 3 mm </t>
  </si>
  <si>
    <t>965044201.S</t>
  </si>
  <si>
    <t>Búranie dlažieb, z kamen., cement., terazzových, čadičových alebo keramických, hr. nad 10 mm</t>
  </si>
  <si>
    <t>965081812.S</t>
  </si>
  <si>
    <t>7</t>
  </si>
  <si>
    <t>6</t>
  </si>
  <si>
    <t>5</t>
  </si>
  <si>
    <t>4</t>
  </si>
  <si>
    <t>3</t>
  </si>
  <si>
    <t>2</t>
  </si>
  <si>
    <t>1</t>
  </si>
  <si>
    <t>Predpokladané množstvo za 4 roky</t>
  </si>
  <si>
    <t>názov položky</t>
  </si>
  <si>
    <t>Kód položky podľa cenníka CENEKON</t>
  </si>
  <si>
    <t>Príloha č. 1</t>
  </si>
  <si>
    <t xml:space="preserve">Cena jednotková v Eur bez DPH </t>
  </si>
  <si>
    <r>
      <t xml:space="preserve">Cena v Eur bez DPH </t>
    </r>
    <r>
      <rPr>
        <sz val="8"/>
        <rFont val="Arial CYR"/>
        <charset val="238"/>
      </rPr>
      <t>za 4 roky</t>
    </r>
  </si>
  <si>
    <t>Príloha č. 1 - Ponuka v zákazke „Zabezpečenie prevádzkyschopnosti, pravidelná údržba, opravy a modernizácia technologických zariadení a podchodov v správe Hlavného mesta SR Bratislava“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</si>
  <si>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</si>
  <si>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Minimálna hodnota kritéria v EUR s DPH</t>
  </si>
  <si>
    <t>Maximálna hodnota kritéria v EUR s DPH</t>
  </si>
  <si>
    <t>Peňažný bonus na účely vyhodnotenia ponúk:</t>
  </si>
  <si>
    <t>Kritérium č. 3: Podpora zamestnávania znevýhodnených osôb</t>
  </si>
  <si>
    <t>Skúsenosti revíznych technikov</t>
  </si>
  <si>
    <t>V rámci kritéria K2 budú hodnotené skúsenosti odborníkov – revíznych technikov, a to konkrétne kľúčového odborníka KO1 - Revízny technik pre pohyblivé schody a kľúčového odborníka KO2 - revízneho technika pre výťahy.</t>
  </si>
  <si>
    <t xml:space="preserve">KO1 - Revízny technik pre pohyblivé schody </t>
  </si>
  <si>
    <t>KO2 - Revízny technik pre výťahy</t>
  </si>
  <si>
    <t>Pozícia kľúčového odborníka</t>
  </si>
  <si>
    <t>Kontaktné údaje odberateľa, resp. link na overenie referencie</t>
  </si>
  <si>
    <t>Meno kľúčového odborníka</t>
  </si>
  <si>
    <t>Počet odborných revízií</t>
  </si>
  <si>
    <t>Číslo osvedčenia revízneho technika, resp. link na jeho overenie</t>
  </si>
  <si>
    <t>meno a priezvisko osoby znevýhodnenej na trhu práce</t>
  </si>
  <si>
    <t xml:space="preserve">status tejto osoby, v dôsledku ktorého je osobou znevýhodnenou na trhu práce </t>
  </si>
  <si>
    <t xml:space="preserve"> činnosť / pozícia, ktorú pre uchádzača vykonáva</t>
  </si>
  <si>
    <t>1.</t>
  </si>
  <si>
    <t>3.</t>
  </si>
  <si>
    <t>poradové č. osoby</t>
  </si>
  <si>
    <t>Výsledný penažný bonus v EUR na účely vyhodnotenia ponúk (doplní verejný obstarávateľ - predložené doklady budú v priebehu hodnotenia ponúk preverené a o výslednom bonuse rozhodne verejný obstarávateľ). Uvedený bonus sa odpočíta od ponukovej ceny uchádzača, ktorým sa cena na účely vyhodnotenia ponúk zníži.</t>
  </si>
  <si>
    <t>2.</t>
  </si>
  <si>
    <t>4.</t>
  </si>
  <si>
    <t>Informačný elektronický systém</t>
  </si>
  <si>
    <t>„Zabezpečenie prevádzkyschopnosti, pravidelná údržba, opravy a modernizácia technologických zariadení a podchodov v správe Hlavného mesta SR Bratislava“</t>
  </si>
  <si>
    <t>Rozpočet - cenník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</si>
</sst>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0;\-#,##0.00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MS Sans Serif"/>
      <charset val="1"/>
    </font>
    <font>
      <b/>
      <sz val="12"/>
      <name val="Arial CE"/>
      <family val="2"/>
      <charset val="238"/>
    </font>
    <font>
      <sz val="11"/>
      <color rgb="FFFF0000"/>
      <name val="Calibri"/>
      <family val="2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i/>
      <sz val="8"/>
      <name val="Arial CE"/>
      <charset val="238"/>
    </font>
    <font>
      <sz val="8"/>
      <color rgb="FFFF0000"/>
      <name val="Arial CE"/>
      <family val="2"/>
      <charset val="238"/>
    </font>
    <font>
      <sz val="8"/>
      <name val="Arial CYR"/>
      <charset val="238"/>
    </font>
    <font>
      <b/>
      <sz val="8"/>
      <name val="Arial CYR"/>
      <charset val="238"/>
    </font>
    <font>
      <b/>
      <sz val="14"/>
      <color rgb="FFFF0000"/>
      <name val="Arial"/>
      <family val="2"/>
      <charset val="238"/>
    </font>
    <font>
      <b/>
      <sz val="12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hair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theme="0" tint="-0.34998626667073579"/>
      </bottom>
      <diagonal/>
    </border>
    <border>
      <left style="thin">
        <color rgb="FFB2B2B2"/>
      </left>
      <right/>
      <top style="thin">
        <color rgb="FFB2B2B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rgb="FFB2B2B2"/>
      </top>
      <bottom style="thin">
        <color theme="0" tint="-0.34998626667073579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/>
      <top style="thin">
        <color theme="0" tint="-0.34998626667073579"/>
      </top>
      <bottom/>
      <diagonal/>
    </border>
    <border>
      <left/>
      <right style="thin">
        <color rgb="FFB2B2B2"/>
      </right>
      <top style="thin">
        <color theme="0" tint="-0.34998626667073579"/>
      </top>
      <bottom/>
      <diagonal/>
    </border>
    <border>
      <left style="thin">
        <color rgb="FFB2B2B2"/>
      </left>
      <right/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theme="0" tint="-0.34998626667073579"/>
      </top>
      <bottom style="thin">
        <color rgb="FFB2B2B2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B2B2B2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medium">
        <color indexed="64"/>
      </right>
      <top style="thin">
        <color theme="2" tint="-9.9978637043366805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theme="2" tint="-9.9978637043366805E-2"/>
      </left>
      <right/>
      <top style="medium">
        <color indexed="64"/>
      </top>
      <bottom/>
      <diagonal/>
    </border>
    <border>
      <left style="thin">
        <color theme="2" tint="-9.9978637043366805E-2"/>
      </left>
      <right/>
      <top style="medium">
        <color indexed="64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medium">
        <color indexed="64"/>
      </top>
      <bottom style="thin">
        <color theme="2" tint="-9.9978637043366805E-2"/>
      </bottom>
      <diagonal/>
    </border>
  </borders>
  <cellStyleXfs count="7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/>
    <xf numFmtId="0" fontId="23" fillId="0" borderId="0" applyAlignment="0">
      <alignment vertical="top"/>
      <protection locked="0"/>
    </xf>
  </cellStyleXfs>
  <cellXfs count="3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justify" vertical="center"/>
    </xf>
    <xf numFmtId="0" fontId="0" fillId="0" borderId="40" xfId="0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left" wrapText="1" indent="1"/>
    </xf>
    <xf numFmtId="0" fontId="5" fillId="0" borderId="41" xfId="0" applyFont="1" applyBorder="1" applyAlignment="1">
      <alignment vertical="center"/>
    </xf>
    <xf numFmtId="0" fontId="0" fillId="0" borderId="40" xfId="0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justify" vertical="center"/>
    </xf>
    <xf numFmtId="0" fontId="0" fillId="0" borderId="41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5" xfId="0" applyFill="1" applyBorder="1" applyAlignment="1" applyProtection="1">
      <alignment horizontal="center"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/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3" applyNumberFormat="1" applyFont="1" applyFill="1" applyBorder="1" applyAlignment="1" applyProtection="1">
      <alignment wrapText="1"/>
      <protection locked="0" hidden="1"/>
    </xf>
    <xf numFmtId="0" fontId="1" fillId="0" borderId="34" xfId="1" applyFont="1" applyFill="1" applyBorder="1" applyProtection="1"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2" fontId="0" fillId="4" borderId="50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2" fontId="0" fillId="4" borderId="57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3" applyNumberFormat="1" applyFont="1" applyFill="1" applyBorder="1" applyAlignment="1" applyProtection="1">
      <alignment wrapText="1"/>
      <protection locked="0" hidden="1"/>
    </xf>
    <xf numFmtId="2" fontId="0" fillId="0" borderId="37" xfId="3" applyNumberFormat="1" applyFont="1" applyFill="1" applyBorder="1" applyAlignment="1" applyProtection="1">
      <alignment wrapText="1"/>
      <protection locked="0" hidden="1"/>
    </xf>
    <xf numFmtId="2" fontId="0" fillId="4" borderId="37" xfId="0" applyNumberFormat="1" applyFill="1" applyBorder="1" applyProtection="1"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0" fontId="0" fillId="4" borderId="41" xfId="0" applyFill="1" applyBorder="1" applyProtection="1">
      <protection hidden="1"/>
    </xf>
    <xf numFmtId="0" fontId="0" fillId="4" borderId="26" xfId="0" applyFill="1" applyBorder="1" applyAlignment="1" applyProtection="1">
      <alignment wrapText="1"/>
      <protection hidden="1"/>
    </xf>
    <xf numFmtId="0" fontId="0" fillId="4" borderId="27" xfId="0" applyFill="1" applyBorder="1" applyAlignment="1" applyProtection="1">
      <alignment wrapText="1"/>
      <protection hidden="1"/>
    </xf>
    <xf numFmtId="2" fontId="0" fillId="4" borderId="51" xfId="0" applyNumberFormat="1" applyFill="1" applyBorder="1" applyAlignment="1" applyProtection="1">
      <alignment wrapText="1"/>
      <protection hidden="1"/>
    </xf>
    <xf numFmtId="2" fontId="0" fillId="4" borderId="51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0" fontId="0" fillId="4" borderId="58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37" xfId="0" applyFill="1" applyBorder="1" applyAlignment="1" applyProtection="1">
      <alignment horizontal="center"/>
      <protection hidden="1"/>
    </xf>
    <xf numFmtId="2" fontId="0" fillId="0" borderId="24" xfId="0" applyNumberFormat="1" applyBorder="1" applyProtection="1">
      <protection locked="0" hidden="1"/>
    </xf>
    <xf numFmtId="2" fontId="0" fillId="5" borderId="25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51" xfId="0" applyFill="1" applyBorder="1" applyAlignment="1" applyProtection="1">
      <alignment horizontal="center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2" fontId="2" fillId="5" borderId="47" xfId="0" applyNumberFormat="1" applyFont="1" applyFill="1" applyBorder="1" applyAlignment="1" applyProtection="1">
      <alignment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8" borderId="3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7" borderId="23" xfId="0" applyFill="1" applyBorder="1" applyProtection="1">
      <protection hidden="1"/>
    </xf>
    <xf numFmtId="0" fontId="0" fillId="7" borderId="37" xfId="0" applyFill="1" applyBorder="1" applyAlignment="1" applyProtection="1">
      <alignment wrapText="1"/>
      <protection hidden="1"/>
    </xf>
    <xf numFmtId="2" fontId="0" fillId="6" borderId="24" xfId="0" applyNumberFormat="1" applyFill="1" applyBorder="1" applyProtection="1">
      <protection hidden="1"/>
    </xf>
    <xf numFmtId="2" fontId="0" fillId="8" borderId="25" xfId="0" applyNumberFormat="1" applyFill="1" applyBorder="1" applyAlignment="1" applyProtection="1">
      <alignment wrapText="1"/>
      <protection hidden="1"/>
    </xf>
    <xf numFmtId="2" fontId="0" fillId="7" borderId="25" xfId="0" applyNumberFormat="1" applyFill="1" applyBorder="1" applyAlignment="1" applyProtection="1">
      <alignment wrapText="1"/>
      <protection hidden="1"/>
    </xf>
    <xf numFmtId="2" fontId="0" fillId="8" borderId="25" xfId="0" applyNumberFormat="1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7" borderId="32" xfId="0" applyFill="1" applyBorder="1" applyProtection="1">
      <protection hidden="1"/>
    </xf>
    <xf numFmtId="0" fontId="0" fillId="7" borderId="49" xfId="0" applyFill="1" applyBorder="1" applyAlignment="1" applyProtection="1">
      <alignment wrapText="1"/>
      <protection hidden="1"/>
    </xf>
    <xf numFmtId="0" fontId="0" fillId="8" borderId="46" xfId="0" applyFill="1" applyBorder="1" applyProtection="1">
      <protection hidden="1"/>
    </xf>
    <xf numFmtId="0" fontId="0" fillId="8" borderId="47" xfId="0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9" borderId="3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37" xfId="0" applyFill="1" applyBorder="1" applyAlignment="1" applyProtection="1">
      <alignment wrapText="1"/>
      <protection hidden="1"/>
    </xf>
    <xf numFmtId="2" fontId="0" fillId="9" borderId="25" xfId="0" applyNumberFormat="1" applyFill="1" applyBorder="1" applyAlignment="1" applyProtection="1">
      <alignment wrapText="1"/>
      <protection hidden="1"/>
    </xf>
    <xf numFmtId="2" fontId="0" fillId="10" borderId="25" xfId="0" applyNumberFormat="1" applyFill="1" applyBorder="1" applyAlignment="1" applyProtection="1">
      <alignment wrapText="1"/>
      <protection hidden="1"/>
    </xf>
    <xf numFmtId="2" fontId="0" fillId="9" borderId="25" xfId="0" applyNumberFormat="1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0" fontId="0" fillId="9" borderId="46" xfId="0" applyFill="1" applyBorder="1" applyProtection="1">
      <protection hidden="1"/>
    </xf>
    <xf numFmtId="0" fontId="0" fillId="9" borderId="47" xfId="0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0" fontId="9" fillId="0" borderId="7" xfId="1" applyFont="1" applyFill="1" applyBorder="1" applyAlignment="1" applyProtection="1">
      <alignment vertical="center" wrapText="1"/>
      <protection hidden="1"/>
    </xf>
    <xf numFmtId="0" fontId="9" fillId="0" borderId="10" xfId="1" applyFont="1" applyFill="1" applyBorder="1" applyAlignment="1" applyProtection="1">
      <alignment vertical="center" wrapText="1"/>
      <protection hidden="1"/>
    </xf>
    <xf numFmtId="0" fontId="9" fillId="0" borderId="12" xfId="1" applyFont="1" applyFill="1" applyBorder="1" applyAlignment="1" applyProtection="1">
      <alignment vertical="center" wrapText="1"/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8" fillId="0" borderId="40" xfId="4" applyBorder="1" applyAlignment="1">
      <alignment horizontal="left" vertical="center" wrapText="1" indent="1"/>
    </xf>
    <xf numFmtId="0" fontId="0" fillId="0" borderId="40" xfId="0" applyBorder="1" applyAlignment="1" applyProtection="1">
      <alignment horizontal="left" vertical="center" wrapText="1" indent="1"/>
      <protection locked="0"/>
    </xf>
    <xf numFmtId="0" fontId="3" fillId="4" borderId="60" xfId="1" applyFont="1" applyFill="1" applyBorder="1" applyProtection="1">
      <protection hidden="1"/>
    </xf>
    <xf numFmtId="0" fontId="13" fillId="0" borderId="3" xfId="1" applyFont="1" applyFill="1" applyBorder="1" applyAlignment="1" applyProtection="1">
      <alignment horizontal="right" vertical="center" wrapText="1"/>
      <protection hidden="1"/>
    </xf>
    <xf numFmtId="0" fontId="10" fillId="0" borderId="19" xfId="1" applyFont="1" applyFill="1" applyBorder="1" applyProtection="1">
      <protection hidden="1"/>
    </xf>
    <xf numFmtId="0" fontId="14" fillId="0" borderId="43" xfId="1" applyFont="1" applyFill="1" applyBorder="1" applyAlignment="1" applyProtection="1">
      <alignment horizontal="right" vertical="center" wrapText="1"/>
      <protection hidden="1"/>
    </xf>
    <xf numFmtId="0" fontId="10" fillId="0" borderId="17" xfId="1" applyFont="1" applyFill="1" applyBorder="1" applyAlignment="1" applyProtection="1">
      <protection hidden="1"/>
    </xf>
    <xf numFmtId="0" fontId="10" fillId="0" borderId="63" xfId="1" applyFont="1" applyFill="1" applyBorder="1" applyAlignment="1" applyProtection="1">
      <alignment horizontal="left" wrapText="1"/>
      <protection hidden="1"/>
    </xf>
    <xf numFmtId="0" fontId="10" fillId="0" borderId="8" xfId="1" applyFont="1" applyFill="1" applyBorder="1" applyProtection="1">
      <protection hidden="1"/>
    </xf>
    <xf numFmtId="0" fontId="10" fillId="0" borderId="9" xfId="1" applyFont="1" applyFill="1" applyBorder="1" applyProtection="1">
      <protection hidden="1"/>
    </xf>
    <xf numFmtId="0" fontId="9" fillId="0" borderId="65" xfId="1" applyFont="1" applyFill="1" applyBorder="1" applyAlignment="1" applyProtection="1">
      <protection hidden="1"/>
    </xf>
    <xf numFmtId="2" fontId="9" fillId="0" borderId="67" xfId="1" applyNumberFormat="1" applyFont="1" applyFill="1" applyBorder="1" applyAlignment="1" applyProtection="1">
      <alignment horizontal="left"/>
      <protection hidden="1"/>
    </xf>
    <xf numFmtId="2" fontId="9" fillId="0" borderId="68" xfId="1" applyNumberFormat="1" applyFont="1" applyFill="1" applyBorder="1" applyProtection="1">
      <protection hidden="1"/>
    </xf>
    <xf numFmtId="0" fontId="11" fillId="0" borderId="80" xfId="1" applyFont="1" applyFill="1" applyBorder="1" applyProtection="1">
      <protection hidden="1"/>
    </xf>
    <xf numFmtId="0" fontId="9" fillId="0" borderId="86" xfId="1" applyFont="1" applyFill="1" applyBorder="1" applyAlignment="1" applyProtection="1">
      <alignment wrapText="1"/>
      <protection hidden="1"/>
    </xf>
    <xf numFmtId="0" fontId="9" fillId="0" borderId="87" xfId="1" applyFont="1" applyFill="1" applyBorder="1" applyAlignment="1" applyProtection="1">
      <alignment horizontal="center" vertical="center"/>
      <protection hidden="1"/>
    </xf>
    <xf numFmtId="2" fontId="15" fillId="0" borderId="89" xfId="1" applyNumberFormat="1" applyFont="1" applyFill="1" applyBorder="1" applyAlignment="1" applyProtection="1">
      <alignment vertical="center"/>
      <protection hidden="1"/>
    </xf>
    <xf numFmtId="2" fontId="9" fillId="0" borderId="91" xfId="1" applyNumberFormat="1" applyFont="1" applyFill="1" applyBorder="1" applyProtection="1">
      <protection hidden="1"/>
    </xf>
    <xf numFmtId="0" fontId="10" fillId="0" borderId="92" xfId="1" applyFont="1" applyFill="1" applyBorder="1" applyAlignment="1" applyProtection="1">
      <alignment wrapText="1"/>
      <protection hidden="1"/>
    </xf>
    <xf numFmtId="0" fontId="10" fillId="0" borderId="93" xfId="1" applyFont="1" applyFill="1" applyBorder="1" applyAlignment="1" applyProtection="1">
      <alignment horizontal="center" vertical="center" wrapText="1"/>
      <protection hidden="1"/>
    </xf>
    <xf numFmtId="0" fontId="10" fillId="0" borderId="98" xfId="1" applyFont="1" applyFill="1" applyBorder="1" applyAlignment="1" applyProtection="1">
      <alignment horizontal="left"/>
      <protection hidden="1"/>
    </xf>
    <xf numFmtId="0" fontId="9" fillId="0" borderId="99" xfId="1" applyFont="1" applyFill="1" applyBorder="1" applyAlignment="1" applyProtection="1">
      <alignment horizontal="left"/>
      <protection hidden="1"/>
    </xf>
    <xf numFmtId="3" fontId="9" fillId="0" borderId="105" xfId="1" applyNumberFormat="1" applyFont="1" applyFill="1" applyBorder="1" applyAlignment="1" applyProtection="1">
      <alignment horizontal="center" vertical="center" wrapText="1"/>
      <protection hidden="1"/>
    </xf>
    <xf numFmtId="2" fontId="11" fillId="0" borderId="69" xfId="1" applyNumberFormat="1" applyFont="1" applyFill="1" applyBorder="1" applyAlignment="1" applyProtection="1">
      <alignment horizontal="center" vertical="center"/>
      <protection hidden="1"/>
    </xf>
    <xf numFmtId="0" fontId="10" fillId="0" borderId="100" xfId="1" applyFont="1" applyFill="1" applyBorder="1" applyAlignment="1" applyProtection="1">
      <alignment horizontal="left"/>
      <protection hidden="1"/>
    </xf>
    <xf numFmtId="2" fontId="9" fillId="0" borderId="88" xfId="1" applyNumberFormat="1" applyFont="1" applyFill="1" applyBorder="1" applyAlignment="1" applyProtection="1">
      <alignment horizontal="left"/>
      <protection hidden="1"/>
    </xf>
    <xf numFmtId="0" fontId="10" fillId="0" borderId="96" xfId="1" applyFont="1" applyFill="1" applyBorder="1" applyAlignment="1" applyProtection="1">
      <alignment horizontal="center" wrapText="1"/>
      <protection hidden="1"/>
    </xf>
    <xf numFmtId="2" fontId="9" fillId="0" borderId="87" xfId="1" applyNumberFormat="1" applyFont="1" applyFill="1" applyBorder="1" applyAlignment="1" applyProtection="1">
      <alignment horizontal="right"/>
      <protection hidden="1"/>
    </xf>
    <xf numFmtId="0" fontId="9" fillId="0" borderId="102" xfId="1" applyFont="1" applyFill="1" applyBorder="1" applyAlignment="1" applyProtection="1">
      <alignment horizontal="center" vertical="top" wrapText="1"/>
      <protection hidden="1"/>
    </xf>
    <xf numFmtId="2" fontId="8" fillId="0" borderId="44" xfId="1" applyNumberFormat="1" applyFont="1" applyFill="1" applyBorder="1" applyAlignment="1" applyProtection="1">
      <alignment horizontal="center"/>
      <protection hidden="1"/>
    </xf>
    <xf numFmtId="0" fontId="10" fillId="0" borderId="97" xfId="1" applyFont="1" applyFill="1" applyBorder="1" applyAlignment="1" applyProtection="1">
      <alignment horizontal="center" wrapText="1"/>
      <protection hidden="1"/>
    </xf>
    <xf numFmtId="0" fontId="9" fillId="4" borderId="79" xfId="1" applyFont="1" applyFill="1" applyBorder="1" applyAlignment="1" applyProtection="1">
      <alignment horizontal="center" vertical="center" wrapText="1"/>
      <protection locked="0" hidden="1"/>
    </xf>
    <xf numFmtId="0" fontId="9" fillId="4" borderId="77" xfId="1" applyFont="1" applyFill="1" applyBorder="1" applyAlignment="1" applyProtection="1">
      <alignment horizontal="center" vertical="center" wrapText="1"/>
      <protection locked="0" hidden="1"/>
    </xf>
    <xf numFmtId="0" fontId="9" fillId="4" borderId="78" xfId="1" applyFont="1" applyFill="1" applyBorder="1" applyAlignment="1" applyProtection="1">
      <alignment horizontal="center" vertical="center" wrapText="1"/>
      <protection locked="0" hidden="1"/>
    </xf>
    <xf numFmtId="0" fontId="9" fillId="4" borderId="76" xfId="1" applyFont="1" applyFill="1" applyBorder="1" applyAlignment="1" applyProtection="1">
      <alignment horizontal="center" vertical="center" wrapText="1"/>
      <protection locked="0" hidden="1"/>
    </xf>
    <xf numFmtId="0" fontId="9" fillId="4" borderId="1" xfId="1" applyFont="1" applyFill="1" applyBorder="1" applyAlignment="1" applyProtection="1">
      <alignment horizontal="left"/>
      <protection locked="0" hidden="1"/>
    </xf>
    <xf numFmtId="0" fontId="9" fillId="4" borderId="61" xfId="1" applyFont="1" applyFill="1" applyBorder="1" applyAlignment="1" applyProtection="1">
      <alignment horizontal="left"/>
      <protection locked="0" hidden="1"/>
    </xf>
    <xf numFmtId="0" fontId="11" fillId="0" borderId="64" xfId="1" applyFont="1" applyFill="1" applyBorder="1" applyAlignment="1" applyProtection="1">
      <alignment horizontal="left"/>
      <protection hidden="1"/>
    </xf>
    <xf numFmtId="0" fontId="11" fillId="0" borderId="61" xfId="1" applyFont="1" applyFill="1" applyBorder="1" applyAlignment="1" applyProtection="1">
      <alignment horizontal="left"/>
      <protection hidden="1"/>
    </xf>
    <xf numFmtId="0" fontId="8" fillId="0" borderId="43" xfId="1" applyFont="1" applyFill="1" applyBorder="1" applyAlignment="1" applyProtection="1">
      <alignment horizontal="left"/>
      <protection hidden="1"/>
    </xf>
    <xf numFmtId="0" fontId="2" fillId="10" borderId="29" xfId="0" applyFont="1" applyFill="1" applyBorder="1" applyAlignment="1" applyProtection="1">
      <alignment horizontal="left" vertical="center" wrapText="1"/>
      <protection hidden="1"/>
    </xf>
    <xf numFmtId="0" fontId="2" fillId="10" borderId="55" xfId="0" applyFont="1" applyFill="1" applyBorder="1" applyAlignment="1" applyProtection="1">
      <alignment horizontal="left" vertical="center" wrapText="1"/>
      <protection hidden="1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37" xfId="0" applyFont="1" applyFill="1" applyBorder="1" applyAlignment="1" applyProtection="1">
      <alignment horizontal="left" vertic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9" borderId="56" xfId="0" applyFill="1" applyBorder="1" applyAlignment="1" applyProtection="1">
      <alignment horizontal="center"/>
      <protection hidden="1"/>
    </xf>
    <xf numFmtId="0" fontId="0" fillId="9" borderId="30" xfId="0" applyFill="1" applyBorder="1" applyAlignment="1" applyProtection="1">
      <alignment horizontal="center"/>
      <protection hidden="1"/>
    </xf>
    <xf numFmtId="0" fontId="17" fillId="5" borderId="53" xfId="0" applyFont="1" applyFill="1" applyBorder="1" applyAlignment="1" applyProtection="1">
      <alignment horizontal="center" vertical="center"/>
      <protection hidden="1"/>
    </xf>
    <xf numFmtId="0" fontId="17" fillId="5" borderId="54" xfId="0" applyFont="1" applyFill="1" applyBorder="1" applyAlignment="1" applyProtection="1">
      <alignment horizontal="center" vertical="center"/>
      <protection hidden="1"/>
    </xf>
    <xf numFmtId="0" fontId="17" fillId="5" borderId="52" xfId="0" applyFont="1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4" borderId="30" xfId="0" applyFill="1" applyBorder="1" applyAlignment="1" applyProtection="1">
      <alignment horizontal="center"/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17" fillId="9" borderId="39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38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17" fillId="5" borderId="43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center" vertical="center"/>
      <protection hidden="1"/>
    </xf>
    <xf numFmtId="0" fontId="17" fillId="5" borderId="44" xfId="0" applyFont="1" applyFill="1" applyBorder="1" applyAlignment="1" applyProtection="1">
      <alignment horizontal="center" vertical="center"/>
      <protection hidden="1"/>
    </xf>
    <xf numFmtId="0" fontId="0" fillId="4" borderId="55" xfId="0" applyFill="1" applyBorder="1" applyAlignment="1" applyProtection="1">
      <alignment horizontal="center" vertical="center"/>
      <protection hidden="1"/>
    </xf>
    <xf numFmtId="0" fontId="0" fillId="4" borderId="37" xfId="0" applyFill="1" applyBorder="1" applyAlignment="1" applyProtection="1">
      <alignment horizontal="center" vertical="center"/>
      <protection hidden="1"/>
    </xf>
    <xf numFmtId="0" fontId="2" fillId="4" borderId="29" xfId="0" applyFont="1" applyFill="1" applyBorder="1" applyAlignment="1" applyProtection="1">
      <alignment horizontal="left" vertical="center" wrapText="1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17" fillId="8" borderId="46" xfId="0" applyFont="1" applyFill="1" applyBorder="1" applyAlignment="1" applyProtection="1">
      <alignment horizontal="center" vertical="center"/>
      <protection hidden="1"/>
    </xf>
    <xf numFmtId="0" fontId="17" fillId="8" borderId="47" xfId="0" applyFont="1" applyFill="1" applyBorder="1" applyAlignment="1" applyProtection="1">
      <alignment horizontal="center" vertical="center"/>
      <protection hidden="1"/>
    </xf>
    <xf numFmtId="0" fontId="17" fillId="8" borderId="48" xfId="0" applyFont="1" applyFill="1" applyBorder="1" applyAlignment="1" applyProtection="1">
      <alignment horizontal="center" vertic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2" fillId="7" borderId="34" xfId="0" applyFont="1" applyFill="1" applyBorder="1" applyAlignment="1" applyProtection="1">
      <alignment horizontal="left" vertical="center" wrapText="1"/>
      <protection hidden="1"/>
    </xf>
    <xf numFmtId="0" fontId="2" fillId="7" borderId="50" xfId="0" applyFont="1" applyFill="1" applyBorder="1" applyAlignment="1" applyProtection="1">
      <alignment horizontal="left" vertical="center" wrapText="1"/>
      <protection hidden="1"/>
    </xf>
    <xf numFmtId="0" fontId="2" fillId="7" borderId="23" xfId="0" applyFont="1" applyFill="1" applyBorder="1" applyAlignment="1" applyProtection="1">
      <alignment horizontal="left" vertical="center" wrapText="1"/>
      <protection hidden="1"/>
    </xf>
    <xf numFmtId="0" fontId="2" fillId="7" borderId="37" xfId="0" applyFont="1" applyFill="1" applyBorder="1" applyAlignment="1" applyProtection="1">
      <alignment horizontal="left" vertical="center" wrapText="1"/>
      <protection hidden="1"/>
    </xf>
    <xf numFmtId="0" fontId="0" fillId="8" borderId="42" xfId="0" applyFill="1" applyBorder="1" applyAlignment="1" applyProtection="1">
      <alignment horizontal="center"/>
      <protection hidden="1"/>
    </xf>
    <xf numFmtId="0" fontId="0" fillId="8" borderId="35" xfId="0" applyFill="1" applyBorder="1" applyAlignment="1" applyProtection="1">
      <alignment horizontal="center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11" fillId="0" borderId="64" xfId="1" applyFont="1" applyFill="1" applyBorder="1" applyAlignment="1" applyProtection="1">
      <alignment horizontal="left"/>
      <protection hidden="1"/>
    </xf>
    <xf numFmtId="0" fontId="11" fillId="0" borderId="61" xfId="1" applyFont="1" applyFill="1" applyBorder="1" applyAlignment="1" applyProtection="1">
      <alignment horizontal="left"/>
      <protection hidden="1"/>
    </xf>
    <xf numFmtId="0" fontId="11" fillId="0" borderId="82" xfId="1" applyFont="1" applyFill="1" applyBorder="1" applyAlignment="1" applyProtection="1">
      <alignment horizontal="left"/>
      <protection hidden="1"/>
    </xf>
    <xf numFmtId="2" fontId="9" fillId="0" borderId="66" xfId="1" applyNumberFormat="1" applyFont="1" applyFill="1" applyBorder="1" applyAlignment="1" applyProtection="1">
      <alignment horizontal="left"/>
      <protection hidden="1"/>
    </xf>
    <xf numFmtId="2" fontId="9" fillId="0" borderId="67" xfId="1" applyNumberFormat="1" applyFont="1" applyFill="1" applyBorder="1" applyAlignment="1" applyProtection="1">
      <alignment horizontal="left"/>
      <protection hidden="1"/>
    </xf>
    <xf numFmtId="0" fontId="10" fillId="0" borderId="101" xfId="1" applyFont="1" applyFill="1" applyBorder="1" applyAlignment="1" applyProtection="1">
      <alignment horizontal="left" vertical="center" wrapText="1"/>
      <protection hidden="1"/>
    </xf>
    <xf numFmtId="0" fontId="10" fillId="0" borderId="75" xfId="1" applyFont="1" applyFill="1" applyBorder="1" applyAlignment="1" applyProtection="1">
      <alignment horizontal="left" vertical="center" wrapText="1"/>
      <protection hidden="1"/>
    </xf>
    <xf numFmtId="0" fontId="10" fillId="0" borderId="102" xfId="1" applyFont="1" applyFill="1" applyBorder="1" applyAlignment="1" applyProtection="1">
      <alignment horizontal="left" vertical="center" wrapText="1"/>
      <protection hidden="1"/>
    </xf>
    <xf numFmtId="0" fontId="9" fillId="0" borderId="103" xfId="1" applyFont="1" applyFill="1" applyBorder="1" applyAlignment="1" applyProtection="1">
      <alignment horizontal="left" vertical="center" wrapText="1"/>
      <protection hidden="1"/>
    </xf>
    <xf numFmtId="0" fontId="9" fillId="0" borderId="73" xfId="1" applyFont="1" applyFill="1" applyBorder="1" applyAlignment="1" applyProtection="1">
      <alignment horizontal="left" vertical="center" wrapText="1"/>
      <protection hidden="1"/>
    </xf>
    <xf numFmtId="0" fontId="9" fillId="0" borderId="104" xfId="1" applyFont="1" applyFill="1" applyBorder="1" applyAlignment="1" applyProtection="1">
      <alignment horizontal="left" vertical="center" wrapText="1"/>
      <protection hidden="1"/>
    </xf>
    <xf numFmtId="4" fontId="15" fillId="4" borderId="84" xfId="1" applyNumberFormat="1" applyFont="1" applyFill="1" applyBorder="1" applyAlignment="1" applyProtection="1">
      <alignment horizontal="center" vertical="center"/>
      <protection locked="0" hidden="1"/>
    </xf>
    <xf numFmtId="0" fontId="15" fillId="4" borderId="85" xfId="1" applyFont="1" applyFill="1" applyBorder="1" applyAlignment="1" applyProtection="1">
      <alignment horizontal="center" vertical="center"/>
      <protection locked="0" hidden="1"/>
    </xf>
    <xf numFmtId="2" fontId="11" fillId="0" borderId="83" xfId="1" applyNumberFormat="1" applyFont="1" applyFill="1" applyBorder="1" applyAlignment="1" applyProtection="1">
      <alignment horizontal="right" vertical="center"/>
      <protection hidden="1"/>
    </xf>
    <xf numFmtId="2" fontId="11" fillId="0" borderId="69" xfId="1" applyNumberFormat="1" applyFont="1" applyFill="1" applyBorder="1" applyAlignment="1" applyProtection="1">
      <alignment horizontal="right" vertical="center"/>
      <protection hidden="1"/>
    </xf>
    <xf numFmtId="0" fontId="3" fillId="0" borderId="71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72" xfId="1" applyFont="1" applyFill="1" applyBorder="1" applyAlignment="1" applyProtection="1">
      <alignment horizontal="center"/>
      <protection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44" xfId="1" applyFont="1" applyFill="1" applyBorder="1" applyAlignment="1" applyProtection="1">
      <alignment horizontal="left" vertical="center" wrapText="1"/>
      <protection hidden="1"/>
    </xf>
    <xf numFmtId="0" fontId="10" fillId="0" borderId="18" xfId="1" applyFont="1" applyFill="1" applyBorder="1" applyAlignment="1" applyProtection="1">
      <alignment horizontal="left" wrapText="1"/>
      <protection hidden="1"/>
    </xf>
    <xf numFmtId="0" fontId="10" fillId="0" borderId="63" xfId="1" applyFont="1" applyFill="1" applyBorder="1" applyAlignment="1" applyProtection="1">
      <alignment horizontal="left" wrapText="1"/>
      <protection hidden="1"/>
    </xf>
    <xf numFmtId="0" fontId="8" fillId="0" borderId="20" xfId="1" applyFont="1" applyFill="1" applyBorder="1" applyAlignment="1" applyProtection="1">
      <alignment horizontal="left" vertical="center" wrapText="1"/>
      <protection hidden="1"/>
    </xf>
    <xf numFmtId="0" fontId="10" fillId="0" borderId="39" xfId="1" applyFont="1" applyFill="1" applyBorder="1" applyAlignment="1" applyProtection="1">
      <alignment horizontal="left"/>
      <protection hidden="1"/>
    </xf>
    <xf numFmtId="0" fontId="10" fillId="0" borderId="1" xfId="1" applyFont="1" applyFill="1" applyBorder="1" applyAlignment="1" applyProtection="1">
      <alignment horizontal="left"/>
      <protection hidden="1"/>
    </xf>
    <xf numFmtId="0" fontId="9" fillId="0" borderId="90" xfId="1" applyFont="1" applyFill="1" applyBorder="1" applyAlignment="1" applyProtection="1">
      <alignment horizontal="left"/>
      <protection hidden="1"/>
    </xf>
    <xf numFmtId="0" fontId="9" fillId="0" borderId="0" xfId="1" applyFont="1" applyFill="1" applyBorder="1" applyAlignment="1" applyProtection="1">
      <alignment horizontal="left"/>
      <protection hidden="1"/>
    </xf>
    <xf numFmtId="0" fontId="10" fillId="0" borderId="94" xfId="1" applyFont="1" applyFill="1" applyBorder="1" applyAlignment="1" applyProtection="1">
      <alignment horizontal="center" wrapText="1"/>
      <protection hidden="1"/>
    </xf>
    <xf numFmtId="0" fontId="10" fillId="0" borderId="95" xfId="1" applyFont="1" applyFill="1" applyBorder="1" applyAlignment="1" applyProtection="1">
      <alignment horizont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9" fillId="0" borderId="15" xfId="1" applyFont="1" applyFill="1" applyBorder="1" applyAlignment="1" applyProtection="1">
      <alignment horizontal="left" vertical="center" wrapText="1"/>
      <protection hidden="1"/>
    </xf>
    <xf numFmtId="0" fontId="9" fillId="0" borderId="16" xfId="1" applyFont="1" applyFill="1" applyBorder="1" applyAlignment="1" applyProtection="1">
      <alignment horizontal="left" vertical="center" wrapText="1"/>
      <protection hidden="1"/>
    </xf>
    <xf numFmtId="0" fontId="9" fillId="0" borderId="62" xfId="1" applyFont="1" applyFill="1" applyBorder="1" applyAlignment="1" applyProtection="1">
      <alignment horizontal="left" vertical="center" wrapText="1"/>
      <protection hidden="1"/>
    </xf>
    <xf numFmtId="0" fontId="9" fillId="0" borderId="22" xfId="1" applyFont="1" applyFill="1" applyBorder="1" applyAlignment="1" applyProtection="1">
      <alignment horizontal="left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19" fillId="0" borderId="3" xfId="1" applyFont="1" applyFill="1" applyBorder="1" applyAlignment="1" applyProtection="1">
      <alignment horizontal="center" vertical="center" wrapText="1"/>
      <protection hidden="1"/>
    </xf>
    <xf numFmtId="0" fontId="16" fillId="0" borderId="4" xfId="1" applyFont="1" applyFill="1" applyBorder="1" applyAlignment="1" applyProtection="1">
      <alignment horizontal="center" vertical="center" wrapText="1"/>
      <protection hidden="1"/>
    </xf>
    <xf numFmtId="0" fontId="16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4" borderId="107" xfId="2" applyFont="1" applyFill="1" applyBorder="1" applyAlignment="1" applyProtection="1">
      <alignment horizontal="left" vertical="center" wrapText="1"/>
      <protection locked="0" hidden="1"/>
    </xf>
    <xf numFmtId="0" fontId="0" fillId="4" borderId="22" xfId="2" applyFont="1" applyFill="1" applyBorder="1" applyAlignment="1" applyProtection="1">
      <alignment horizontal="left" vertical="center" wrapText="1"/>
      <protection locked="0" hidden="1"/>
    </xf>
    <xf numFmtId="0" fontId="0" fillId="4" borderId="108" xfId="2" applyFont="1" applyFill="1" applyBorder="1" applyAlignment="1" applyProtection="1">
      <alignment horizontal="left" vertical="center" wrapText="1"/>
      <protection locked="0" hidden="1"/>
    </xf>
    <xf numFmtId="0" fontId="10" fillId="0" borderId="17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Fill="1" applyBorder="1" applyAlignment="1" applyProtection="1">
      <alignment horizontal="left" vertical="center" wrapText="1" indent="1"/>
      <protection hidden="1"/>
    </xf>
    <xf numFmtId="0" fontId="10" fillId="0" borderId="63" xfId="1" applyFont="1" applyFill="1" applyBorder="1" applyAlignment="1" applyProtection="1">
      <alignment horizontal="left" vertical="center" wrapText="1" indent="1"/>
      <protection hidden="1"/>
    </xf>
    <xf numFmtId="0" fontId="10" fillId="0" borderId="8" xfId="1" applyFont="1" applyFill="1" applyBorder="1" applyAlignment="1" applyProtection="1">
      <alignment horizontal="left" vertical="center" wrapText="1" indent="1"/>
      <protection hidden="1"/>
    </xf>
    <xf numFmtId="0" fontId="10" fillId="0" borderId="9" xfId="1" applyFont="1" applyFill="1" applyBorder="1" applyAlignment="1" applyProtection="1">
      <alignment horizontal="left" vertical="center" wrapText="1" indent="1"/>
      <protection hidden="1"/>
    </xf>
    <xf numFmtId="0" fontId="9" fillId="0" borderId="62" xfId="1" applyFont="1" applyFill="1" applyBorder="1" applyAlignment="1" applyProtection="1">
      <alignment horizontal="left" indent="1"/>
      <protection hidden="1"/>
    </xf>
    <xf numFmtId="43" fontId="9" fillId="0" borderId="22" xfId="3" applyFont="1" applyFill="1" applyBorder="1" applyAlignment="1" applyProtection="1">
      <alignment horizontal="right" indent="1"/>
      <protection hidden="1"/>
    </xf>
    <xf numFmtId="43" fontId="9" fillId="0" borderId="108" xfId="3" applyFont="1" applyFill="1" applyBorder="1" applyAlignment="1" applyProtection="1">
      <alignment horizontal="right" indent="1"/>
      <protection hidden="1"/>
    </xf>
    <xf numFmtId="2" fontId="9" fillId="0" borderId="13" xfId="1" applyNumberFormat="1" applyFont="1" applyFill="1" applyBorder="1" applyAlignment="1" applyProtection="1">
      <alignment horizontal="right" indent="1"/>
      <protection hidden="1"/>
    </xf>
    <xf numFmtId="2" fontId="9" fillId="0" borderId="14" xfId="1" applyNumberFormat="1" applyFont="1" applyFill="1" applyBorder="1" applyAlignment="1" applyProtection="1">
      <alignment horizontal="right" indent="1"/>
      <protection hidden="1"/>
    </xf>
    <xf numFmtId="2" fontId="11" fillId="0" borderId="61" xfId="1" applyNumberFormat="1" applyFont="1" applyFill="1" applyBorder="1" applyAlignment="1" applyProtection="1">
      <alignment horizontal="center" vertical="center"/>
      <protection hidden="1"/>
    </xf>
    <xf numFmtId="0" fontId="14" fillId="0" borderId="21" xfId="1" applyFont="1" applyFill="1" applyBorder="1" applyAlignment="1" applyProtection="1">
      <alignment vertical="center" wrapText="1"/>
      <protection hidden="1"/>
    </xf>
    <xf numFmtId="0" fontId="14" fillId="0" borderId="44" xfId="1" applyFont="1" applyFill="1" applyBorder="1" applyAlignment="1" applyProtection="1">
      <alignment vertical="center" wrapText="1"/>
      <protection hidden="1"/>
    </xf>
    <xf numFmtId="0" fontId="14" fillId="0" borderId="43" xfId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Alignment="1" applyProtection="1">
      <alignment vertical="top"/>
      <protection hidden="1"/>
    </xf>
    <xf numFmtId="0" fontId="9" fillId="0" borderId="74" xfId="1" applyFont="1" applyFill="1" applyBorder="1" applyAlignment="1" applyProtection="1">
      <alignment horizontal="center" vertical="center" wrapText="1"/>
      <protection hidden="1"/>
    </xf>
    <xf numFmtId="0" fontId="9" fillId="4" borderId="112" xfId="1" applyFont="1" applyFill="1" applyBorder="1" applyAlignment="1" applyProtection="1">
      <alignment horizontal="center" vertical="center" wrapText="1"/>
      <protection locked="0" hidden="1"/>
    </xf>
    <xf numFmtId="0" fontId="9" fillId="4" borderId="113" xfId="1" applyFont="1" applyFill="1" applyBorder="1" applyAlignment="1" applyProtection="1">
      <alignment horizontal="center" vertical="center" wrapText="1"/>
      <protection locked="0" hidden="1"/>
    </xf>
    <xf numFmtId="0" fontId="0" fillId="0" borderId="90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9" fillId="4" borderId="71" xfId="1" applyFont="1" applyFill="1" applyBorder="1" applyAlignment="1" applyProtection="1">
      <protection locked="0" hidden="1"/>
    </xf>
    <xf numFmtId="0" fontId="9" fillId="4" borderId="72" xfId="1" applyFont="1" applyFill="1" applyBorder="1" applyAlignment="1" applyProtection="1">
      <protection locked="0" hidden="1"/>
    </xf>
    <xf numFmtId="0" fontId="9" fillId="4" borderId="81" xfId="1" applyFont="1" applyFill="1" applyBorder="1" applyAlignment="1" applyProtection="1">
      <protection locked="0" hidden="1"/>
    </xf>
    <xf numFmtId="0" fontId="9" fillId="4" borderId="82" xfId="1" applyFont="1" applyFill="1" applyBorder="1" applyAlignment="1" applyProtection="1">
      <protection locked="0" hidden="1"/>
    </xf>
    <xf numFmtId="0" fontId="9" fillId="4" borderId="38" xfId="1" applyFont="1" applyFill="1" applyBorder="1" applyAlignment="1" applyProtection="1">
      <protection locked="0" hidden="1"/>
    </xf>
    <xf numFmtId="0" fontId="9" fillId="4" borderId="70" xfId="1" applyFont="1" applyFill="1" applyBorder="1" applyAlignment="1" applyProtection="1">
      <protection locked="0" hidden="1"/>
    </xf>
    <xf numFmtId="0" fontId="9" fillId="4" borderId="1" xfId="1" applyFont="1" applyFill="1" applyBorder="1" applyAlignment="1" applyProtection="1">
      <protection locked="0" hidden="1"/>
    </xf>
    <xf numFmtId="0" fontId="9" fillId="4" borderId="61" xfId="1" applyFont="1" applyFill="1" applyBorder="1" applyAlignment="1" applyProtection="1">
      <protection locked="0" hidden="1"/>
    </xf>
    <xf numFmtId="0" fontId="9" fillId="4" borderId="39" xfId="1" applyFont="1" applyFill="1" applyBorder="1" applyAlignment="1" applyProtection="1">
      <protection locked="0" hidden="1"/>
    </xf>
    <xf numFmtId="0" fontId="9" fillId="4" borderId="64" xfId="1" applyFont="1" applyFill="1" applyBorder="1" applyAlignment="1" applyProtection="1">
      <protection locked="0" hidden="1"/>
    </xf>
    <xf numFmtId="0" fontId="16" fillId="0" borderId="115" xfId="1" applyFont="1" applyFill="1" applyBorder="1" applyAlignment="1" applyProtection="1">
      <alignment horizontal="center"/>
      <protection hidden="1"/>
    </xf>
    <xf numFmtId="0" fontId="8" fillId="0" borderId="0" xfId="1" applyFont="1" applyFill="1" applyBorder="1" applyAlignment="1" applyProtection="1">
      <alignment horizontal="left"/>
      <protection hidden="1"/>
    </xf>
    <xf numFmtId="0" fontId="0" fillId="0" borderId="21" xfId="0" applyBorder="1" applyProtection="1">
      <protection hidden="1"/>
    </xf>
    <xf numFmtId="0" fontId="9" fillId="4" borderId="79" xfId="1" applyFont="1" applyFill="1" applyBorder="1" applyAlignment="1" applyProtection="1">
      <alignment horizontal="center" vertical="center" wrapText="1"/>
      <protection locked="0" hidden="1"/>
    </xf>
    <xf numFmtId="0" fontId="9" fillId="4" borderId="116" xfId="1" applyFont="1" applyFill="1" applyBorder="1" applyAlignment="1" applyProtection="1">
      <alignment horizontal="center" vertical="center" wrapText="1"/>
      <protection locked="0" hidden="1"/>
    </xf>
    <xf numFmtId="0" fontId="0" fillId="0" borderId="61" xfId="0" applyBorder="1" applyProtection="1">
      <protection hidden="1"/>
    </xf>
    <xf numFmtId="0" fontId="0" fillId="0" borderId="0" xfId="0" applyBorder="1" applyProtection="1">
      <protection hidden="1"/>
    </xf>
    <xf numFmtId="0" fontId="0" fillId="11" borderId="0" xfId="0" applyFill="1" applyBorder="1" applyProtection="1">
      <protection hidden="1"/>
    </xf>
    <xf numFmtId="0" fontId="11" fillId="11" borderId="0" xfId="1" applyFont="1" applyFill="1" applyBorder="1" applyAlignment="1" applyProtection="1">
      <protection hidden="1"/>
    </xf>
    <xf numFmtId="0" fontId="9" fillId="4" borderId="116" xfId="1" applyFont="1" applyFill="1" applyBorder="1" applyAlignment="1" applyProtection="1">
      <alignment horizontal="center" vertical="center" wrapText="1"/>
      <protection locked="0" hidden="1"/>
    </xf>
    <xf numFmtId="0" fontId="0" fillId="0" borderId="39" xfId="0" applyBorder="1" applyAlignment="1" applyProtection="1">
      <alignment horizontal="center" vertical="center" wrapText="1"/>
      <protection hidden="1"/>
    </xf>
    <xf numFmtId="0" fontId="9" fillId="0" borderId="38" xfId="1" applyFont="1" applyFill="1" applyBorder="1" applyAlignment="1" applyProtection="1">
      <alignment horizontal="center" vertical="top" wrapText="1"/>
      <protection hidden="1"/>
    </xf>
    <xf numFmtId="0" fontId="34" fillId="0" borderId="64" xfId="0" applyFont="1" applyBorder="1" applyAlignment="1" applyProtection="1">
      <alignment vertical="center"/>
      <protection hidden="1"/>
    </xf>
    <xf numFmtId="0" fontId="0" fillId="0" borderId="70" xfId="0" applyBorder="1" applyAlignment="1" applyProtection="1">
      <alignment horizontal="center" vertical="center"/>
      <protection hidden="1"/>
    </xf>
    <xf numFmtId="39" fontId="26" fillId="7" borderId="106" xfId="0" applyNumberFormat="1" applyFont="1" applyFill="1" applyBorder="1" applyAlignment="1" applyProtection="1">
      <alignment horizontal="center"/>
      <protection locked="0" hidden="1"/>
    </xf>
    <xf numFmtId="39" fontId="26" fillId="7" borderId="110" xfId="0" applyNumberFormat="1" applyFont="1" applyFill="1" applyBorder="1" applyAlignment="1" applyProtection="1">
      <alignment horizontal="center"/>
      <protection locked="0" hidden="1"/>
    </xf>
    <xf numFmtId="39" fontId="27" fillId="7" borderId="23" xfId="0" applyNumberFormat="1" applyFont="1" applyFill="1" applyBorder="1" applyAlignment="1" applyProtection="1">
      <alignment horizontal="center"/>
      <protection locked="0" hidden="1"/>
    </xf>
    <xf numFmtId="39" fontId="27" fillId="7" borderId="32" xfId="0" applyNumberFormat="1" applyFont="1" applyFill="1" applyBorder="1" applyAlignment="1" applyProtection="1">
      <alignment horizontal="center"/>
      <protection locked="0" hidden="1"/>
    </xf>
    <xf numFmtId="0" fontId="33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32" fillId="0" borderId="61" xfId="0" applyFont="1" applyBorder="1" applyAlignment="1" applyProtection="1">
      <alignment vertical="center" wrapText="1"/>
      <protection hidden="1"/>
    </xf>
    <xf numFmtId="0" fontId="31" fillId="4" borderId="118" xfId="0" applyFont="1" applyFill="1" applyBorder="1" applyAlignment="1" applyProtection="1">
      <alignment horizontal="center" vertical="center" wrapText="1"/>
      <protection hidden="1"/>
    </xf>
    <xf numFmtId="0" fontId="31" fillId="4" borderId="119" xfId="0" applyFont="1" applyFill="1" applyBorder="1" applyAlignment="1" applyProtection="1">
      <alignment horizontal="center" vertical="center" wrapText="1"/>
      <protection hidden="1"/>
    </xf>
    <xf numFmtId="0" fontId="31" fillId="4" borderId="120" xfId="0" applyFont="1" applyFill="1" applyBorder="1" applyAlignment="1" applyProtection="1">
      <alignment horizontal="center" vertical="center" wrapText="1"/>
      <protection hidden="1"/>
    </xf>
    <xf numFmtId="0" fontId="30" fillId="0" borderId="111" xfId="0" applyFont="1" applyBorder="1" applyAlignment="1" applyProtection="1">
      <alignment horizontal="center" vertical="center" wrapText="1"/>
      <protection hidden="1"/>
    </xf>
    <xf numFmtId="0" fontId="30" fillId="0" borderId="106" xfId="0" applyFont="1" applyBorder="1" applyAlignment="1" applyProtection="1">
      <alignment horizontal="center" vertical="center" wrapText="1"/>
      <protection hidden="1"/>
    </xf>
    <xf numFmtId="0" fontId="30" fillId="0" borderId="109" xfId="0" applyFont="1" applyBorder="1" applyAlignment="1" applyProtection="1">
      <alignment horizontal="center" vertical="center" wrapText="1"/>
      <protection hidden="1"/>
    </xf>
    <xf numFmtId="37" fontId="26" fillId="0" borderId="24" xfId="0" applyNumberFormat="1" applyFont="1" applyBorder="1" applyAlignment="1" applyProtection="1">
      <alignment horizontal="center"/>
      <protection hidden="1"/>
    </xf>
    <xf numFmtId="0" fontId="26" fillId="0" borderId="23" xfId="0" applyFont="1" applyBorder="1" applyAlignment="1" applyProtection="1">
      <alignment horizontal="left" wrapText="1"/>
      <protection hidden="1"/>
    </xf>
    <xf numFmtId="0" fontId="26" fillId="0" borderId="23" xfId="0" applyFont="1" applyBorder="1" applyAlignment="1" applyProtection="1">
      <alignment horizontal="center" wrapText="1"/>
      <protection hidden="1"/>
    </xf>
    <xf numFmtId="165" fontId="26" fillId="0" borderId="23" xfId="0" applyNumberFormat="1" applyFont="1" applyBorder="1" applyAlignment="1" applyProtection="1">
      <alignment horizontal="center"/>
      <protection hidden="1"/>
    </xf>
    <xf numFmtId="39" fontId="26" fillId="0" borderId="109" xfId="0" applyNumberFormat="1" applyFont="1" applyBorder="1" applyAlignment="1" applyProtection="1">
      <alignment horizontal="center"/>
      <protection hidden="1"/>
    </xf>
    <xf numFmtId="0" fontId="28" fillId="0" borderId="23" xfId="0" applyFont="1" applyBorder="1" applyAlignment="1" applyProtection="1">
      <alignment horizontal="left" wrapText="1"/>
      <protection hidden="1"/>
    </xf>
    <xf numFmtId="0" fontId="28" fillId="0" borderId="23" xfId="0" applyFont="1" applyBorder="1" applyAlignment="1" applyProtection="1">
      <alignment horizontal="center" wrapText="1"/>
      <protection hidden="1"/>
    </xf>
    <xf numFmtId="165" fontId="28" fillId="0" borderId="23" xfId="0" applyNumberFormat="1" applyFont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29" fillId="0" borderId="23" xfId="0" applyFont="1" applyBorder="1" applyAlignment="1" applyProtection="1">
      <alignment horizontal="center" wrapText="1"/>
      <protection hidden="1"/>
    </xf>
    <xf numFmtId="0" fontId="21" fillId="0" borderId="23" xfId="0" applyFont="1" applyBorder="1" applyAlignment="1" applyProtection="1">
      <alignment horizontal="left" wrapText="1"/>
      <protection hidden="1"/>
    </xf>
    <xf numFmtId="0" fontId="21" fillId="0" borderId="23" xfId="0" applyFont="1" applyBorder="1" applyAlignment="1" applyProtection="1">
      <alignment horizontal="center" wrapText="1"/>
      <protection hidden="1"/>
    </xf>
    <xf numFmtId="165" fontId="21" fillId="0" borderId="23" xfId="0" applyNumberFormat="1" applyFont="1" applyBorder="1" applyAlignment="1" applyProtection="1">
      <alignment horizontal="center"/>
      <protection hidden="1"/>
    </xf>
    <xf numFmtId="0" fontId="22" fillId="0" borderId="23" xfId="0" applyFont="1" applyBorder="1" applyAlignment="1" applyProtection="1">
      <alignment horizontal="left" wrapText="1"/>
      <protection hidden="1"/>
    </xf>
    <xf numFmtId="0" fontId="22" fillId="0" borderId="23" xfId="0" applyFont="1" applyBorder="1" applyAlignment="1" applyProtection="1">
      <alignment horizontal="center" wrapText="1"/>
      <protection hidden="1"/>
    </xf>
    <xf numFmtId="165" fontId="22" fillId="0" borderId="23" xfId="0" applyNumberFormat="1" applyFont="1" applyBorder="1" applyAlignment="1" applyProtection="1">
      <alignment horizontal="center"/>
      <protection hidden="1"/>
    </xf>
    <xf numFmtId="0" fontId="24" fillId="4" borderId="41" xfId="0" applyFont="1" applyFill="1" applyBorder="1" applyAlignment="1" applyProtection="1">
      <alignment horizontal="left" vertical="center" wrapText="1"/>
      <protection hidden="1"/>
    </xf>
    <xf numFmtId="39" fontId="24" fillId="4" borderId="41" xfId="0" applyNumberFormat="1" applyFont="1" applyFill="1" applyBorder="1" applyAlignment="1" applyProtection="1">
      <alignment horizontal="right" vertical="center"/>
      <protection hidden="1"/>
    </xf>
    <xf numFmtId="0" fontId="20" fillId="0" borderId="0" xfId="0" applyFont="1" applyAlignment="1" applyProtection="1">
      <alignment wrapText="1"/>
      <protection hidden="1"/>
    </xf>
    <xf numFmtId="2" fontId="15" fillId="0" borderId="88" xfId="1" applyNumberFormat="1" applyFont="1" applyFill="1" applyBorder="1" applyAlignment="1" applyProtection="1">
      <alignment horizontal="center" vertical="center"/>
      <protection hidden="1"/>
    </xf>
    <xf numFmtId="0" fontId="9" fillId="0" borderId="121" xfId="1" applyFont="1" applyFill="1" applyBorder="1" applyAlignment="1" applyProtection="1">
      <alignment horizontal="center" vertical="center" wrapText="1"/>
      <protection hidden="1"/>
    </xf>
    <xf numFmtId="0" fontId="9" fillId="0" borderId="122" xfId="1" applyFont="1" applyFill="1" applyBorder="1" applyAlignment="1" applyProtection="1">
      <alignment horizontal="center" vertical="center" wrapText="1"/>
      <protection hidden="1"/>
    </xf>
    <xf numFmtId="0" fontId="9" fillId="0" borderId="123" xfId="1" applyFont="1" applyFill="1" applyBorder="1" applyAlignment="1" applyProtection="1">
      <alignment horizontal="center" vertical="center" wrapText="1"/>
      <protection hidden="1"/>
    </xf>
    <xf numFmtId="3" fontId="9" fillId="0" borderId="114" xfId="1" applyNumberFormat="1" applyFont="1" applyFill="1" applyBorder="1" applyAlignment="1" applyProtection="1">
      <alignment horizontal="center" vertical="center" wrapText="1"/>
      <protection hidden="1"/>
    </xf>
    <xf numFmtId="3" fontId="9" fillId="0" borderId="117" xfId="1" applyNumberFormat="1" applyFont="1" applyFill="1" applyBorder="1" applyAlignment="1" applyProtection="1">
      <alignment horizontal="center" vertical="center" wrapText="1"/>
      <protection hidden="1"/>
    </xf>
  </cellXfs>
  <cellStyles count="7">
    <cellStyle name="20 % - zvýraznenie3" xfId="2" builtinId="38"/>
    <cellStyle name="Čiarka" xfId="3" builtinId="3"/>
    <cellStyle name="Hypertextové prepojenie" xfId="4" builtinId="8"/>
    <cellStyle name="Normálna" xfId="0" builtinId="0"/>
    <cellStyle name="Normálna 2" xfId="5" xr:uid="{8551C00C-23FF-4616-92A3-062930F256EF}"/>
    <cellStyle name="Normálna 3" xfId="6" xr:uid="{3037C90D-35D3-4570-A2E3-EFEF24AF26E4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1905000</xdr:colOff>
          <xdr:row>13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1905000</xdr:colOff>
          <xdr:row>15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1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1905000</xdr:colOff>
          <xdr:row>16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1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371475</xdr:rowOff>
        </xdr:from>
        <xdr:to>
          <xdr:col>6</xdr:col>
          <xdr:colOff>1885950</xdr:colOff>
          <xdr:row>17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1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1905000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1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H6" sqref="H6"/>
    </sheetView>
  </sheetViews>
  <sheetFormatPr defaultColWidth="9.140625" defaultRowHeight="1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/>
    <row r="2" spans="2:11" ht="36.75" customHeight="1" thickBot="1">
      <c r="B2" s="174" t="s">
        <v>0</v>
      </c>
      <c r="C2" s="175"/>
      <c r="D2" s="175"/>
      <c r="E2" s="175"/>
      <c r="F2" s="175"/>
      <c r="G2" s="175"/>
      <c r="H2" s="175"/>
      <c r="I2" s="175"/>
      <c r="J2" s="175"/>
      <c r="K2" s="176"/>
    </row>
    <row r="3" spans="2:11" ht="45.75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87</v>
      </c>
      <c r="D4" s="24" t="s">
        <v>73</v>
      </c>
      <c r="E4" s="25">
        <v>10455000</v>
      </c>
      <c r="F4" s="25">
        <v>0</v>
      </c>
      <c r="G4" s="26" t="s">
        <v>11</v>
      </c>
      <c r="H4" s="27">
        <f>E4</f>
        <v>10455000</v>
      </c>
      <c r="I4" s="28">
        <f>H4/H$14*100</f>
        <v>95.61042524005488</v>
      </c>
      <c r="J4" s="29">
        <f t="shared" ref="J4:J6" si="0">IF(I4=0,0,(E4-F4)/I4)</f>
        <v>109349.99999999999</v>
      </c>
      <c r="K4" s="30">
        <f t="shared" ref="K4:K5" si="1">IF((E4-F4)=0,0,H4/(E4-F4))</f>
        <v>1</v>
      </c>
    </row>
    <row r="5" spans="2:11">
      <c r="B5" s="22">
        <v>2</v>
      </c>
      <c r="C5" s="31" t="s">
        <v>347</v>
      </c>
      <c r="D5" s="32" t="s">
        <v>98</v>
      </c>
      <c r="E5" s="33">
        <v>360</v>
      </c>
      <c r="F5" s="33">
        <v>0</v>
      </c>
      <c r="G5" s="26" t="s">
        <v>86</v>
      </c>
      <c r="H5" s="34">
        <v>360000</v>
      </c>
      <c r="I5" s="35">
        <f t="shared" ref="I5:I13" si="2">H5/H$14*100</f>
        <v>3.2921810699588478</v>
      </c>
      <c r="J5" s="29">
        <f t="shared" si="0"/>
        <v>109.35</v>
      </c>
      <c r="K5" s="30">
        <f t="shared" si="1"/>
        <v>1000</v>
      </c>
    </row>
    <row r="6" spans="2:11" ht="30">
      <c r="B6" s="22">
        <v>3</v>
      </c>
      <c r="C6" s="31" t="s">
        <v>121</v>
      </c>
      <c r="D6" s="32" t="s">
        <v>120</v>
      </c>
      <c r="E6" s="33">
        <v>4</v>
      </c>
      <c r="F6" s="33">
        <v>0</v>
      </c>
      <c r="G6" s="26" t="s">
        <v>86</v>
      </c>
      <c r="H6" s="34">
        <v>120000</v>
      </c>
      <c r="I6" s="35">
        <f t="shared" si="2"/>
        <v>1.0973936899862824</v>
      </c>
      <c r="J6" s="29">
        <f t="shared" si="0"/>
        <v>3.6450000000000005</v>
      </c>
      <c r="K6" s="30">
        <f>IF((E6-F6)=0,0,H6/(E6-F6))</f>
        <v>30000</v>
      </c>
    </row>
    <row r="7" spans="2:11">
      <c r="B7" s="22">
        <v>4</v>
      </c>
      <c r="C7" s="258"/>
      <c r="D7" s="32" t="s">
        <v>98</v>
      </c>
      <c r="E7" s="33">
        <v>4</v>
      </c>
      <c r="F7" s="33">
        <v>0</v>
      </c>
      <c r="G7" s="26" t="s">
        <v>86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83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83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83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83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83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83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13</v>
      </c>
      <c r="D14" s="42"/>
      <c r="E14" s="42"/>
      <c r="F14" s="42"/>
      <c r="G14" s="42"/>
      <c r="H14" s="43">
        <f>SUM(H4:H13)</f>
        <v>10935000</v>
      </c>
      <c r="I14" s="44">
        <f>SUM(I4:I13)</f>
        <v>100</v>
      </c>
      <c r="J14" s="45"/>
      <c r="K14" s="46"/>
    </row>
    <row r="15" spans="2:11" ht="15.75" thickBot="1"/>
    <row r="16" spans="2:11" ht="35.25" customHeight="1">
      <c r="B16" s="160" t="s">
        <v>14</v>
      </c>
      <c r="C16" s="161"/>
      <c r="D16" s="161"/>
      <c r="E16" s="161"/>
      <c r="F16" s="161"/>
      <c r="G16" s="161"/>
      <c r="H16" s="161"/>
      <c r="I16" s="161"/>
      <c r="J16" s="162"/>
    </row>
    <row r="17" spans="2:10">
      <c r="B17" s="163" t="s">
        <v>1</v>
      </c>
      <c r="C17" s="179" t="s">
        <v>2</v>
      </c>
      <c r="D17" s="177" t="s">
        <v>15</v>
      </c>
      <c r="E17" s="165" t="s">
        <v>16</v>
      </c>
      <c r="F17" s="166"/>
      <c r="G17" s="167" t="s">
        <v>17</v>
      </c>
      <c r="H17" s="168"/>
      <c r="I17" s="169" t="s">
        <v>18</v>
      </c>
      <c r="J17" s="166"/>
    </row>
    <row r="18" spans="2:10">
      <c r="B18" s="164"/>
      <c r="C18" s="180"/>
      <c r="D18" s="178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95.61042524005488</v>
      </c>
      <c r="E19" s="54">
        <v>30000</v>
      </c>
      <c r="F19" s="55">
        <f>IF(I4=100,"0",IF((E4-F4)=0,0,(IF(G4="čím menej, tým lepšie",(I4*(E4-E19)/(E4-F4)),(I4*(E19-F4)/(E4-F4))))))</f>
        <v>95.336076817558308</v>
      </c>
      <c r="G19" s="54">
        <v>15000</v>
      </c>
      <c r="H19" s="56">
        <f>IF(I4=100,"0",IF((E4-F4)=0,0,IF(G4="čím menej, tým lepšie",(I4*(E4-G19)/(E4-F4)),(I4*(G19-F4)/(E4-F4)))))</f>
        <v>95.473251028806587</v>
      </c>
      <c r="I19" s="54">
        <v>0</v>
      </c>
      <c r="J19" s="55">
        <f>IF(I4=100,"0",IF((E4-F4)=0,0,IF(G4="čím menej, tým lepšie",(I4*(E4-I19)/(E4-F4)),(I4*(I19-F4)/(E4-F4)))))</f>
        <v>95.61042524005488</v>
      </c>
    </row>
    <row r="20" spans="2:10" ht="15" customHeight="1">
      <c r="B20" s="47">
        <v>2</v>
      </c>
      <c r="C20" s="52" t="str">
        <v>Skúsenosti revíznych technikov</v>
      </c>
      <c r="D20" s="53">
        <v>3.2921810699588478</v>
      </c>
      <c r="E20" s="54">
        <v>36</v>
      </c>
      <c r="F20" s="55">
        <f>IF(I5=100,"0",IF((E5-F5)=0,0,(IF(G5="čím menej, tým lepšie",(I5*(E5-E20)/(E5-F5)),(I5*(E20-F5)/(E5-F5))))))</f>
        <v>0.32921810699588477</v>
      </c>
      <c r="G20" s="54">
        <v>18</v>
      </c>
      <c r="H20" s="56">
        <f t="shared" ref="H20:H28" si="5">IF(I5=100,"0",IF((E5-F5)=0,0,IF(G5="čím menej, tým lepšie",(I5*(E5-G20)/(E5-F5)),(I5*(G20-F5)/(E5-F5)))))</f>
        <v>0.16460905349794239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>
      <c r="B21" s="47">
        <v>3</v>
      </c>
      <c r="C21" s="52" t="str">
        <v>Zapojenie sociálne znevýhodneného zamestnanca</v>
      </c>
      <c r="D21" s="53">
        <v>1.0973936899862824</v>
      </c>
      <c r="E21" s="54">
        <v>50</v>
      </c>
      <c r="F21" s="55">
        <f>IF(I6=100,"0",IF((E6-F6)=0,0,(IF(G6="čím menej, tým lepšie",(I6*(E6-E21)/(E6-F6)),(I6*(E21-F6)/(E6-F6))))))</f>
        <v>13.71742112482853</v>
      </c>
      <c r="G21" s="54">
        <v>75</v>
      </c>
      <c r="H21" s="56">
        <f t="shared" si="5"/>
        <v>20.576131687242796</v>
      </c>
      <c r="I21" s="54">
        <v>100</v>
      </c>
      <c r="J21" s="55">
        <f t="shared" si="6"/>
        <v>27.434842249657059</v>
      </c>
    </row>
    <row r="22" spans="2:10">
      <c r="B22" s="47">
        <v>4</v>
      </c>
      <c r="C22" s="52">
        <v>0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>
      <c r="B29" s="60"/>
      <c r="C29" s="61" t="s">
        <v>22</v>
      </c>
      <c r="D29" s="62">
        <f>SUM(_xlfn.ANCHORARRAY(D19))</f>
        <v>100</v>
      </c>
      <c r="E29" s="61"/>
      <c r="F29" s="63">
        <f>SUM(F19:F28)</f>
        <v>109.38271604938272</v>
      </c>
      <c r="G29" s="64"/>
      <c r="H29" s="63">
        <f t="shared" ref="H29:J29" si="8">SUM(H19:H28)</f>
        <v>116.21399176954732</v>
      </c>
      <c r="I29" s="64"/>
      <c r="J29" s="65">
        <f t="shared" si="8"/>
        <v>123.04526748971193</v>
      </c>
    </row>
    <row r="31" spans="2:10" ht="36.75" customHeight="1">
      <c r="B31" s="181" t="s">
        <v>23</v>
      </c>
      <c r="C31" s="182"/>
      <c r="D31" s="182"/>
      <c r="E31" s="182"/>
      <c r="F31" s="182"/>
      <c r="G31" s="182"/>
      <c r="H31" s="182"/>
      <c r="I31" s="182"/>
      <c r="J31" s="183"/>
    </row>
    <row r="32" spans="2:10">
      <c r="B32" s="184" t="s">
        <v>1</v>
      </c>
      <c r="C32" s="186" t="s">
        <v>2</v>
      </c>
      <c r="D32" s="187"/>
      <c r="E32" s="194" t="s">
        <v>16</v>
      </c>
      <c r="F32" s="195"/>
      <c r="G32" s="192" t="s">
        <v>17</v>
      </c>
      <c r="H32" s="193"/>
      <c r="I32" s="190" t="s">
        <v>18</v>
      </c>
      <c r="J32" s="191"/>
    </row>
    <row r="33" spans="2:10">
      <c r="B33" s="185"/>
      <c r="C33" s="188"/>
      <c r="D33" s="189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Skúsenosti revíznych technikov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-18000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>
      <c r="B36" s="72">
        <v>3</v>
      </c>
      <c r="C36" s="73" t="str">
        <v>Zapojenie sociálne znevýhodneného zamestnanca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-1500000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-2250000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-3000000</v>
      </c>
    </row>
    <row r="37" spans="2:10">
      <c r="B37" s="72">
        <v>4</v>
      </c>
      <c r="C37" s="73">
        <v>0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>
      <c r="B44" s="82"/>
      <c r="C44" s="83" t="s">
        <v>22</v>
      </c>
      <c r="D44" s="83"/>
      <c r="E44" s="83"/>
      <c r="F44" s="84">
        <f>SUM(F34:F43)</f>
        <v>-1506000</v>
      </c>
      <c r="G44" s="84"/>
      <c r="H44" s="84">
        <f t="shared" ref="H44:J44" si="15">SUM(H34:H43)</f>
        <v>-2253000</v>
      </c>
      <c r="I44" s="84"/>
      <c r="J44" s="85">
        <f t="shared" si="15"/>
        <v>-3000000</v>
      </c>
    </row>
    <row r="45" spans="2:10" ht="15.75" thickBot="1"/>
    <row r="46" spans="2:10" ht="36" customHeight="1" thickBot="1">
      <c r="B46" s="170" t="s">
        <v>72</v>
      </c>
      <c r="C46" s="171"/>
      <c r="D46" s="171"/>
      <c r="E46" s="171"/>
      <c r="F46" s="171"/>
      <c r="G46" s="171"/>
      <c r="H46" s="171"/>
      <c r="I46" s="171"/>
      <c r="J46" s="172"/>
    </row>
    <row r="47" spans="2:10" ht="15.75" customHeight="1">
      <c r="B47" s="154" t="s">
        <v>1</v>
      </c>
      <c r="C47" s="150" t="s">
        <v>2</v>
      </c>
      <c r="D47" s="151"/>
      <c r="E47" s="154" t="s">
        <v>16</v>
      </c>
      <c r="F47" s="155"/>
      <c r="G47" s="156" t="s">
        <v>17</v>
      </c>
      <c r="H47" s="157"/>
      <c r="I47" s="158" t="s">
        <v>18</v>
      </c>
      <c r="J47" s="159"/>
    </row>
    <row r="48" spans="2:10">
      <c r="B48" s="173"/>
      <c r="C48" s="152"/>
      <c r="D48" s="153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Skúsenosti revíznych technikov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324000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342000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360000</v>
      </c>
    </row>
    <row r="51" spans="2:10">
      <c r="B51" s="92">
        <v>3</v>
      </c>
      <c r="C51" s="93" t="str">
        <v>Zapojenie sociálne znevýhodneného zamestnanca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-1380000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-2130000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-2880000</v>
      </c>
    </row>
    <row r="52" spans="2:10" ht="15.75" customHeight="1">
      <c r="B52" s="92">
        <v>4</v>
      </c>
      <c r="C52" s="93">
        <v>0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>
      <c r="B59" s="101"/>
      <c r="C59" s="102" t="s">
        <v>22</v>
      </c>
      <c r="D59" s="102"/>
      <c r="E59" s="102"/>
      <c r="F59" s="103">
        <f>SUM(F49:F58)</f>
        <v>-1026000</v>
      </c>
      <c r="G59" s="103"/>
      <c r="H59" s="103">
        <f t="shared" ref="H59:J59" si="22">SUM(H49:H58)</f>
        <v>-1773000</v>
      </c>
      <c r="I59" s="103"/>
      <c r="J59" s="104">
        <f t="shared" si="22"/>
        <v>-2520000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F7A8-21A4-41B4-B927-6CE057BC9AAF}">
  <sheetPr>
    <tabColor theme="9"/>
  </sheetPr>
  <dimension ref="B1:J49"/>
  <sheetViews>
    <sheetView tabSelected="1" zoomScale="80" zoomScaleNormal="80" workbookViewId="0">
      <selection activeCell="C48" sqref="C48"/>
    </sheetView>
  </sheetViews>
  <sheetFormatPr defaultColWidth="9.140625" defaultRowHeight="15"/>
  <cols>
    <col min="1" max="1" width="4.7109375" style="14" customWidth="1"/>
    <col min="2" max="2" width="22.140625" style="14" customWidth="1"/>
    <col min="3" max="3" width="48.42578125" style="14" customWidth="1"/>
    <col min="4" max="4" width="22.140625" style="14" customWidth="1"/>
    <col min="5" max="5" width="19.28515625" style="14" customWidth="1"/>
    <col min="6" max="6" width="27.140625" style="14" customWidth="1"/>
    <col min="7" max="7" width="45.140625" style="14" customWidth="1"/>
    <col min="8" max="16384" width="9.140625" style="14"/>
  </cols>
  <sheetData>
    <row r="1" spans="2:7" ht="15.75" thickBot="1"/>
    <row r="2" spans="2:7" ht="49.5" customHeight="1" thickBot="1">
      <c r="B2" s="232" t="s">
        <v>341</v>
      </c>
      <c r="C2" s="233"/>
      <c r="D2" s="233"/>
      <c r="E2" s="233"/>
      <c r="F2" s="233"/>
      <c r="G2" s="234"/>
    </row>
    <row r="3" spans="2:7" ht="15.75" thickBot="1">
      <c r="B3" s="231"/>
      <c r="C3" s="231"/>
      <c r="D3" s="231"/>
      <c r="E3" s="231"/>
      <c r="F3" s="231"/>
      <c r="G3" s="231"/>
    </row>
    <row r="4" spans="2:7" ht="30">
      <c r="B4" s="105" t="s">
        <v>26</v>
      </c>
      <c r="C4" s="235"/>
      <c r="D4" s="235"/>
      <c r="E4" s="235"/>
      <c r="F4" s="235"/>
      <c r="G4" s="236"/>
    </row>
    <row r="5" spans="2:7">
      <c r="B5" s="106" t="s">
        <v>27</v>
      </c>
      <c r="C5" s="237"/>
      <c r="D5" s="237"/>
      <c r="E5" s="237"/>
      <c r="F5" s="237"/>
      <c r="G5" s="238"/>
    </row>
    <row r="6" spans="2:7">
      <c r="B6" s="106" t="s">
        <v>28</v>
      </c>
      <c r="C6" s="237"/>
      <c r="D6" s="237"/>
      <c r="E6" s="237"/>
      <c r="F6" s="237"/>
      <c r="G6" s="238"/>
    </row>
    <row r="7" spans="2:7">
      <c r="B7" s="106" t="s">
        <v>29</v>
      </c>
      <c r="C7" s="237"/>
      <c r="D7" s="237"/>
      <c r="E7" s="237"/>
      <c r="F7" s="237"/>
      <c r="G7" s="238"/>
    </row>
    <row r="8" spans="2:7">
      <c r="B8" s="106" t="s">
        <v>30</v>
      </c>
      <c r="C8" s="237"/>
      <c r="D8" s="237"/>
      <c r="E8" s="237"/>
      <c r="F8" s="237"/>
      <c r="G8" s="238"/>
    </row>
    <row r="9" spans="2:7">
      <c r="B9" s="106" t="s">
        <v>31</v>
      </c>
      <c r="C9" s="237"/>
      <c r="D9" s="237"/>
      <c r="E9" s="237"/>
      <c r="F9" s="237"/>
      <c r="G9" s="238"/>
    </row>
    <row r="10" spans="2:7" ht="15.75" thickBot="1">
      <c r="B10" s="107" t="s">
        <v>32</v>
      </c>
      <c r="C10" s="241" t="s">
        <v>119</v>
      </c>
      <c r="D10" s="242"/>
      <c r="E10" s="243"/>
      <c r="F10" s="239"/>
      <c r="G10" s="240"/>
    </row>
    <row r="11" spans="2:7" ht="15.75" thickBot="1">
      <c r="B11" s="231"/>
      <c r="C11" s="231"/>
      <c r="D11" s="231"/>
      <c r="E11" s="231"/>
      <c r="F11" s="231"/>
      <c r="G11" s="231"/>
    </row>
    <row r="12" spans="2:7" ht="30" customHeight="1" thickBot="1">
      <c r="B12" s="232" t="s">
        <v>33</v>
      </c>
      <c r="C12" s="233"/>
      <c r="D12" s="233"/>
      <c r="E12" s="233"/>
      <c r="F12" s="233"/>
      <c r="G12" s="234"/>
    </row>
    <row r="13" spans="2:7" ht="31.5" customHeight="1">
      <c r="B13" s="225" t="s">
        <v>95</v>
      </c>
      <c r="C13" s="226"/>
      <c r="D13" s="226"/>
      <c r="E13" s="226"/>
      <c r="F13" s="226"/>
      <c r="G13" s="112"/>
    </row>
    <row r="14" spans="2:7" ht="31.5" customHeight="1">
      <c r="B14" s="227" t="s">
        <v>34</v>
      </c>
      <c r="C14" s="228"/>
      <c r="D14" s="228"/>
      <c r="E14" s="228"/>
      <c r="F14" s="228"/>
      <c r="G14" s="108"/>
    </row>
    <row r="15" spans="2:7" ht="30" customHeight="1">
      <c r="B15" s="227" t="s">
        <v>35</v>
      </c>
      <c r="C15" s="228"/>
      <c r="D15" s="228"/>
      <c r="E15" s="228"/>
      <c r="F15" s="228"/>
      <c r="G15" s="108"/>
    </row>
    <row r="16" spans="2:7" ht="30" customHeight="1">
      <c r="B16" s="227" t="s">
        <v>36</v>
      </c>
      <c r="C16" s="228"/>
      <c r="D16" s="228"/>
      <c r="E16" s="228"/>
      <c r="F16" s="228"/>
      <c r="G16" s="108"/>
    </row>
    <row r="17" spans="2:7" ht="45.75" customHeight="1" thickBot="1">
      <c r="B17" s="229" t="s">
        <v>342</v>
      </c>
      <c r="C17" s="230"/>
      <c r="D17" s="230"/>
      <c r="E17" s="230"/>
      <c r="F17" s="230"/>
      <c r="G17" s="109"/>
    </row>
    <row r="18" spans="2:7" ht="15.75" thickBot="1">
      <c r="B18" s="231"/>
      <c r="C18" s="231"/>
      <c r="D18" s="231"/>
      <c r="E18" s="231"/>
      <c r="F18" s="231"/>
      <c r="G18" s="231"/>
    </row>
    <row r="19" spans="2:7" ht="21.75" thickBot="1">
      <c r="B19" s="113" t="s">
        <v>80</v>
      </c>
      <c r="C19" s="218" t="str">
        <f>'Zákl. nastavenie'!C4</f>
        <v>Cena celkom</v>
      </c>
      <c r="D19" s="214"/>
      <c r="E19" s="214"/>
      <c r="F19" s="214"/>
      <c r="G19" s="215"/>
    </row>
    <row r="20" spans="2:7">
      <c r="B20" s="219" t="s">
        <v>76</v>
      </c>
      <c r="C20" s="220"/>
      <c r="D20" s="220"/>
      <c r="E20" s="130"/>
      <c r="F20" s="134" t="s">
        <v>77</v>
      </c>
      <c r="G20" s="114" t="s">
        <v>78</v>
      </c>
    </row>
    <row r="21" spans="2:7">
      <c r="B21" s="221" t="str">
        <f>'Zákl. nastavenie'!G4</f>
        <v>čím menej, tým lepšie</v>
      </c>
      <c r="C21" s="222"/>
      <c r="D21" s="222"/>
      <c r="E21" s="131"/>
      <c r="F21" s="135">
        <f>'Zákl. nastavenie'!F4</f>
        <v>0</v>
      </c>
      <c r="G21" s="127">
        <f>'Zákl. nastavenie'!E4</f>
        <v>10455000</v>
      </c>
    </row>
    <row r="22" spans="2:7">
      <c r="B22" s="128" t="s">
        <v>38</v>
      </c>
      <c r="C22" s="129" t="s">
        <v>39</v>
      </c>
      <c r="D22" s="223" t="s">
        <v>40</v>
      </c>
      <c r="E22" s="224"/>
      <c r="F22" s="136" t="s">
        <v>118</v>
      </c>
      <c r="G22" s="140" t="s">
        <v>117</v>
      </c>
    </row>
    <row r="23" spans="2:7" ht="34.5" customHeight="1">
      <c r="B23" s="124" t="s">
        <v>74</v>
      </c>
      <c r="C23" s="125">
        <v>1</v>
      </c>
      <c r="D23" s="207">
        <f>Rozpočet!G121</f>
        <v>0</v>
      </c>
      <c r="E23" s="208"/>
      <c r="F23" s="322">
        <f>IF(C$10="Som platcom 23 % DPH",D23*0.23,IF(C$10="Som platcom 5 % DPH",D23*0.05,0))</f>
        <v>0</v>
      </c>
      <c r="G23" s="126">
        <f>SUM(D23+F23)*C23</f>
        <v>0</v>
      </c>
    </row>
    <row r="24" spans="2:7" ht="19.5" thickBot="1">
      <c r="B24" s="123" t="s">
        <v>75</v>
      </c>
      <c r="C24" s="209">
        <f>G23</f>
        <v>0</v>
      </c>
      <c r="D24" s="209"/>
      <c r="E24" s="209"/>
      <c r="F24" s="209"/>
      <c r="G24" s="210"/>
    </row>
    <row r="25" spans="2:7" ht="15.75" thickBot="1">
      <c r="B25" s="211"/>
      <c r="C25" s="212"/>
      <c r="D25" s="212"/>
      <c r="E25" s="212"/>
      <c r="F25" s="212"/>
      <c r="G25" s="213"/>
    </row>
    <row r="26" spans="2:7" ht="29.25" customHeight="1" thickBot="1">
      <c r="B26" s="115" t="s">
        <v>81</v>
      </c>
      <c r="C26" s="214" t="str">
        <f>'Zákl. nastavenie'!C5</f>
        <v>Skúsenosti revíznych technikov</v>
      </c>
      <c r="D26" s="214"/>
      <c r="E26" s="214"/>
      <c r="F26" s="214"/>
      <c r="G26" s="215"/>
    </row>
    <row r="27" spans="2:7" ht="30.75" customHeight="1">
      <c r="B27" s="116" t="s">
        <v>37</v>
      </c>
      <c r="C27" s="216" t="s">
        <v>79</v>
      </c>
      <c r="D27" s="217"/>
      <c r="E27" s="117"/>
      <c r="F27" s="118" t="s">
        <v>84</v>
      </c>
      <c r="G27" s="119" t="s">
        <v>85</v>
      </c>
    </row>
    <row r="28" spans="2:7">
      <c r="B28" s="120" t="str">
        <f>'Zákl. nastavenie'!G5</f>
        <v>čím viac, tým lepšie</v>
      </c>
      <c r="C28" s="199">
        <f>'Zákl. nastavenie'!H6</f>
        <v>120000</v>
      </c>
      <c r="D28" s="200"/>
      <c r="E28" s="121"/>
      <c r="F28" s="137">
        <f>'Zákl. nastavenie'!F5</f>
        <v>0</v>
      </c>
      <c r="G28" s="122">
        <f>'Zákl. nastavenie'!E5</f>
        <v>360</v>
      </c>
    </row>
    <row r="29" spans="2:7">
      <c r="B29" s="201" t="s">
        <v>41</v>
      </c>
      <c r="C29" s="202"/>
      <c r="D29" s="202"/>
      <c r="E29" s="202"/>
      <c r="F29" s="202"/>
      <c r="G29" s="203"/>
    </row>
    <row r="30" spans="2:7" ht="54" customHeight="1">
      <c r="B30" s="204" t="s">
        <v>348</v>
      </c>
      <c r="C30" s="205"/>
      <c r="D30" s="205"/>
      <c r="E30" s="205"/>
      <c r="F30" s="205"/>
      <c r="G30" s="206"/>
    </row>
    <row r="31" spans="2:7" ht="128.25" customHeight="1">
      <c r="B31" s="263" t="s">
        <v>351</v>
      </c>
      <c r="C31" s="264" t="s">
        <v>353</v>
      </c>
      <c r="D31" s="265" t="s">
        <v>355</v>
      </c>
      <c r="E31" s="265" t="s">
        <v>354</v>
      </c>
      <c r="F31" s="260" t="s">
        <v>352</v>
      </c>
      <c r="G31" s="138" t="s">
        <v>99</v>
      </c>
    </row>
    <row r="32" spans="2:7" ht="87.75" customHeight="1">
      <c r="B32" s="263" t="s">
        <v>349</v>
      </c>
      <c r="C32" s="143"/>
      <c r="D32" s="142"/>
      <c r="E32" s="143"/>
      <c r="F32" s="144"/>
      <c r="G32" s="132">
        <v>240000</v>
      </c>
    </row>
    <row r="33" spans="2:10" ht="87.75" customHeight="1">
      <c r="B33" s="263" t="s">
        <v>350</v>
      </c>
      <c r="C33" s="143"/>
      <c r="D33" s="141"/>
      <c r="E33" s="143"/>
      <c r="F33" s="144"/>
      <c r="G33" s="132">
        <v>120000</v>
      </c>
    </row>
    <row r="34" spans="2:10" ht="19.5" thickBot="1">
      <c r="B34" s="196" t="s">
        <v>97</v>
      </c>
      <c r="C34" s="197"/>
      <c r="D34" s="197"/>
      <c r="E34" s="197"/>
      <c r="F34" s="198"/>
      <c r="G34" s="133">
        <f>SUM(G32:G33)</f>
        <v>360000</v>
      </c>
    </row>
    <row r="35" spans="2:10" ht="19.5" thickBot="1">
      <c r="B35" s="147"/>
      <c r="C35" s="148"/>
      <c r="D35" s="148"/>
      <c r="E35" s="148"/>
      <c r="F35" s="148"/>
      <c r="G35" s="254"/>
    </row>
    <row r="36" spans="2:10" ht="21.75" customHeight="1" thickBot="1">
      <c r="B36" s="257" t="s">
        <v>346</v>
      </c>
      <c r="C36" s="255"/>
      <c r="D36" s="255"/>
      <c r="E36" s="255"/>
      <c r="F36" s="255"/>
      <c r="G36" s="256"/>
    </row>
    <row r="37" spans="2:10" ht="27" customHeight="1">
      <c r="B37" s="244" t="s">
        <v>37</v>
      </c>
      <c r="C37" s="245" t="s">
        <v>79</v>
      </c>
      <c r="D37" s="245"/>
      <c r="E37" s="246"/>
      <c r="F37" s="247" t="s">
        <v>343</v>
      </c>
      <c r="G37" s="248" t="s">
        <v>344</v>
      </c>
    </row>
    <row r="38" spans="2:10" ht="18" customHeight="1" thickBot="1">
      <c r="B38" s="249" t="s">
        <v>86</v>
      </c>
      <c r="C38" s="250">
        <v>120000</v>
      </c>
      <c r="D38" s="250"/>
      <c r="E38" s="251"/>
      <c r="F38" s="252">
        <v>0</v>
      </c>
      <c r="G38" s="253">
        <v>4</v>
      </c>
    </row>
    <row r="39" spans="2:10" ht="132.75" customHeight="1">
      <c r="B39" s="286" t="s">
        <v>361</v>
      </c>
      <c r="C39" s="323" t="s">
        <v>356</v>
      </c>
      <c r="D39" s="324" t="s">
        <v>357</v>
      </c>
      <c r="E39" s="325"/>
      <c r="F39" s="323" t="s">
        <v>358</v>
      </c>
      <c r="G39" s="287" t="s">
        <v>362</v>
      </c>
    </row>
    <row r="40" spans="2:10" ht="60" customHeight="1">
      <c r="B40" s="263" t="s">
        <v>359</v>
      </c>
      <c r="C40" s="143"/>
      <c r="D40" s="261"/>
      <c r="E40" s="262"/>
      <c r="F40" s="141"/>
      <c r="G40" s="326">
        <v>30000</v>
      </c>
    </row>
    <row r="41" spans="2:10" ht="63.75" customHeight="1">
      <c r="B41" s="263" t="s">
        <v>363</v>
      </c>
      <c r="C41" s="143"/>
      <c r="D41" s="261"/>
      <c r="E41" s="262"/>
      <c r="F41" s="143"/>
      <c r="G41" s="326">
        <v>30000</v>
      </c>
    </row>
    <row r="42" spans="2:10" ht="55.5" customHeight="1">
      <c r="B42" s="263" t="s">
        <v>360</v>
      </c>
      <c r="C42" s="142"/>
      <c r="D42" s="141"/>
      <c r="E42" s="285"/>
      <c r="F42" s="141"/>
      <c r="G42" s="327">
        <v>30000</v>
      </c>
    </row>
    <row r="43" spans="2:10" ht="58.5" customHeight="1">
      <c r="B43" s="263" t="s">
        <v>364</v>
      </c>
      <c r="C43" s="141"/>
      <c r="D43" s="279"/>
      <c r="E43" s="280"/>
      <c r="F43" s="141"/>
      <c r="G43" s="327">
        <v>30000</v>
      </c>
    </row>
    <row r="44" spans="2:10" ht="24.75" customHeight="1" thickBot="1">
      <c r="B44" s="288" t="s">
        <v>345</v>
      </c>
      <c r="C44" s="281"/>
      <c r="D44" s="281"/>
      <c r="E44" s="281"/>
      <c r="F44" s="281"/>
      <c r="G44" s="289">
        <f>SUM(G40:G43)</f>
        <v>120000</v>
      </c>
    </row>
    <row r="45" spans="2:10" ht="19.5" thickBot="1">
      <c r="B45" s="283"/>
      <c r="C45" s="284"/>
      <c r="D45" s="284"/>
      <c r="E45" s="284"/>
      <c r="F45" s="284"/>
      <c r="G45" s="284"/>
      <c r="H45" s="282"/>
      <c r="I45" s="282"/>
      <c r="J45" s="282"/>
    </row>
    <row r="46" spans="2:10" ht="21.75" thickBot="1">
      <c r="B46" s="149" t="s">
        <v>82</v>
      </c>
      <c r="C46" s="278"/>
      <c r="D46" s="278"/>
      <c r="E46" s="278"/>
      <c r="F46" s="278"/>
      <c r="G46" s="139">
        <f>G23-G34-G44</f>
        <v>-480000</v>
      </c>
    </row>
    <row r="47" spans="2:10" ht="21.75" thickBot="1">
      <c r="B47" s="276"/>
      <c r="C47" s="277"/>
      <c r="D47" s="277"/>
      <c r="E47" s="277"/>
      <c r="F47" s="277"/>
    </row>
    <row r="48" spans="2:10">
      <c r="B48" s="274" t="s">
        <v>42</v>
      </c>
      <c r="C48" s="272" t="s">
        <v>43</v>
      </c>
      <c r="D48" s="267"/>
      <c r="E48" s="145"/>
      <c r="F48" s="266" t="s">
        <v>44</v>
      </c>
      <c r="G48" s="270"/>
    </row>
    <row r="49" spans="2:7" ht="15.75" thickBot="1">
      <c r="B49" s="275"/>
      <c r="C49" s="273"/>
      <c r="D49" s="269"/>
      <c r="E49" s="146"/>
      <c r="F49" s="268"/>
      <c r="G49" s="271"/>
    </row>
  </sheetData>
  <sheetProtection algorithmName="SHA-512" hashValue="Yo7NydBO1gZM7Kr1cpRZ24SskumSIwjEGAA5nSxatnHcaEEEqKwCGg+NFWmDtBM9oWf4mxnQhXuB7zNpnG0jpw==" saltValue="iCBKkPtZzoc80qMofFFtXA==" spinCount="100000" sheet="1" selectLockedCells="1"/>
  <mergeCells count="37">
    <mergeCell ref="D39:E39"/>
    <mergeCell ref="D40:E40"/>
    <mergeCell ref="D41:E41"/>
    <mergeCell ref="D43:E43"/>
    <mergeCell ref="B12:G12"/>
    <mergeCell ref="B2:G2"/>
    <mergeCell ref="B3:G3"/>
    <mergeCell ref="C4:G4"/>
    <mergeCell ref="C5:G5"/>
    <mergeCell ref="C6:G6"/>
    <mergeCell ref="C7:G7"/>
    <mergeCell ref="C8:G8"/>
    <mergeCell ref="C9:G9"/>
    <mergeCell ref="F10:G10"/>
    <mergeCell ref="B11:G11"/>
    <mergeCell ref="C10:E10"/>
    <mergeCell ref="C19:G19"/>
    <mergeCell ref="B20:D20"/>
    <mergeCell ref="B21:D21"/>
    <mergeCell ref="D22:E22"/>
    <mergeCell ref="B13:F13"/>
    <mergeCell ref="B14:F14"/>
    <mergeCell ref="B15:F15"/>
    <mergeCell ref="B16:F16"/>
    <mergeCell ref="B17:F17"/>
    <mergeCell ref="B18:G18"/>
    <mergeCell ref="D23:E23"/>
    <mergeCell ref="C24:G24"/>
    <mergeCell ref="B25:G25"/>
    <mergeCell ref="C26:G26"/>
    <mergeCell ref="C27:D27"/>
    <mergeCell ref="C28:D28"/>
    <mergeCell ref="B29:G29"/>
    <mergeCell ref="B30:G30"/>
    <mergeCell ref="B34:F34"/>
    <mergeCell ref="C37:E37"/>
    <mergeCell ref="C38:E38"/>
  </mergeCells>
  <dataValidations count="5">
    <dataValidation type="list" allowBlank="1" showInputMessage="1" showErrorMessage="1" sqref="C10:E10" xr:uid="{F39A4450-3ACC-4A99-A7C5-FD81F661C48A}">
      <formula1>"Som platcom 23 % DPH,Som platcom 5 % DPH,Nie som platcom DPH"</formula1>
    </dataValidation>
    <dataValidation type="decimal" operator="equal" allowBlank="1" sqref="F38" xr:uid="{4A2C88FF-DFB5-421D-B9D3-A4954E60708A}">
      <formula1>1</formula1>
    </dataValidation>
    <dataValidation type="whole" allowBlank="1" showInputMessage="1" showErrorMessage="1" prompt="Pre KO1 môže uchádzač predložiť max. počet 240 revízií na pohyblivých schodoch " sqref="E32" xr:uid="{8EC4514B-7963-47E4-B6BC-2F7CC56BF4FE}">
      <formula1>0</formula1>
      <formula2>240</formula2>
    </dataValidation>
    <dataValidation type="whole" allowBlank="1" showInputMessage="1" showErrorMessage="1" prompt="Pre KO2 môže uchádzač predložiť max. počet 120 revízie na výťahoch a to za obdobie posledných 5 rokov." sqref="E33" xr:uid="{BA2A56F6-159C-4398-ADE9-3239F248352F}">
      <formula1>0</formula1>
      <formula2>120</formula2>
    </dataValidation>
    <dataValidation allowBlank="1" showInputMessage="1" showErrorMessage="1" prompt="Uchádzač v ponuke predloží: _x000a_• doklad potvrdzujúci vykonané OPaOS (potvrdenie zamestnávateľa, interný výpis alebo vzorky revíznych správ), alebo_x000a_• referencia potvrdená odberateľom, ktorá bude obsahovať počet OPaOS. _x000a_" sqref="F32:F33" xr:uid="{EEBFB35B-F25C-493E-B6C3-B39D1061214E}"/>
  </dataValidations>
  <pageMargins left="0.7" right="0.7" top="0.75" bottom="0.75" header="0.3" footer="0.3"/>
  <pageSetup paperSize="9"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1905000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1905000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6</xdr:col>
                    <xdr:colOff>1905000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371475</xdr:rowOff>
                  </from>
                  <to>
                    <xdr:col>6</xdr:col>
                    <xdr:colOff>1885950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1905000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71C4-FA0C-46F4-87F0-F80B01CDFDBF}">
  <dimension ref="A1:G124"/>
  <sheetViews>
    <sheetView workbookViewId="0">
      <selection activeCell="F15" sqref="F15"/>
    </sheetView>
  </sheetViews>
  <sheetFormatPr defaultRowHeight="15"/>
  <cols>
    <col min="1" max="1" width="9.140625" style="14"/>
    <col min="2" max="2" width="12.42578125" style="14" customWidth="1"/>
    <col min="3" max="3" width="61.5703125" style="14" customWidth="1"/>
    <col min="4" max="4" width="9.140625" style="14" customWidth="1"/>
    <col min="5" max="5" width="11.140625" style="14" customWidth="1"/>
    <col min="6" max="6" width="13.5703125" style="14" customWidth="1"/>
    <col min="7" max="7" width="22.42578125" style="14" customWidth="1"/>
    <col min="8" max="16384" width="9.140625" style="14"/>
  </cols>
  <sheetData>
    <row r="1" spans="1:7" ht="15.75">
      <c r="A1" s="294" t="s">
        <v>338</v>
      </c>
      <c r="B1" s="294"/>
      <c r="C1" s="294"/>
      <c r="D1" s="294"/>
      <c r="E1" s="294"/>
      <c r="F1" s="294"/>
      <c r="G1" s="294"/>
    </row>
    <row r="2" spans="1:7" ht="18" customHeight="1">
      <c r="A2" s="294" t="s">
        <v>367</v>
      </c>
      <c r="B2" s="294"/>
      <c r="C2" s="294"/>
      <c r="D2" s="294"/>
      <c r="E2" s="294"/>
      <c r="F2" s="294"/>
      <c r="G2" s="294"/>
    </row>
    <row r="3" spans="1:7" ht="30.75" customHeight="1">
      <c r="A3" s="295" t="s">
        <v>366</v>
      </c>
      <c r="B3" s="295"/>
      <c r="C3" s="295"/>
      <c r="D3" s="295"/>
      <c r="E3" s="295"/>
      <c r="F3" s="295"/>
      <c r="G3" s="295"/>
    </row>
    <row r="4" spans="1:7" ht="12" customHeight="1" thickBot="1">
      <c r="A4" s="296"/>
      <c r="B4" s="296"/>
      <c r="C4" s="296"/>
      <c r="D4" s="296"/>
      <c r="E4" s="296"/>
      <c r="F4" s="296"/>
      <c r="G4" s="296"/>
    </row>
    <row r="5" spans="1:7" ht="33.75">
      <c r="A5" s="297" t="s">
        <v>1</v>
      </c>
      <c r="B5" s="298" t="s">
        <v>337</v>
      </c>
      <c r="C5" s="298" t="s">
        <v>336</v>
      </c>
      <c r="D5" s="298" t="s">
        <v>100</v>
      </c>
      <c r="E5" s="298" t="s">
        <v>335</v>
      </c>
      <c r="F5" s="298" t="s">
        <v>339</v>
      </c>
      <c r="G5" s="299" t="s">
        <v>340</v>
      </c>
    </row>
    <row r="6" spans="1:7">
      <c r="A6" s="300" t="s">
        <v>334</v>
      </c>
      <c r="B6" s="301" t="s">
        <v>333</v>
      </c>
      <c r="C6" s="301" t="s">
        <v>332</v>
      </c>
      <c r="D6" s="301" t="s">
        <v>331</v>
      </c>
      <c r="E6" s="301" t="s">
        <v>330</v>
      </c>
      <c r="F6" s="301" t="s">
        <v>329</v>
      </c>
      <c r="G6" s="302" t="s">
        <v>328</v>
      </c>
    </row>
    <row r="7" spans="1:7" ht="23.25">
      <c r="A7" s="303">
        <v>1</v>
      </c>
      <c r="B7" s="304" t="s">
        <v>327</v>
      </c>
      <c r="C7" s="304" t="s">
        <v>326</v>
      </c>
      <c r="D7" s="305" t="s">
        <v>104</v>
      </c>
      <c r="E7" s="306">
        <v>2500</v>
      </c>
      <c r="F7" s="290">
        <v>0</v>
      </c>
      <c r="G7" s="307">
        <f t="shared" ref="G7:G38" si="0">F7*E7</f>
        <v>0</v>
      </c>
    </row>
    <row r="8" spans="1:7">
      <c r="A8" s="303">
        <v>2</v>
      </c>
      <c r="B8" s="304" t="s">
        <v>325</v>
      </c>
      <c r="C8" s="304" t="s">
        <v>324</v>
      </c>
      <c r="D8" s="305" t="s">
        <v>104</v>
      </c>
      <c r="E8" s="306">
        <v>500</v>
      </c>
      <c r="F8" s="290">
        <v>0</v>
      </c>
      <c r="G8" s="307">
        <f t="shared" si="0"/>
        <v>0</v>
      </c>
    </row>
    <row r="9" spans="1:7" ht="23.25">
      <c r="A9" s="303">
        <v>5</v>
      </c>
      <c r="B9" s="304" t="s">
        <v>323</v>
      </c>
      <c r="C9" s="304" t="s">
        <v>322</v>
      </c>
      <c r="D9" s="305" t="s">
        <v>108</v>
      </c>
      <c r="E9" s="306">
        <v>50</v>
      </c>
      <c r="F9" s="290">
        <v>0</v>
      </c>
      <c r="G9" s="307">
        <f t="shared" si="0"/>
        <v>0</v>
      </c>
    </row>
    <row r="10" spans="1:7" ht="23.25">
      <c r="A10" s="303">
        <v>6</v>
      </c>
      <c r="B10" s="304" t="s">
        <v>321</v>
      </c>
      <c r="C10" s="304" t="s">
        <v>320</v>
      </c>
      <c r="D10" s="305" t="s">
        <v>102</v>
      </c>
      <c r="E10" s="306">
        <v>50</v>
      </c>
      <c r="F10" s="290">
        <v>0</v>
      </c>
      <c r="G10" s="307">
        <f t="shared" si="0"/>
        <v>0</v>
      </c>
    </row>
    <row r="11" spans="1:7">
      <c r="A11" s="303">
        <v>7</v>
      </c>
      <c r="B11" s="304" t="s">
        <v>319</v>
      </c>
      <c r="C11" s="304" t="s">
        <v>318</v>
      </c>
      <c r="D11" s="305" t="s">
        <v>101</v>
      </c>
      <c r="E11" s="306">
        <v>50</v>
      </c>
      <c r="F11" s="290">
        <v>0</v>
      </c>
      <c r="G11" s="307">
        <f t="shared" si="0"/>
        <v>0</v>
      </c>
    </row>
    <row r="12" spans="1:7">
      <c r="A12" s="303">
        <v>9</v>
      </c>
      <c r="B12" s="304" t="s">
        <v>317</v>
      </c>
      <c r="C12" s="304" t="s">
        <v>316</v>
      </c>
      <c r="D12" s="305" t="s">
        <v>101</v>
      </c>
      <c r="E12" s="306">
        <v>500</v>
      </c>
      <c r="F12" s="290">
        <v>0</v>
      </c>
      <c r="G12" s="307">
        <f t="shared" si="0"/>
        <v>0</v>
      </c>
    </row>
    <row r="13" spans="1:7" ht="23.25">
      <c r="A13" s="303">
        <v>10</v>
      </c>
      <c r="B13" s="304" t="s">
        <v>315</v>
      </c>
      <c r="C13" s="304" t="s">
        <v>314</v>
      </c>
      <c r="D13" s="305" t="s">
        <v>104</v>
      </c>
      <c r="E13" s="306">
        <v>500</v>
      </c>
      <c r="F13" s="290">
        <v>0</v>
      </c>
      <c r="G13" s="307">
        <f t="shared" si="0"/>
        <v>0</v>
      </c>
    </row>
    <row r="14" spans="1:7" ht="23.25">
      <c r="A14" s="303">
        <v>11</v>
      </c>
      <c r="B14" s="304" t="s">
        <v>313</v>
      </c>
      <c r="C14" s="304" t="s">
        <v>312</v>
      </c>
      <c r="D14" s="305" t="s">
        <v>104</v>
      </c>
      <c r="E14" s="306">
        <v>1500</v>
      </c>
      <c r="F14" s="290">
        <v>0</v>
      </c>
      <c r="G14" s="307">
        <f t="shared" si="0"/>
        <v>0</v>
      </c>
    </row>
    <row r="15" spans="1:7" ht="23.25">
      <c r="A15" s="303">
        <v>12</v>
      </c>
      <c r="B15" s="304" t="s">
        <v>311</v>
      </c>
      <c r="C15" s="304" t="s">
        <v>310</v>
      </c>
      <c r="D15" s="305" t="s">
        <v>104</v>
      </c>
      <c r="E15" s="306">
        <v>1500</v>
      </c>
      <c r="F15" s="290">
        <v>0</v>
      </c>
      <c r="G15" s="307">
        <f t="shared" si="0"/>
        <v>0</v>
      </c>
    </row>
    <row r="16" spans="1:7" ht="23.25">
      <c r="A16" s="303">
        <v>13</v>
      </c>
      <c r="B16" s="304" t="s">
        <v>309</v>
      </c>
      <c r="C16" s="304" t="s">
        <v>308</v>
      </c>
      <c r="D16" s="305" t="s">
        <v>104</v>
      </c>
      <c r="E16" s="306">
        <v>2000</v>
      </c>
      <c r="F16" s="290">
        <v>0</v>
      </c>
      <c r="G16" s="307">
        <f t="shared" si="0"/>
        <v>0</v>
      </c>
    </row>
    <row r="17" spans="1:7">
      <c r="A17" s="303">
        <v>14</v>
      </c>
      <c r="B17" s="304" t="s">
        <v>307</v>
      </c>
      <c r="C17" s="304" t="s">
        <v>306</v>
      </c>
      <c r="D17" s="305" t="s">
        <v>104</v>
      </c>
      <c r="E17" s="306">
        <v>2000</v>
      </c>
      <c r="F17" s="290">
        <v>0</v>
      </c>
      <c r="G17" s="307">
        <f t="shared" si="0"/>
        <v>0</v>
      </c>
    </row>
    <row r="18" spans="1:7">
      <c r="A18" s="303">
        <v>15</v>
      </c>
      <c r="B18" s="304" t="s">
        <v>305</v>
      </c>
      <c r="C18" s="304" t="s">
        <v>304</v>
      </c>
      <c r="D18" s="305" t="s">
        <v>104</v>
      </c>
      <c r="E18" s="306">
        <v>2000</v>
      </c>
      <c r="F18" s="290">
        <v>0</v>
      </c>
      <c r="G18" s="307">
        <f t="shared" si="0"/>
        <v>0</v>
      </c>
    </row>
    <row r="19" spans="1:7">
      <c r="A19" s="303">
        <v>16</v>
      </c>
      <c r="B19" s="304" t="s">
        <v>303</v>
      </c>
      <c r="C19" s="304" t="s">
        <v>302</v>
      </c>
      <c r="D19" s="305" t="s">
        <v>104</v>
      </c>
      <c r="E19" s="306">
        <v>2000</v>
      </c>
      <c r="F19" s="290">
        <v>0</v>
      </c>
      <c r="G19" s="307">
        <f t="shared" si="0"/>
        <v>0</v>
      </c>
    </row>
    <row r="20" spans="1:7">
      <c r="A20" s="303">
        <v>17</v>
      </c>
      <c r="B20" s="304" t="s">
        <v>301</v>
      </c>
      <c r="C20" s="304" t="s">
        <v>300</v>
      </c>
      <c r="D20" s="305" t="s">
        <v>104</v>
      </c>
      <c r="E20" s="306">
        <v>500</v>
      </c>
      <c r="F20" s="290">
        <v>0</v>
      </c>
      <c r="G20" s="307">
        <f t="shared" si="0"/>
        <v>0</v>
      </c>
    </row>
    <row r="21" spans="1:7" ht="23.25">
      <c r="A21" s="303">
        <v>19</v>
      </c>
      <c r="B21" s="304" t="s">
        <v>299</v>
      </c>
      <c r="C21" s="304" t="s">
        <v>298</v>
      </c>
      <c r="D21" s="305" t="s">
        <v>104</v>
      </c>
      <c r="E21" s="306">
        <v>2500</v>
      </c>
      <c r="F21" s="290">
        <v>0</v>
      </c>
      <c r="G21" s="307">
        <f t="shared" si="0"/>
        <v>0</v>
      </c>
    </row>
    <row r="22" spans="1:7">
      <c r="A22" s="303">
        <v>20</v>
      </c>
      <c r="B22" s="304" t="s">
        <v>297</v>
      </c>
      <c r="C22" s="304" t="s">
        <v>296</v>
      </c>
      <c r="D22" s="305" t="s">
        <v>104</v>
      </c>
      <c r="E22" s="306">
        <v>1500</v>
      </c>
      <c r="F22" s="290">
        <v>0</v>
      </c>
      <c r="G22" s="307">
        <f t="shared" si="0"/>
        <v>0</v>
      </c>
    </row>
    <row r="23" spans="1:7" ht="23.25">
      <c r="A23" s="303">
        <v>21</v>
      </c>
      <c r="B23" s="304" t="s">
        <v>295</v>
      </c>
      <c r="C23" s="304" t="s">
        <v>294</v>
      </c>
      <c r="D23" s="305" t="s">
        <v>104</v>
      </c>
      <c r="E23" s="306">
        <v>1500</v>
      </c>
      <c r="F23" s="290">
        <v>0</v>
      </c>
      <c r="G23" s="307">
        <f t="shared" si="0"/>
        <v>0</v>
      </c>
    </row>
    <row r="24" spans="1:7">
      <c r="A24" s="303">
        <v>22</v>
      </c>
      <c r="B24" s="304" t="s">
        <v>293</v>
      </c>
      <c r="C24" s="304" t="s">
        <v>292</v>
      </c>
      <c r="D24" s="305" t="s">
        <v>104</v>
      </c>
      <c r="E24" s="306">
        <v>1500</v>
      </c>
      <c r="F24" s="290">
        <v>0</v>
      </c>
      <c r="G24" s="307">
        <f t="shared" si="0"/>
        <v>0</v>
      </c>
    </row>
    <row r="25" spans="1:7">
      <c r="A25" s="303">
        <v>23</v>
      </c>
      <c r="B25" s="304" t="s">
        <v>291</v>
      </c>
      <c r="C25" s="304" t="s">
        <v>290</v>
      </c>
      <c r="D25" s="305" t="s">
        <v>104</v>
      </c>
      <c r="E25" s="306">
        <v>1500</v>
      </c>
      <c r="F25" s="290">
        <v>0</v>
      </c>
      <c r="G25" s="307">
        <f t="shared" si="0"/>
        <v>0</v>
      </c>
    </row>
    <row r="26" spans="1:7" ht="23.25">
      <c r="A26" s="303">
        <v>24</v>
      </c>
      <c r="B26" s="304" t="s">
        <v>289</v>
      </c>
      <c r="C26" s="304" t="s">
        <v>288</v>
      </c>
      <c r="D26" s="305" t="s">
        <v>104</v>
      </c>
      <c r="E26" s="306">
        <v>1500</v>
      </c>
      <c r="F26" s="290">
        <v>0</v>
      </c>
      <c r="G26" s="307">
        <f t="shared" si="0"/>
        <v>0</v>
      </c>
    </row>
    <row r="27" spans="1:7">
      <c r="A27" s="303">
        <v>25</v>
      </c>
      <c r="B27" s="304" t="s">
        <v>287</v>
      </c>
      <c r="C27" s="304" t="s">
        <v>286</v>
      </c>
      <c r="D27" s="305" t="s">
        <v>104</v>
      </c>
      <c r="E27" s="306">
        <v>4000</v>
      </c>
      <c r="F27" s="290">
        <v>0</v>
      </c>
      <c r="G27" s="307">
        <f t="shared" si="0"/>
        <v>0</v>
      </c>
    </row>
    <row r="28" spans="1:7" ht="23.25">
      <c r="A28" s="303">
        <v>28</v>
      </c>
      <c r="B28" s="304" t="s">
        <v>285</v>
      </c>
      <c r="C28" s="304" t="s">
        <v>284</v>
      </c>
      <c r="D28" s="305" t="s">
        <v>104</v>
      </c>
      <c r="E28" s="306">
        <v>2500</v>
      </c>
      <c r="F28" s="290">
        <v>0</v>
      </c>
      <c r="G28" s="307">
        <f t="shared" si="0"/>
        <v>0</v>
      </c>
    </row>
    <row r="29" spans="1:7">
      <c r="A29" s="303">
        <v>32</v>
      </c>
      <c r="B29" s="304" t="s">
        <v>283</v>
      </c>
      <c r="C29" s="304" t="s">
        <v>282</v>
      </c>
      <c r="D29" s="305" t="s">
        <v>104</v>
      </c>
      <c r="E29" s="306">
        <v>3000</v>
      </c>
      <c r="F29" s="290">
        <v>0</v>
      </c>
      <c r="G29" s="307">
        <f t="shared" si="0"/>
        <v>0</v>
      </c>
    </row>
    <row r="30" spans="1:7" ht="23.25">
      <c r="A30" s="303">
        <v>33</v>
      </c>
      <c r="B30" s="304" t="s">
        <v>281</v>
      </c>
      <c r="C30" s="304" t="s">
        <v>280</v>
      </c>
      <c r="D30" s="305" t="s">
        <v>104</v>
      </c>
      <c r="E30" s="306">
        <v>3000</v>
      </c>
      <c r="F30" s="290">
        <v>0</v>
      </c>
      <c r="G30" s="307">
        <f t="shared" si="0"/>
        <v>0</v>
      </c>
    </row>
    <row r="31" spans="1:7" ht="23.25">
      <c r="A31" s="303">
        <v>34</v>
      </c>
      <c r="B31" s="304" t="s">
        <v>279</v>
      </c>
      <c r="C31" s="304" t="s">
        <v>278</v>
      </c>
      <c r="D31" s="305" t="s">
        <v>104</v>
      </c>
      <c r="E31" s="306">
        <v>2000</v>
      </c>
      <c r="F31" s="290">
        <v>0</v>
      </c>
      <c r="G31" s="307">
        <f t="shared" si="0"/>
        <v>0</v>
      </c>
    </row>
    <row r="32" spans="1:7" ht="23.25">
      <c r="A32" s="303">
        <v>35</v>
      </c>
      <c r="B32" s="304" t="s">
        <v>277</v>
      </c>
      <c r="C32" s="304" t="s">
        <v>276</v>
      </c>
      <c r="D32" s="305" t="s">
        <v>104</v>
      </c>
      <c r="E32" s="306">
        <v>2000</v>
      </c>
      <c r="F32" s="290">
        <v>0</v>
      </c>
      <c r="G32" s="307">
        <f t="shared" si="0"/>
        <v>0</v>
      </c>
    </row>
    <row r="33" spans="1:7">
      <c r="A33" s="303">
        <v>37</v>
      </c>
      <c r="B33" s="304" t="s">
        <v>275</v>
      </c>
      <c r="C33" s="304" t="s">
        <v>274</v>
      </c>
      <c r="D33" s="305" t="s">
        <v>104</v>
      </c>
      <c r="E33" s="306">
        <v>1500</v>
      </c>
      <c r="F33" s="290">
        <v>0</v>
      </c>
      <c r="G33" s="307">
        <f t="shared" si="0"/>
        <v>0</v>
      </c>
    </row>
    <row r="34" spans="1:7">
      <c r="A34" s="303">
        <v>38</v>
      </c>
      <c r="B34" s="304" t="s">
        <v>273</v>
      </c>
      <c r="C34" s="304" t="s">
        <v>272</v>
      </c>
      <c r="D34" s="305" t="s">
        <v>104</v>
      </c>
      <c r="E34" s="306">
        <v>1500</v>
      </c>
      <c r="F34" s="290">
        <v>0</v>
      </c>
      <c r="G34" s="307">
        <f t="shared" si="0"/>
        <v>0</v>
      </c>
    </row>
    <row r="35" spans="1:7" ht="23.25">
      <c r="A35" s="303">
        <v>39</v>
      </c>
      <c r="B35" s="304" t="s">
        <v>271</v>
      </c>
      <c r="C35" s="304" t="s">
        <v>270</v>
      </c>
      <c r="D35" s="305" t="s">
        <v>104</v>
      </c>
      <c r="E35" s="306">
        <v>1500</v>
      </c>
      <c r="F35" s="290">
        <v>0</v>
      </c>
      <c r="G35" s="307">
        <f t="shared" si="0"/>
        <v>0</v>
      </c>
    </row>
    <row r="36" spans="1:7" ht="23.25">
      <c r="A36" s="303">
        <v>40</v>
      </c>
      <c r="B36" s="304" t="s">
        <v>269</v>
      </c>
      <c r="C36" s="304" t="s">
        <v>268</v>
      </c>
      <c r="D36" s="305" t="s">
        <v>104</v>
      </c>
      <c r="E36" s="306">
        <v>1500</v>
      </c>
      <c r="F36" s="290">
        <v>0</v>
      </c>
      <c r="G36" s="307">
        <f t="shared" si="0"/>
        <v>0</v>
      </c>
    </row>
    <row r="37" spans="1:7" ht="23.25">
      <c r="A37" s="303">
        <v>41</v>
      </c>
      <c r="B37" s="304" t="s">
        <v>267</v>
      </c>
      <c r="C37" s="304" t="s">
        <v>266</v>
      </c>
      <c r="D37" s="305" t="s">
        <v>104</v>
      </c>
      <c r="E37" s="306">
        <v>1500</v>
      </c>
      <c r="F37" s="290">
        <v>0</v>
      </c>
      <c r="G37" s="307">
        <f t="shared" si="0"/>
        <v>0</v>
      </c>
    </row>
    <row r="38" spans="1:7">
      <c r="A38" s="303">
        <v>42</v>
      </c>
      <c r="B38" s="304" t="s">
        <v>265</v>
      </c>
      <c r="C38" s="304" t="s">
        <v>264</v>
      </c>
      <c r="D38" s="305" t="s">
        <v>104</v>
      </c>
      <c r="E38" s="306">
        <v>1500</v>
      </c>
      <c r="F38" s="290">
        <v>0</v>
      </c>
      <c r="G38" s="307">
        <f t="shared" si="0"/>
        <v>0</v>
      </c>
    </row>
    <row r="39" spans="1:7" s="311" customFormat="1" ht="23.25">
      <c r="A39" s="303">
        <v>43</v>
      </c>
      <c r="B39" s="308" t="s">
        <v>263</v>
      </c>
      <c r="C39" s="308" t="s">
        <v>262</v>
      </c>
      <c r="D39" s="309" t="s">
        <v>104</v>
      </c>
      <c r="E39" s="310">
        <v>1500</v>
      </c>
      <c r="F39" s="290">
        <v>0</v>
      </c>
      <c r="G39" s="307">
        <f t="shared" ref="G39:G70" si="1">F39*E39</f>
        <v>0</v>
      </c>
    </row>
    <row r="40" spans="1:7">
      <c r="A40" s="303">
        <v>44</v>
      </c>
      <c r="B40" s="304" t="s">
        <v>261</v>
      </c>
      <c r="C40" s="304" t="s">
        <v>111</v>
      </c>
      <c r="D40" s="305" t="s">
        <v>103</v>
      </c>
      <c r="E40" s="306">
        <v>3000</v>
      </c>
      <c r="F40" s="290">
        <v>0</v>
      </c>
      <c r="G40" s="307">
        <f t="shared" si="1"/>
        <v>0</v>
      </c>
    </row>
    <row r="41" spans="1:7">
      <c r="A41" s="303">
        <v>45</v>
      </c>
      <c r="B41" s="304" t="s">
        <v>260</v>
      </c>
      <c r="C41" s="304" t="s">
        <v>259</v>
      </c>
      <c r="D41" s="305" t="s">
        <v>103</v>
      </c>
      <c r="E41" s="306">
        <v>3000</v>
      </c>
      <c r="F41" s="290">
        <v>0</v>
      </c>
      <c r="G41" s="307">
        <f t="shared" si="1"/>
        <v>0</v>
      </c>
    </row>
    <row r="42" spans="1:7" s="311" customFormat="1" ht="23.25">
      <c r="A42" s="303">
        <v>46</v>
      </c>
      <c r="B42" s="308" t="s">
        <v>258</v>
      </c>
      <c r="C42" s="308" t="s">
        <v>257</v>
      </c>
      <c r="D42" s="309" t="s">
        <v>112</v>
      </c>
      <c r="E42" s="310">
        <v>1</v>
      </c>
      <c r="F42" s="290">
        <v>0</v>
      </c>
      <c r="G42" s="307">
        <f t="shared" si="1"/>
        <v>0</v>
      </c>
    </row>
    <row r="43" spans="1:7" s="311" customFormat="1" ht="23.25">
      <c r="A43" s="303">
        <v>47</v>
      </c>
      <c r="B43" s="308" t="s">
        <v>256</v>
      </c>
      <c r="C43" s="308" t="s">
        <v>255</v>
      </c>
      <c r="D43" s="309" t="s">
        <v>112</v>
      </c>
      <c r="E43" s="310">
        <v>1</v>
      </c>
      <c r="F43" s="290">
        <v>0</v>
      </c>
      <c r="G43" s="307">
        <f t="shared" si="1"/>
        <v>0</v>
      </c>
    </row>
    <row r="44" spans="1:7" s="311" customFormat="1" ht="23.25">
      <c r="A44" s="303">
        <v>48</v>
      </c>
      <c r="B44" s="308" t="s">
        <v>254</v>
      </c>
      <c r="C44" s="308" t="s">
        <v>253</v>
      </c>
      <c r="D44" s="309" t="s">
        <v>112</v>
      </c>
      <c r="E44" s="310">
        <v>1</v>
      </c>
      <c r="F44" s="290">
        <v>0</v>
      </c>
      <c r="G44" s="307">
        <f t="shared" si="1"/>
        <v>0</v>
      </c>
    </row>
    <row r="45" spans="1:7" s="311" customFormat="1">
      <c r="A45" s="303">
        <v>49</v>
      </c>
      <c r="B45" s="304" t="s">
        <v>252</v>
      </c>
      <c r="C45" s="304" t="s">
        <v>251</v>
      </c>
      <c r="D45" s="305" t="s">
        <v>102</v>
      </c>
      <c r="E45" s="306">
        <v>100</v>
      </c>
      <c r="F45" s="290">
        <v>0</v>
      </c>
      <c r="G45" s="307">
        <f t="shared" si="1"/>
        <v>0</v>
      </c>
    </row>
    <row r="46" spans="1:7" s="311" customFormat="1" ht="23.25">
      <c r="A46" s="303">
        <v>50</v>
      </c>
      <c r="B46" s="308" t="s">
        <v>250</v>
      </c>
      <c r="C46" s="308" t="s">
        <v>249</v>
      </c>
      <c r="D46" s="309" t="s">
        <v>102</v>
      </c>
      <c r="E46" s="310">
        <v>100</v>
      </c>
      <c r="F46" s="290">
        <v>0</v>
      </c>
      <c r="G46" s="307">
        <f t="shared" si="1"/>
        <v>0</v>
      </c>
    </row>
    <row r="47" spans="1:7">
      <c r="A47" s="303">
        <v>51</v>
      </c>
      <c r="B47" s="304" t="s">
        <v>248</v>
      </c>
      <c r="C47" s="304" t="s">
        <v>247</v>
      </c>
      <c r="D47" s="305" t="s">
        <v>102</v>
      </c>
      <c r="E47" s="306">
        <v>50</v>
      </c>
      <c r="F47" s="290">
        <v>0</v>
      </c>
      <c r="G47" s="307">
        <f t="shared" si="1"/>
        <v>0</v>
      </c>
    </row>
    <row r="48" spans="1:7" ht="23.25">
      <c r="A48" s="303">
        <v>52</v>
      </c>
      <c r="B48" s="304" t="s">
        <v>246</v>
      </c>
      <c r="C48" s="304" t="s">
        <v>245</v>
      </c>
      <c r="D48" s="305" t="s">
        <v>102</v>
      </c>
      <c r="E48" s="306">
        <v>2500</v>
      </c>
      <c r="F48" s="290">
        <v>0</v>
      </c>
      <c r="G48" s="307">
        <f t="shared" si="1"/>
        <v>0</v>
      </c>
    </row>
    <row r="49" spans="1:7" ht="23.25">
      <c r="A49" s="303">
        <v>53</v>
      </c>
      <c r="B49" s="304" t="s">
        <v>244</v>
      </c>
      <c r="C49" s="304" t="s">
        <v>243</v>
      </c>
      <c r="D49" s="305" t="s">
        <v>102</v>
      </c>
      <c r="E49" s="306">
        <v>2500</v>
      </c>
      <c r="F49" s="290">
        <v>0</v>
      </c>
      <c r="G49" s="307">
        <f t="shared" si="1"/>
        <v>0</v>
      </c>
    </row>
    <row r="50" spans="1:7">
      <c r="A50" s="303">
        <v>56</v>
      </c>
      <c r="B50" s="304" t="s">
        <v>242</v>
      </c>
      <c r="C50" s="304" t="s">
        <v>241</v>
      </c>
      <c r="D50" s="305" t="s">
        <v>102</v>
      </c>
      <c r="E50" s="306">
        <v>5000</v>
      </c>
      <c r="F50" s="290">
        <v>0</v>
      </c>
      <c r="G50" s="307">
        <f t="shared" si="1"/>
        <v>0</v>
      </c>
    </row>
    <row r="51" spans="1:7">
      <c r="A51" s="303">
        <v>57</v>
      </c>
      <c r="B51" s="304" t="s">
        <v>240</v>
      </c>
      <c r="C51" s="304" t="s">
        <v>239</v>
      </c>
      <c r="D51" s="305" t="s">
        <v>102</v>
      </c>
      <c r="E51" s="306">
        <v>10000</v>
      </c>
      <c r="F51" s="290">
        <v>0</v>
      </c>
      <c r="G51" s="307">
        <f t="shared" si="1"/>
        <v>0</v>
      </c>
    </row>
    <row r="52" spans="1:7" ht="23.25">
      <c r="A52" s="303">
        <v>59</v>
      </c>
      <c r="B52" s="304" t="s">
        <v>238</v>
      </c>
      <c r="C52" s="304" t="s">
        <v>113</v>
      </c>
      <c r="D52" s="305" t="s">
        <v>104</v>
      </c>
      <c r="E52" s="306">
        <v>2500</v>
      </c>
      <c r="F52" s="290">
        <v>0</v>
      </c>
      <c r="G52" s="307">
        <f t="shared" si="1"/>
        <v>0</v>
      </c>
    </row>
    <row r="53" spans="1:7" ht="23.25">
      <c r="A53" s="303">
        <v>60</v>
      </c>
      <c r="B53" s="304" t="s">
        <v>237</v>
      </c>
      <c r="C53" s="304" t="s">
        <v>105</v>
      </c>
      <c r="D53" s="305" t="s">
        <v>104</v>
      </c>
      <c r="E53" s="306">
        <v>2000</v>
      </c>
      <c r="F53" s="290">
        <v>0</v>
      </c>
      <c r="G53" s="307">
        <f t="shared" si="1"/>
        <v>0</v>
      </c>
    </row>
    <row r="54" spans="1:7" ht="23.25">
      <c r="A54" s="303">
        <v>61</v>
      </c>
      <c r="B54" s="304" t="s">
        <v>236</v>
      </c>
      <c r="C54" s="304" t="s">
        <v>106</v>
      </c>
      <c r="D54" s="305" t="s">
        <v>104</v>
      </c>
      <c r="E54" s="306">
        <v>500</v>
      </c>
      <c r="F54" s="290">
        <v>0</v>
      </c>
      <c r="G54" s="307">
        <f t="shared" si="1"/>
        <v>0</v>
      </c>
    </row>
    <row r="55" spans="1:7">
      <c r="A55" s="303">
        <v>62</v>
      </c>
      <c r="B55" s="304" t="s">
        <v>114</v>
      </c>
      <c r="C55" s="304" t="s">
        <v>107</v>
      </c>
      <c r="D55" s="305" t="s">
        <v>104</v>
      </c>
      <c r="E55" s="306">
        <v>1000</v>
      </c>
      <c r="F55" s="290">
        <v>0</v>
      </c>
      <c r="G55" s="307">
        <f t="shared" si="1"/>
        <v>0</v>
      </c>
    </row>
    <row r="56" spans="1:7" ht="23.25">
      <c r="A56" s="303">
        <v>63</v>
      </c>
      <c r="B56" s="304" t="s">
        <v>235</v>
      </c>
      <c r="C56" s="304" t="s">
        <v>234</v>
      </c>
      <c r="D56" s="305" t="s">
        <v>104</v>
      </c>
      <c r="E56" s="306">
        <v>3000</v>
      </c>
      <c r="F56" s="290">
        <v>0</v>
      </c>
      <c r="G56" s="307">
        <f t="shared" si="1"/>
        <v>0</v>
      </c>
    </row>
    <row r="57" spans="1:7" ht="23.25">
      <c r="A57" s="303">
        <v>64</v>
      </c>
      <c r="B57" s="304" t="s">
        <v>233</v>
      </c>
      <c r="C57" s="304" t="s">
        <v>232</v>
      </c>
      <c r="D57" s="305" t="s">
        <v>104</v>
      </c>
      <c r="E57" s="306">
        <v>3000</v>
      </c>
      <c r="F57" s="290">
        <v>0</v>
      </c>
      <c r="G57" s="307">
        <f t="shared" si="1"/>
        <v>0</v>
      </c>
    </row>
    <row r="58" spans="1:7" ht="23.25">
      <c r="A58" s="303">
        <v>65</v>
      </c>
      <c r="B58" s="304" t="s">
        <v>231</v>
      </c>
      <c r="C58" s="304" t="s">
        <v>230</v>
      </c>
      <c r="D58" s="305" t="s">
        <v>104</v>
      </c>
      <c r="E58" s="306">
        <v>1000</v>
      </c>
      <c r="F58" s="290">
        <v>0</v>
      </c>
      <c r="G58" s="307">
        <f t="shared" si="1"/>
        <v>0</v>
      </c>
    </row>
    <row r="59" spans="1:7" ht="23.25">
      <c r="A59" s="303">
        <v>69</v>
      </c>
      <c r="B59" s="304" t="s">
        <v>229</v>
      </c>
      <c r="C59" s="304" t="s">
        <v>228</v>
      </c>
      <c r="D59" s="305" t="s">
        <v>104</v>
      </c>
      <c r="E59" s="306">
        <v>500</v>
      </c>
      <c r="F59" s="290">
        <v>0</v>
      </c>
      <c r="G59" s="307">
        <f t="shared" si="1"/>
        <v>0</v>
      </c>
    </row>
    <row r="60" spans="1:7" s="311" customFormat="1" ht="23.25">
      <c r="A60" s="303">
        <v>71</v>
      </c>
      <c r="B60" s="308" t="s">
        <v>227</v>
      </c>
      <c r="C60" s="308" t="s">
        <v>226</v>
      </c>
      <c r="D60" s="309" t="s">
        <v>104</v>
      </c>
      <c r="E60" s="310">
        <v>250</v>
      </c>
      <c r="F60" s="290">
        <v>0</v>
      </c>
      <c r="G60" s="307">
        <f t="shared" si="1"/>
        <v>0</v>
      </c>
    </row>
    <row r="61" spans="1:7" s="311" customFormat="1" ht="23.25">
      <c r="A61" s="303">
        <v>72</v>
      </c>
      <c r="B61" s="308" t="s">
        <v>225</v>
      </c>
      <c r="C61" s="308" t="s">
        <v>224</v>
      </c>
      <c r="D61" s="309" t="s">
        <v>104</v>
      </c>
      <c r="E61" s="310">
        <v>250</v>
      </c>
      <c r="F61" s="290">
        <v>0</v>
      </c>
      <c r="G61" s="307">
        <f t="shared" si="1"/>
        <v>0</v>
      </c>
    </row>
    <row r="62" spans="1:7">
      <c r="A62" s="303">
        <v>74</v>
      </c>
      <c r="B62" s="304" t="s">
        <v>223</v>
      </c>
      <c r="C62" s="304" t="s">
        <v>222</v>
      </c>
      <c r="D62" s="312" t="s">
        <v>217</v>
      </c>
      <c r="E62" s="306">
        <v>150000</v>
      </c>
      <c r="F62" s="290">
        <v>0</v>
      </c>
      <c r="G62" s="307">
        <f t="shared" si="1"/>
        <v>0</v>
      </c>
    </row>
    <row r="63" spans="1:7" ht="23.25">
      <c r="A63" s="303">
        <v>75</v>
      </c>
      <c r="B63" s="304" t="s">
        <v>221</v>
      </c>
      <c r="C63" s="304" t="s">
        <v>220</v>
      </c>
      <c r="D63" s="312" t="s">
        <v>217</v>
      </c>
      <c r="E63" s="306">
        <v>120000</v>
      </c>
      <c r="F63" s="290">
        <v>0</v>
      </c>
      <c r="G63" s="307">
        <f t="shared" si="1"/>
        <v>0</v>
      </c>
    </row>
    <row r="64" spans="1:7">
      <c r="A64" s="303">
        <v>76</v>
      </c>
      <c r="B64" s="304" t="s">
        <v>219</v>
      </c>
      <c r="C64" s="304" t="s">
        <v>218</v>
      </c>
      <c r="D64" s="312" t="s">
        <v>217</v>
      </c>
      <c r="E64" s="306">
        <v>35000</v>
      </c>
      <c r="F64" s="290">
        <v>0</v>
      </c>
      <c r="G64" s="307">
        <f t="shared" si="1"/>
        <v>0</v>
      </c>
    </row>
    <row r="65" spans="1:7" ht="23.25">
      <c r="A65" s="303">
        <v>77</v>
      </c>
      <c r="B65" s="304" t="s">
        <v>156</v>
      </c>
      <c r="C65" s="304" t="s">
        <v>216</v>
      </c>
      <c r="D65" s="305" t="s">
        <v>109</v>
      </c>
      <c r="E65" s="306">
        <v>10000</v>
      </c>
      <c r="F65" s="290">
        <v>0</v>
      </c>
      <c r="G65" s="307">
        <f t="shared" si="1"/>
        <v>0</v>
      </c>
    </row>
    <row r="66" spans="1:7" ht="23.25">
      <c r="A66" s="303">
        <v>78</v>
      </c>
      <c r="B66" s="304" t="s">
        <v>156</v>
      </c>
      <c r="C66" s="304" t="s">
        <v>215</v>
      </c>
      <c r="D66" s="305" t="s">
        <v>109</v>
      </c>
      <c r="E66" s="306">
        <v>15000</v>
      </c>
      <c r="F66" s="290">
        <v>0</v>
      </c>
      <c r="G66" s="307">
        <f t="shared" si="1"/>
        <v>0</v>
      </c>
    </row>
    <row r="67" spans="1:7">
      <c r="A67" s="303">
        <v>79</v>
      </c>
      <c r="B67" s="304" t="s">
        <v>214</v>
      </c>
      <c r="C67" s="304" t="s">
        <v>213</v>
      </c>
      <c r="D67" s="305" t="s">
        <v>104</v>
      </c>
      <c r="E67" s="306">
        <v>15000</v>
      </c>
      <c r="F67" s="290">
        <v>0</v>
      </c>
      <c r="G67" s="307">
        <f t="shared" si="1"/>
        <v>0</v>
      </c>
    </row>
    <row r="68" spans="1:7">
      <c r="A68" s="303">
        <v>80</v>
      </c>
      <c r="B68" s="304" t="s">
        <v>212</v>
      </c>
      <c r="C68" s="304" t="s">
        <v>211</v>
      </c>
      <c r="D68" s="305" t="s">
        <v>104</v>
      </c>
      <c r="E68" s="306">
        <v>5000</v>
      </c>
      <c r="F68" s="290">
        <v>0</v>
      </c>
      <c r="G68" s="307">
        <f t="shared" si="1"/>
        <v>0</v>
      </c>
    </row>
    <row r="69" spans="1:7">
      <c r="A69" s="303">
        <v>81</v>
      </c>
      <c r="B69" s="304" t="s">
        <v>110</v>
      </c>
      <c r="C69" s="304" t="s">
        <v>210</v>
      </c>
      <c r="D69" s="305" t="s">
        <v>104</v>
      </c>
      <c r="E69" s="306">
        <v>5000</v>
      </c>
      <c r="F69" s="290">
        <v>0</v>
      </c>
      <c r="G69" s="307">
        <f t="shared" si="1"/>
        <v>0</v>
      </c>
    </row>
    <row r="70" spans="1:7" ht="23.25">
      <c r="A70" s="303">
        <v>82</v>
      </c>
      <c r="B70" s="304" t="s">
        <v>209</v>
      </c>
      <c r="C70" s="304" t="s">
        <v>208</v>
      </c>
      <c r="D70" s="305" t="s">
        <v>104</v>
      </c>
      <c r="E70" s="306">
        <v>50000</v>
      </c>
      <c r="F70" s="290">
        <v>0</v>
      </c>
      <c r="G70" s="307">
        <f t="shared" si="1"/>
        <v>0</v>
      </c>
    </row>
    <row r="71" spans="1:7" ht="23.25">
      <c r="A71" s="303">
        <v>83</v>
      </c>
      <c r="B71" s="304" t="s">
        <v>156</v>
      </c>
      <c r="C71" s="304" t="s">
        <v>207</v>
      </c>
      <c r="D71" s="305" t="s">
        <v>109</v>
      </c>
      <c r="E71" s="306">
        <v>10000</v>
      </c>
      <c r="F71" s="290">
        <v>0</v>
      </c>
      <c r="G71" s="307">
        <f t="shared" ref="G71:G102" si="2">F71*E71</f>
        <v>0</v>
      </c>
    </row>
    <row r="72" spans="1:7">
      <c r="A72" s="303">
        <v>84</v>
      </c>
      <c r="B72" s="304" t="s">
        <v>206</v>
      </c>
      <c r="C72" s="304" t="s">
        <v>205</v>
      </c>
      <c r="D72" s="305" t="s">
        <v>109</v>
      </c>
      <c r="E72" s="306">
        <v>30000</v>
      </c>
      <c r="F72" s="290">
        <v>0</v>
      </c>
      <c r="G72" s="307">
        <f t="shared" si="2"/>
        <v>0</v>
      </c>
    </row>
    <row r="73" spans="1:7" ht="23.25">
      <c r="A73" s="303">
        <v>85</v>
      </c>
      <c r="B73" s="304" t="s">
        <v>204</v>
      </c>
      <c r="C73" s="304" t="s">
        <v>203</v>
      </c>
      <c r="D73" s="305" t="s">
        <v>109</v>
      </c>
      <c r="E73" s="306">
        <v>5000</v>
      </c>
      <c r="F73" s="290">
        <v>0</v>
      </c>
      <c r="G73" s="307">
        <f t="shared" si="2"/>
        <v>0</v>
      </c>
    </row>
    <row r="74" spans="1:7">
      <c r="A74" s="303">
        <v>86</v>
      </c>
      <c r="B74" s="304" t="s">
        <v>156</v>
      </c>
      <c r="C74" s="304" t="s">
        <v>202</v>
      </c>
      <c r="D74" s="305" t="s">
        <v>109</v>
      </c>
      <c r="E74" s="306">
        <v>20000</v>
      </c>
      <c r="F74" s="290">
        <v>0</v>
      </c>
      <c r="G74" s="307">
        <f t="shared" si="2"/>
        <v>0</v>
      </c>
    </row>
    <row r="75" spans="1:7" ht="23.25">
      <c r="A75" s="303">
        <v>87</v>
      </c>
      <c r="B75" s="304" t="s">
        <v>156</v>
      </c>
      <c r="C75" s="304" t="s">
        <v>201</v>
      </c>
      <c r="D75" s="305" t="s">
        <v>109</v>
      </c>
      <c r="E75" s="306">
        <v>10000</v>
      </c>
      <c r="F75" s="290">
        <v>0</v>
      </c>
      <c r="G75" s="307">
        <f t="shared" si="2"/>
        <v>0</v>
      </c>
    </row>
    <row r="76" spans="1:7">
      <c r="A76" s="303">
        <v>88</v>
      </c>
      <c r="B76" s="304" t="s">
        <v>115</v>
      </c>
      <c r="C76" s="304" t="s">
        <v>200</v>
      </c>
      <c r="D76" s="305" t="s">
        <v>104</v>
      </c>
      <c r="E76" s="306">
        <v>500</v>
      </c>
      <c r="F76" s="290">
        <v>0</v>
      </c>
      <c r="G76" s="307">
        <f t="shared" si="2"/>
        <v>0</v>
      </c>
    </row>
    <row r="77" spans="1:7">
      <c r="A77" s="303">
        <v>89</v>
      </c>
      <c r="B77" s="304" t="s">
        <v>116</v>
      </c>
      <c r="C77" s="304" t="s">
        <v>199</v>
      </c>
      <c r="D77" s="305" t="s">
        <v>104</v>
      </c>
      <c r="E77" s="306">
        <v>500</v>
      </c>
      <c r="F77" s="290">
        <v>0</v>
      </c>
      <c r="G77" s="307">
        <f t="shared" si="2"/>
        <v>0</v>
      </c>
    </row>
    <row r="78" spans="1:7" ht="23.25">
      <c r="A78" s="303">
        <v>90</v>
      </c>
      <c r="B78" s="304" t="s">
        <v>198</v>
      </c>
      <c r="C78" s="304" t="s">
        <v>197</v>
      </c>
      <c r="D78" s="305" t="s">
        <v>104</v>
      </c>
      <c r="E78" s="306">
        <v>3000</v>
      </c>
      <c r="F78" s="290">
        <v>0</v>
      </c>
      <c r="G78" s="307">
        <f t="shared" si="2"/>
        <v>0</v>
      </c>
    </row>
    <row r="79" spans="1:7">
      <c r="A79" s="303">
        <v>91</v>
      </c>
      <c r="B79" s="304" t="s">
        <v>196</v>
      </c>
      <c r="C79" s="304" t="s">
        <v>195</v>
      </c>
      <c r="D79" s="305" t="s">
        <v>104</v>
      </c>
      <c r="E79" s="306">
        <v>500</v>
      </c>
      <c r="F79" s="290">
        <v>0</v>
      </c>
      <c r="G79" s="307">
        <f t="shared" si="2"/>
        <v>0</v>
      </c>
    </row>
    <row r="80" spans="1:7" ht="23.25">
      <c r="A80" s="303">
        <v>92</v>
      </c>
      <c r="B80" s="304" t="s">
        <v>194</v>
      </c>
      <c r="C80" s="304" t="s">
        <v>193</v>
      </c>
      <c r="D80" s="305" t="s">
        <v>109</v>
      </c>
      <c r="E80" s="306">
        <v>5000</v>
      </c>
      <c r="F80" s="290">
        <v>0</v>
      </c>
      <c r="G80" s="307">
        <f t="shared" si="2"/>
        <v>0</v>
      </c>
    </row>
    <row r="81" spans="1:7" ht="34.5">
      <c r="A81" s="303">
        <v>93</v>
      </c>
      <c r="B81" s="304" t="s">
        <v>192</v>
      </c>
      <c r="C81" s="304" t="s">
        <v>191</v>
      </c>
      <c r="D81" s="305" t="s">
        <v>102</v>
      </c>
      <c r="E81" s="306">
        <v>240</v>
      </c>
      <c r="F81" s="290">
        <v>0</v>
      </c>
      <c r="G81" s="307">
        <f t="shared" si="2"/>
        <v>0</v>
      </c>
    </row>
    <row r="82" spans="1:7" ht="34.5">
      <c r="A82" s="303">
        <v>94</v>
      </c>
      <c r="B82" s="304" t="s">
        <v>190</v>
      </c>
      <c r="C82" s="304" t="s">
        <v>189</v>
      </c>
      <c r="D82" s="305" t="s">
        <v>102</v>
      </c>
      <c r="E82" s="306">
        <v>30</v>
      </c>
      <c r="F82" s="290">
        <v>0</v>
      </c>
      <c r="G82" s="307">
        <f t="shared" si="2"/>
        <v>0</v>
      </c>
    </row>
    <row r="83" spans="1:7">
      <c r="A83" s="303">
        <v>95</v>
      </c>
      <c r="B83" s="304" t="s">
        <v>188</v>
      </c>
      <c r="C83" s="304" t="s">
        <v>187</v>
      </c>
      <c r="D83" s="305" t="s">
        <v>102</v>
      </c>
      <c r="E83" s="306">
        <v>5</v>
      </c>
      <c r="F83" s="290">
        <v>0</v>
      </c>
      <c r="G83" s="307">
        <f t="shared" si="2"/>
        <v>0</v>
      </c>
    </row>
    <row r="84" spans="1:7">
      <c r="A84" s="303">
        <v>96</v>
      </c>
      <c r="B84" s="304" t="s">
        <v>186</v>
      </c>
      <c r="C84" s="304" t="s">
        <v>185</v>
      </c>
      <c r="D84" s="305" t="s">
        <v>102</v>
      </c>
      <c r="E84" s="306">
        <v>15</v>
      </c>
      <c r="F84" s="290">
        <v>0</v>
      </c>
      <c r="G84" s="307">
        <f t="shared" si="2"/>
        <v>0</v>
      </c>
    </row>
    <row r="85" spans="1:7">
      <c r="A85" s="303">
        <v>97</v>
      </c>
      <c r="B85" s="304" t="s">
        <v>184</v>
      </c>
      <c r="C85" s="304" t="s">
        <v>183</v>
      </c>
      <c r="D85" s="305" t="s">
        <v>102</v>
      </c>
      <c r="E85" s="306">
        <v>1000</v>
      </c>
      <c r="F85" s="290">
        <v>0</v>
      </c>
      <c r="G85" s="307">
        <f t="shared" si="2"/>
        <v>0</v>
      </c>
    </row>
    <row r="86" spans="1:7" ht="23.25">
      <c r="A86" s="303">
        <v>98</v>
      </c>
      <c r="B86" s="304" t="s">
        <v>182</v>
      </c>
      <c r="C86" s="304" t="s">
        <v>181</v>
      </c>
      <c r="D86" s="305" t="s">
        <v>101</v>
      </c>
      <c r="E86" s="306">
        <v>300</v>
      </c>
      <c r="F86" s="290">
        <v>0</v>
      </c>
      <c r="G86" s="307">
        <f t="shared" si="2"/>
        <v>0</v>
      </c>
    </row>
    <row r="87" spans="1:7">
      <c r="A87" s="303">
        <v>99</v>
      </c>
      <c r="B87" s="304" t="s">
        <v>180</v>
      </c>
      <c r="C87" s="304" t="s">
        <v>179</v>
      </c>
      <c r="D87" s="305" t="s">
        <v>102</v>
      </c>
      <c r="E87" s="306">
        <v>46</v>
      </c>
      <c r="F87" s="290">
        <v>0</v>
      </c>
      <c r="G87" s="307">
        <f t="shared" si="2"/>
        <v>0</v>
      </c>
    </row>
    <row r="88" spans="1:7" ht="23.25">
      <c r="A88" s="303">
        <v>100</v>
      </c>
      <c r="B88" s="304" t="s">
        <v>178</v>
      </c>
      <c r="C88" s="304" t="s">
        <v>177</v>
      </c>
      <c r="D88" s="305" t="s">
        <v>102</v>
      </c>
      <c r="E88" s="306">
        <v>60</v>
      </c>
      <c r="F88" s="290">
        <v>0</v>
      </c>
      <c r="G88" s="307">
        <f t="shared" si="2"/>
        <v>0</v>
      </c>
    </row>
    <row r="89" spans="1:7" ht="23.25">
      <c r="A89" s="303">
        <v>101</v>
      </c>
      <c r="B89" s="304" t="s">
        <v>176</v>
      </c>
      <c r="C89" s="304" t="s">
        <v>175</v>
      </c>
      <c r="D89" s="305" t="s">
        <v>102</v>
      </c>
      <c r="E89" s="306">
        <v>240</v>
      </c>
      <c r="F89" s="290">
        <v>0</v>
      </c>
      <c r="G89" s="307">
        <f t="shared" si="2"/>
        <v>0</v>
      </c>
    </row>
    <row r="90" spans="1:7" ht="34.5">
      <c r="A90" s="303">
        <v>102</v>
      </c>
      <c r="B90" s="304" t="s">
        <v>156</v>
      </c>
      <c r="C90" s="304" t="s">
        <v>174</v>
      </c>
      <c r="D90" s="305" t="s">
        <v>109</v>
      </c>
      <c r="E90" s="306">
        <v>105000</v>
      </c>
      <c r="F90" s="290">
        <v>0</v>
      </c>
      <c r="G90" s="307">
        <f t="shared" si="2"/>
        <v>0</v>
      </c>
    </row>
    <row r="91" spans="1:7">
      <c r="A91" s="303">
        <v>103</v>
      </c>
      <c r="B91" s="304" t="s">
        <v>173</v>
      </c>
      <c r="C91" s="304" t="s">
        <v>172</v>
      </c>
      <c r="D91" s="305" t="s">
        <v>104</v>
      </c>
      <c r="E91" s="306">
        <v>86000</v>
      </c>
      <c r="F91" s="290">
        <v>0</v>
      </c>
      <c r="G91" s="307">
        <f t="shared" si="2"/>
        <v>0</v>
      </c>
    </row>
    <row r="92" spans="1:7" ht="23.25">
      <c r="A92" s="303">
        <v>104</v>
      </c>
      <c r="B92" s="304" t="s">
        <v>165</v>
      </c>
      <c r="C92" s="304" t="s">
        <v>171</v>
      </c>
      <c r="D92" s="305" t="s">
        <v>109</v>
      </c>
      <c r="E92" s="306">
        <v>3600</v>
      </c>
      <c r="F92" s="290">
        <v>0</v>
      </c>
      <c r="G92" s="307">
        <f t="shared" si="2"/>
        <v>0</v>
      </c>
    </row>
    <row r="93" spans="1:7" ht="34.5">
      <c r="A93" s="303">
        <v>105</v>
      </c>
      <c r="B93" s="304" t="s">
        <v>165</v>
      </c>
      <c r="C93" s="304" t="s">
        <v>170</v>
      </c>
      <c r="D93" s="305" t="s">
        <v>109</v>
      </c>
      <c r="E93" s="306">
        <v>16500</v>
      </c>
      <c r="F93" s="290">
        <v>0</v>
      </c>
      <c r="G93" s="307">
        <f t="shared" si="2"/>
        <v>0</v>
      </c>
    </row>
    <row r="94" spans="1:7" ht="34.5">
      <c r="A94" s="303">
        <v>106</v>
      </c>
      <c r="B94" s="304" t="s">
        <v>165</v>
      </c>
      <c r="C94" s="304" t="s">
        <v>169</v>
      </c>
      <c r="D94" s="305" t="s">
        <v>109</v>
      </c>
      <c r="E94" s="306">
        <v>16500</v>
      </c>
      <c r="F94" s="290">
        <v>0</v>
      </c>
      <c r="G94" s="307">
        <f t="shared" si="2"/>
        <v>0</v>
      </c>
    </row>
    <row r="95" spans="1:7" ht="23.25">
      <c r="A95" s="303">
        <v>107</v>
      </c>
      <c r="B95" s="304" t="s">
        <v>168</v>
      </c>
      <c r="C95" s="304" t="s">
        <v>167</v>
      </c>
      <c r="D95" s="305" t="s">
        <v>166</v>
      </c>
      <c r="E95" s="306">
        <v>336</v>
      </c>
      <c r="F95" s="290">
        <v>0</v>
      </c>
      <c r="G95" s="307">
        <f t="shared" si="2"/>
        <v>0</v>
      </c>
    </row>
    <row r="96" spans="1:7" ht="23.25">
      <c r="A96" s="303">
        <v>108</v>
      </c>
      <c r="B96" s="304" t="s">
        <v>165</v>
      </c>
      <c r="C96" s="304" t="s">
        <v>164</v>
      </c>
      <c r="D96" s="305" t="s">
        <v>109</v>
      </c>
      <c r="E96" s="306">
        <v>4000</v>
      </c>
      <c r="F96" s="290">
        <v>0</v>
      </c>
      <c r="G96" s="307">
        <f t="shared" si="2"/>
        <v>0</v>
      </c>
    </row>
    <row r="97" spans="1:7" s="311" customFormat="1">
      <c r="A97" s="303">
        <v>109</v>
      </c>
      <c r="B97" s="308" t="s">
        <v>163</v>
      </c>
      <c r="C97" s="308" t="s">
        <v>162</v>
      </c>
      <c r="D97" s="309" t="s">
        <v>102</v>
      </c>
      <c r="E97" s="310">
        <v>20</v>
      </c>
      <c r="F97" s="290">
        <v>0</v>
      </c>
      <c r="G97" s="307">
        <f t="shared" si="2"/>
        <v>0</v>
      </c>
    </row>
    <row r="98" spans="1:7" ht="23.25">
      <c r="A98" s="303">
        <v>110</v>
      </c>
      <c r="B98" s="304" t="s">
        <v>154</v>
      </c>
      <c r="C98" s="304" t="s">
        <v>161</v>
      </c>
      <c r="D98" s="305" t="s">
        <v>109</v>
      </c>
      <c r="E98" s="306">
        <v>200</v>
      </c>
      <c r="F98" s="290">
        <v>0</v>
      </c>
      <c r="G98" s="307">
        <f t="shared" si="2"/>
        <v>0</v>
      </c>
    </row>
    <row r="99" spans="1:7" ht="23.25">
      <c r="A99" s="303">
        <v>111</v>
      </c>
      <c r="B99" s="304" t="s">
        <v>154</v>
      </c>
      <c r="C99" s="304" t="s">
        <v>160</v>
      </c>
      <c r="D99" s="305" t="s">
        <v>109</v>
      </c>
      <c r="E99" s="306">
        <v>2000</v>
      </c>
      <c r="F99" s="291">
        <v>0</v>
      </c>
      <c r="G99" s="307">
        <f t="shared" si="2"/>
        <v>0</v>
      </c>
    </row>
    <row r="100" spans="1:7" ht="23.25">
      <c r="A100" s="303">
        <v>112</v>
      </c>
      <c r="B100" s="304" t="s">
        <v>154</v>
      </c>
      <c r="C100" s="304" t="s">
        <v>159</v>
      </c>
      <c r="D100" s="305" t="s">
        <v>109</v>
      </c>
      <c r="E100" s="306">
        <v>1200</v>
      </c>
      <c r="F100" s="292">
        <v>0</v>
      </c>
      <c r="G100" s="307">
        <f t="shared" si="2"/>
        <v>0</v>
      </c>
    </row>
    <row r="101" spans="1:7" ht="23.25">
      <c r="A101" s="303">
        <v>113</v>
      </c>
      <c r="B101" s="304" t="s">
        <v>154</v>
      </c>
      <c r="C101" s="304" t="s">
        <v>158</v>
      </c>
      <c r="D101" s="305" t="s">
        <v>109</v>
      </c>
      <c r="E101" s="306">
        <v>1200</v>
      </c>
      <c r="F101" s="293">
        <v>0</v>
      </c>
      <c r="G101" s="307">
        <f t="shared" si="2"/>
        <v>0</v>
      </c>
    </row>
    <row r="102" spans="1:7" ht="23.25">
      <c r="A102" s="303">
        <v>114</v>
      </c>
      <c r="B102" s="304" t="s">
        <v>154</v>
      </c>
      <c r="C102" s="304" t="s">
        <v>157</v>
      </c>
      <c r="D102" s="305" t="s">
        <v>109</v>
      </c>
      <c r="E102" s="306">
        <v>400</v>
      </c>
      <c r="F102" s="292">
        <v>0</v>
      </c>
      <c r="G102" s="307">
        <f t="shared" si="2"/>
        <v>0</v>
      </c>
    </row>
    <row r="103" spans="1:7" ht="23.25">
      <c r="A103" s="303">
        <v>115</v>
      </c>
      <c r="B103" s="304" t="s">
        <v>156</v>
      </c>
      <c r="C103" s="304" t="s">
        <v>155</v>
      </c>
      <c r="D103" s="305" t="s">
        <v>109</v>
      </c>
      <c r="E103" s="306">
        <v>14600</v>
      </c>
      <c r="F103" s="292">
        <v>0</v>
      </c>
      <c r="G103" s="307">
        <f t="shared" ref="G103:G120" si="3">F103*E103</f>
        <v>0</v>
      </c>
    </row>
    <row r="104" spans="1:7" ht="23.25">
      <c r="A104" s="303">
        <v>116</v>
      </c>
      <c r="B104" s="304" t="s">
        <v>154</v>
      </c>
      <c r="C104" s="304" t="s">
        <v>153</v>
      </c>
      <c r="D104" s="305" t="s">
        <v>109</v>
      </c>
      <c r="E104" s="306">
        <v>1500</v>
      </c>
      <c r="F104" s="292">
        <v>0</v>
      </c>
      <c r="G104" s="307">
        <f t="shared" si="3"/>
        <v>0</v>
      </c>
    </row>
    <row r="105" spans="1:7">
      <c r="A105" s="303">
        <v>117</v>
      </c>
      <c r="B105" s="313" t="s">
        <v>152</v>
      </c>
      <c r="C105" s="313" t="s">
        <v>151</v>
      </c>
      <c r="D105" s="314" t="s">
        <v>101</v>
      </c>
      <c r="E105" s="315">
        <v>2500</v>
      </c>
      <c r="F105" s="292">
        <v>0</v>
      </c>
      <c r="G105" s="307">
        <f t="shared" si="3"/>
        <v>0</v>
      </c>
    </row>
    <row r="106" spans="1:7" s="311" customFormat="1" ht="23.25">
      <c r="A106" s="303">
        <v>118</v>
      </c>
      <c r="B106" s="316" t="s">
        <v>148</v>
      </c>
      <c r="C106" s="316" t="s">
        <v>147</v>
      </c>
      <c r="D106" s="317" t="s">
        <v>101</v>
      </c>
      <c r="E106" s="318">
        <v>2500</v>
      </c>
      <c r="F106" s="292">
        <v>0</v>
      </c>
      <c r="G106" s="307">
        <f t="shared" si="3"/>
        <v>0</v>
      </c>
    </row>
    <row r="107" spans="1:7" s="311" customFormat="1">
      <c r="A107" s="303">
        <v>119</v>
      </c>
      <c r="B107" s="313" t="s">
        <v>150</v>
      </c>
      <c r="C107" s="313" t="s">
        <v>149</v>
      </c>
      <c r="D107" s="314" t="s">
        <v>101</v>
      </c>
      <c r="E107" s="315">
        <v>2500</v>
      </c>
      <c r="F107" s="292">
        <v>0</v>
      </c>
      <c r="G107" s="307">
        <f t="shared" si="3"/>
        <v>0</v>
      </c>
    </row>
    <row r="108" spans="1:7" s="311" customFormat="1" ht="23.25">
      <c r="A108" s="303">
        <v>120</v>
      </c>
      <c r="B108" s="316" t="s">
        <v>148</v>
      </c>
      <c r="C108" s="316" t="s">
        <v>147</v>
      </c>
      <c r="D108" s="317" t="s">
        <v>101</v>
      </c>
      <c r="E108" s="318">
        <v>2500</v>
      </c>
      <c r="F108" s="292">
        <v>0</v>
      </c>
      <c r="G108" s="307">
        <f t="shared" si="3"/>
        <v>0</v>
      </c>
    </row>
    <row r="109" spans="1:7" s="311" customFormat="1" ht="23.25">
      <c r="A109" s="303">
        <v>121</v>
      </c>
      <c r="B109" s="313" t="s">
        <v>146</v>
      </c>
      <c r="C109" s="313" t="s">
        <v>145</v>
      </c>
      <c r="D109" s="314" t="s">
        <v>101</v>
      </c>
      <c r="E109" s="315">
        <v>1000</v>
      </c>
      <c r="F109" s="292">
        <v>0</v>
      </c>
      <c r="G109" s="307">
        <f t="shared" si="3"/>
        <v>0</v>
      </c>
    </row>
    <row r="110" spans="1:7" s="311" customFormat="1" ht="23.25">
      <c r="A110" s="303">
        <v>122</v>
      </c>
      <c r="B110" s="316" t="s">
        <v>144</v>
      </c>
      <c r="C110" s="316" t="s">
        <v>143</v>
      </c>
      <c r="D110" s="317" t="s">
        <v>101</v>
      </c>
      <c r="E110" s="318">
        <v>1000</v>
      </c>
      <c r="F110" s="292">
        <v>0</v>
      </c>
      <c r="G110" s="307">
        <f t="shared" si="3"/>
        <v>0</v>
      </c>
    </row>
    <row r="111" spans="1:7">
      <c r="A111" s="303">
        <v>123</v>
      </c>
      <c r="B111" s="313" t="s">
        <v>142</v>
      </c>
      <c r="C111" s="313" t="s">
        <v>141</v>
      </c>
      <c r="D111" s="314" t="s">
        <v>102</v>
      </c>
      <c r="E111" s="315">
        <v>950</v>
      </c>
      <c r="F111" s="292">
        <v>0</v>
      </c>
      <c r="G111" s="307">
        <f t="shared" si="3"/>
        <v>0</v>
      </c>
    </row>
    <row r="112" spans="1:7">
      <c r="A112" s="303">
        <v>124</v>
      </c>
      <c r="B112" s="313" t="s">
        <v>140</v>
      </c>
      <c r="C112" s="313" t="s">
        <v>139</v>
      </c>
      <c r="D112" s="314" t="s">
        <v>102</v>
      </c>
      <c r="E112" s="315">
        <v>250</v>
      </c>
      <c r="F112" s="292">
        <v>0</v>
      </c>
      <c r="G112" s="307">
        <f t="shared" si="3"/>
        <v>0</v>
      </c>
    </row>
    <row r="113" spans="1:7">
      <c r="A113" s="303">
        <v>125</v>
      </c>
      <c r="B113" s="313" t="s">
        <v>138</v>
      </c>
      <c r="C113" s="313" t="s">
        <v>137</v>
      </c>
      <c r="D113" s="314" t="s">
        <v>102</v>
      </c>
      <c r="E113" s="315">
        <v>300</v>
      </c>
      <c r="F113" s="292">
        <v>0</v>
      </c>
      <c r="G113" s="307">
        <f t="shared" si="3"/>
        <v>0</v>
      </c>
    </row>
    <row r="114" spans="1:7">
      <c r="A114" s="303">
        <v>126</v>
      </c>
      <c r="B114" s="313" t="s">
        <v>136</v>
      </c>
      <c r="C114" s="313" t="s">
        <v>135</v>
      </c>
      <c r="D114" s="314" t="s">
        <v>102</v>
      </c>
      <c r="E114" s="315">
        <v>150</v>
      </c>
      <c r="F114" s="292">
        <v>0</v>
      </c>
      <c r="G114" s="307">
        <f t="shared" si="3"/>
        <v>0</v>
      </c>
    </row>
    <row r="115" spans="1:7">
      <c r="A115" s="303">
        <v>127</v>
      </c>
      <c r="B115" s="313" t="s">
        <v>134</v>
      </c>
      <c r="C115" s="313" t="s">
        <v>133</v>
      </c>
      <c r="D115" s="314" t="s">
        <v>102</v>
      </c>
      <c r="E115" s="315">
        <v>50</v>
      </c>
      <c r="F115" s="292">
        <v>0</v>
      </c>
      <c r="G115" s="307">
        <f t="shared" si="3"/>
        <v>0</v>
      </c>
    </row>
    <row r="116" spans="1:7">
      <c r="A116" s="303">
        <v>136</v>
      </c>
      <c r="B116" s="313" t="s">
        <v>132</v>
      </c>
      <c r="C116" s="313" t="s">
        <v>131</v>
      </c>
      <c r="D116" s="314" t="s">
        <v>102</v>
      </c>
      <c r="E116" s="315">
        <v>2200</v>
      </c>
      <c r="F116" s="292">
        <v>0</v>
      </c>
      <c r="G116" s="307">
        <f t="shared" si="3"/>
        <v>0</v>
      </c>
    </row>
    <row r="117" spans="1:7">
      <c r="A117" s="303">
        <v>137</v>
      </c>
      <c r="B117" s="313" t="s">
        <v>130</v>
      </c>
      <c r="C117" s="313" t="s">
        <v>129</v>
      </c>
      <c r="D117" s="314" t="s">
        <v>102</v>
      </c>
      <c r="E117" s="315">
        <v>500</v>
      </c>
      <c r="F117" s="292">
        <v>0</v>
      </c>
      <c r="G117" s="307">
        <f t="shared" si="3"/>
        <v>0</v>
      </c>
    </row>
    <row r="118" spans="1:7">
      <c r="A118" s="303">
        <v>138</v>
      </c>
      <c r="B118" s="313" t="s">
        <v>128</v>
      </c>
      <c r="C118" s="313" t="s">
        <v>127</v>
      </c>
      <c r="D118" s="314" t="s">
        <v>102</v>
      </c>
      <c r="E118" s="315">
        <v>500</v>
      </c>
      <c r="F118" s="292">
        <v>0</v>
      </c>
      <c r="G118" s="307">
        <f t="shared" si="3"/>
        <v>0</v>
      </c>
    </row>
    <row r="119" spans="1:7">
      <c r="A119" s="303">
        <v>139</v>
      </c>
      <c r="B119" s="313" t="s">
        <v>126</v>
      </c>
      <c r="C119" s="313" t="s">
        <v>125</v>
      </c>
      <c r="D119" s="314" t="s">
        <v>102</v>
      </c>
      <c r="E119" s="315">
        <v>500</v>
      </c>
      <c r="F119" s="292">
        <v>0</v>
      </c>
      <c r="G119" s="307">
        <f t="shared" si="3"/>
        <v>0</v>
      </c>
    </row>
    <row r="120" spans="1:7">
      <c r="A120" s="303">
        <v>140</v>
      </c>
      <c r="B120" s="313"/>
      <c r="C120" s="313" t="s">
        <v>365</v>
      </c>
      <c r="D120" s="314" t="s">
        <v>166</v>
      </c>
      <c r="E120" s="315">
        <v>48</v>
      </c>
      <c r="F120" s="292">
        <v>0</v>
      </c>
      <c r="G120" s="307">
        <f t="shared" si="3"/>
        <v>0</v>
      </c>
    </row>
    <row r="121" spans="1:7" ht="16.5" thickBot="1">
      <c r="A121" s="319" t="s">
        <v>124</v>
      </c>
      <c r="B121" s="319"/>
      <c r="C121" s="319"/>
      <c r="D121" s="319"/>
      <c r="E121" s="319"/>
      <c r="F121" s="319"/>
      <c r="G121" s="320">
        <f>SUM(G7:G120)</f>
        <v>0</v>
      </c>
    </row>
    <row r="124" spans="1:7" ht="60">
      <c r="B124" s="259" t="s">
        <v>123</v>
      </c>
      <c r="C124" s="321" t="s">
        <v>122</v>
      </c>
    </row>
  </sheetData>
  <sheetProtection algorithmName="SHA-512" hashValue="LEPLjyl+6JS3UbTEFRq+zjh4ZbYmFFkK3ep4eEBVb97EBHIxRlockDOiApq0LggXTTL2dqvNKUISKCmqQ9IGHw==" saltValue="+IcHg0UWd26bD97XGs8SrA==" spinCount="100000" sheet="1" objects="1" scenarios="1" selectLockedCells="1"/>
  <mergeCells count="4">
    <mergeCell ref="A121:F121"/>
    <mergeCell ref="A2:G2"/>
    <mergeCell ref="A1:G1"/>
    <mergeCell ref="A3:G3"/>
  </mergeCell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F2" sqref="F2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3" t="s">
        <v>88</v>
      </c>
    </row>
    <row r="3" spans="2:2">
      <c r="B3" s="4"/>
    </row>
    <row r="4" spans="2:2">
      <c r="B4" s="5" t="s">
        <v>46</v>
      </c>
    </row>
    <row r="5" spans="2:2">
      <c r="B5" s="6"/>
    </row>
    <row r="6" spans="2:2">
      <c r="B6" s="7" t="s">
        <v>47</v>
      </c>
    </row>
    <row r="7" spans="2:2">
      <c r="B7" s="5"/>
    </row>
    <row r="8" spans="2:2">
      <c r="B8" s="110" t="s">
        <v>89</v>
      </c>
    </row>
    <row r="9" spans="2:2">
      <c r="B9" s="110"/>
    </row>
    <row r="10" spans="2:2">
      <c r="B10" s="111" t="s">
        <v>91</v>
      </c>
    </row>
    <row r="11" spans="2:2">
      <c r="B11" s="111" t="s">
        <v>92</v>
      </c>
    </row>
    <row r="12" spans="2:2">
      <c r="B12" s="111" t="s">
        <v>93</v>
      </c>
    </row>
    <row r="13" spans="2:2">
      <c r="B13" s="111" t="s">
        <v>94</v>
      </c>
    </row>
    <row r="14" spans="2:2" ht="16.5" customHeight="1">
      <c r="B14" s="5"/>
    </row>
    <row r="15" spans="2:2" ht="30">
      <c r="B15" s="110" t="s">
        <v>90</v>
      </c>
    </row>
    <row r="16" spans="2:2">
      <c r="B16" s="8"/>
    </row>
    <row r="17" spans="2:2" ht="30">
      <c r="B17" s="5" t="s">
        <v>96</v>
      </c>
    </row>
    <row r="18" spans="2:2" ht="15.7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7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/>
  <cols>
    <col min="1" max="1" width="3.7109375" customWidth="1"/>
    <col min="2" max="2" width="98.5703125" customWidth="1"/>
  </cols>
  <sheetData>
    <row r="1" spans="2:2" ht="15.75" thickBot="1"/>
    <row r="2" spans="2:2" ht="42.75" customHeight="1">
      <c r="B2" s="3" t="s">
        <v>45</v>
      </c>
    </row>
    <row r="3" spans="2:2">
      <c r="B3" s="4"/>
    </row>
    <row r="4" spans="2:2">
      <c r="B4" s="10" t="s">
        <v>46</v>
      </c>
    </row>
    <row r="5" spans="2:2">
      <c r="B5" s="4"/>
    </row>
    <row r="6" spans="2:2">
      <c r="B6" s="11" t="s">
        <v>47</v>
      </c>
    </row>
    <row r="7" spans="2:2">
      <c r="B7" s="12"/>
    </row>
    <row r="8" spans="2:2" ht="60.75" customHeight="1">
      <c r="B8" s="5" t="s">
        <v>48</v>
      </c>
    </row>
    <row r="9" spans="2:2">
      <c r="B9" s="5"/>
    </row>
    <row r="10" spans="2:2">
      <c r="B10" s="5" t="s">
        <v>49</v>
      </c>
    </row>
    <row r="11" spans="2:2">
      <c r="B11" s="5" t="s">
        <v>50</v>
      </c>
    </row>
    <row r="12" spans="2:2">
      <c r="B12" s="5" t="s">
        <v>51</v>
      </c>
    </row>
    <row r="13" spans="2:2">
      <c r="B13" s="5" t="s">
        <v>52</v>
      </c>
    </row>
    <row r="14" spans="2:2">
      <c r="B14" s="5" t="s">
        <v>53</v>
      </c>
    </row>
    <row r="15" spans="2:2">
      <c r="B15" s="5" t="s">
        <v>54</v>
      </c>
    </row>
    <row r="16" spans="2:2">
      <c r="B16" s="5" t="s">
        <v>55</v>
      </c>
    </row>
    <row r="17" spans="2:2" ht="30">
      <c r="B17" s="5" t="s">
        <v>56</v>
      </c>
    </row>
    <row r="18" spans="2:2">
      <c r="B18" s="5" t="s">
        <v>57</v>
      </c>
    </row>
    <row r="19" spans="2:2">
      <c r="B19" s="5" t="s">
        <v>58</v>
      </c>
    </row>
    <row r="20" spans="2:2">
      <c r="B20" s="5" t="s">
        <v>59</v>
      </c>
    </row>
    <row r="21" spans="2:2" ht="30">
      <c r="B21" s="5" t="s">
        <v>60</v>
      </c>
    </row>
    <row r="22" spans="2:2">
      <c r="B22" s="5" t="s">
        <v>61</v>
      </c>
    </row>
    <row r="23" spans="2:2">
      <c r="B23" s="6"/>
    </row>
    <row r="24" spans="2:2" ht="60">
      <c r="B24" s="5" t="s">
        <v>62</v>
      </c>
    </row>
    <row r="25" spans="2:2" ht="13.5" customHeight="1">
      <c r="B25" s="5"/>
    </row>
    <row r="26" spans="2:2" ht="30">
      <c r="B26" s="5" t="s">
        <v>63</v>
      </c>
    </row>
    <row r="27" spans="2:2" ht="15.75" thickBot="1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I13" sqref="I13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3" t="s">
        <v>64</v>
      </c>
    </row>
    <row r="3" spans="2:2">
      <c r="B3" s="4"/>
    </row>
    <row r="4" spans="2:2">
      <c r="B4" s="5" t="s">
        <v>46</v>
      </c>
    </row>
    <row r="5" spans="2:2">
      <c r="B5" s="6"/>
    </row>
    <row r="6" spans="2:2">
      <c r="B6" s="7" t="s">
        <v>47</v>
      </c>
    </row>
    <row r="7" spans="2:2">
      <c r="B7" s="5"/>
    </row>
    <row r="8" spans="2:2" ht="60.75" customHeight="1">
      <c r="B8" s="5" t="s">
        <v>65</v>
      </c>
    </row>
    <row r="9" spans="2:2">
      <c r="B9" s="5" t="s">
        <v>66</v>
      </c>
    </row>
    <row r="10" spans="2:2">
      <c r="B10" s="8"/>
    </row>
    <row r="11" spans="2:2" ht="30">
      <c r="B11" s="5" t="s">
        <v>67</v>
      </c>
    </row>
    <row r="12" spans="2:2">
      <c r="B12" s="5"/>
    </row>
    <row r="13" spans="2:2" ht="45">
      <c r="B13" s="5" t="s">
        <v>68</v>
      </c>
    </row>
    <row r="14" spans="2:2">
      <c r="B14" s="5"/>
    </row>
    <row r="15" spans="2:2" ht="45">
      <c r="B15" s="5" t="s">
        <v>69</v>
      </c>
    </row>
    <row r="16" spans="2:2">
      <c r="B16" s="5"/>
    </row>
    <row r="17" spans="2:2" ht="60">
      <c r="B17" s="5" t="s">
        <v>70</v>
      </c>
    </row>
    <row r="18" spans="2:2">
      <c r="B18" s="5"/>
    </row>
    <row r="19" spans="2:2" ht="75">
      <c r="B19" s="5" t="s">
        <v>71</v>
      </c>
    </row>
    <row r="20" spans="2:2" ht="15.7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7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D96F2-2CFE-47B7-8D4A-7B86ED762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d6f25a68-2b8f-4a5b-9db1-9252afa83edf"/>
    <ds:schemaRef ds:uri="http://schemas.openxmlformats.org/package/2006/metadata/core-properties"/>
    <ds:schemaRef ds:uri="5b109657-a981-45e9-accc-f4b6203c297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Ponuka v zákazke</vt:lpstr>
      <vt:lpstr>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2025-12-04T15:18:47Z</cp:lastPrinted>
  <dcterms:created xsi:type="dcterms:W3CDTF">2022-09-22T09:41:16Z</dcterms:created>
  <dcterms:modified xsi:type="dcterms:W3CDTF">2025-12-04T15:28:16Z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