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7d8db8f06aef11eb/1. KLIENTI/BA Terchovská/Terchovská 2/"/>
    </mc:Choice>
  </mc:AlternateContent>
  <xr:revisionPtr revIDLastSave="7" documentId="14_{85885AFB-D247-4563-9BF8-A741CD1D5A7C}" xr6:coauthVersionLast="47" xr6:coauthVersionMax="47" xr10:uidLastSave="{AD3FCE19-B184-4B20-9C6B-EBCCBFFC8126}"/>
  <bookViews>
    <workbookView xWindow="-103" yWindow="-103" windowWidth="44092" windowHeight="18000" xr2:uid="{43ED7488-337A-459D-ACFC-D3C3647238C1}"/>
  </bookViews>
  <sheets>
    <sheet name="Naceneni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13" i="2"/>
  <c r="C12" i="2"/>
  <c r="C11" i="2"/>
  <c r="C77" i="2"/>
  <c r="C76" i="2"/>
  <c r="C75" i="2"/>
  <c r="C72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6" i="2"/>
  <c r="C24" i="2"/>
  <c r="C23" i="2"/>
  <c r="C79" i="2" l="1"/>
  <c r="C6" i="2"/>
  <c r="C83" i="2" s="1"/>
  <c r="F86" i="2" l="1"/>
  <c r="C5" i="2"/>
  <c r="C82" i="2" s="1"/>
  <c r="C7" i="2" l="1"/>
  <c r="C84" i="2" s="1"/>
  <c r="E84" i="2" s="1"/>
  <c r="C8" i="2"/>
  <c r="E83" i="2" l="1"/>
  <c r="C86" i="2" l="1"/>
  <c r="E82" i="2"/>
  <c r="E86" i="2" s="1"/>
  <c r="G86" i="2" s="1"/>
  <c r="B87" i="2" s="1"/>
</calcChain>
</file>

<file path=xl/sharedStrings.xml><?xml version="1.0" encoding="utf-8"?>
<sst xmlns="http://schemas.openxmlformats.org/spreadsheetml/2006/main" count="142" uniqueCount="90">
  <si>
    <t>* V oprávnených nákladoch sú zahrnuté všetky náklady na obstaranie nájomných bytov, pričom výška nákladov nesmie presiahnuť sumu 2 050 eur/m2 (určujúca je podlahová plocha bytu = súčet plochy jeho obytných miestností, plochy príslušenstva bytu a plochy lodžií, balkónov a terás)</t>
  </si>
  <si>
    <t>Náklady, na ktoré budú poskytnuté financie z dotácie MD (t.j. oprávnené náklady a náklady za technickú vybavenosť), musia byť pevne stanovené a nesmú podliehať indexácii alebo akýmkoľvek ďalším úpravám v závislosti od inflácie, iných faktorov a naviacprác.</t>
  </si>
  <si>
    <t>Sumár celkových nákladov rozdelený podľa typu nákladu za účelom čerpania dotácie a úveru ŠFRB</t>
  </si>
  <si>
    <t>Oprávnené náklady</t>
  </si>
  <si>
    <t>Neoprávnené náklady</t>
  </si>
  <si>
    <t>Spoločné náklady na rozdelenie oprávnených a neoprávnených nákladov</t>
  </si>
  <si>
    <t>Technická vybavenosť BD</t>
  </si>
  <si>
    <t>Hl. I Projektové a prípravné práce práce</t>
  </si>
  <si>
    <t>Projektová dokumentácia - DRS Dokumentácia realizácie stavby</t>
  </si>
  <si>
    <t>Projektová dokumentácia - ZSPD Zmena stavby pred dokončením a s tým súvisiaca dokumentácia</t>
  </si>
  <si>
    <t>Projektová dokumentácia - ZDS Zhotoviteľská dokumentácia stavby (dielenská a ostatné súvisiace dokumentácie)</t>
  </si>
  <si>
    <t>Projektová dokumentácia - DSVS Dokumentácia skutočného vyhotovenia stavby</t>
  </si>
  <si>
    <r>
      <rPr>
        <sz val="11"/>
        <color rgb="FF000000"/>
        <rFont val="Aptos Narrow"/>
        <scheme val="minor"/>
      </rPr>
      <t xml:space="preserve">Položky sú súčasťou ponuky, </t>
    </r>
    <r>
      <rPr>
        <b/>
        <sz val="11"/>
        <color rgb="FF000000"/>
        <rFont val="Aptos Narrow"/>
        <scheme val="minor"/>
      </rPr>
      <t>nebudú sa naceňovať samostatne</t>
    </r>
    <r>
      <rPr>
        <sz val="11"/>
        <color rgb="FF000000"/>
        <rFont val="Aptos Narrow"/>
        <scheme val="minor"/>
      </rPr>
      <t>, ale v rámci ostatných nákladov - uchádzač ich zahrnie do ostatných nákladov a neuvádza ich na tomto mieste</t>
    </r>
  </si>
  <si>
    <t>Ostatné dokumentácie</t>
  </si>
  <si>
    <t>Prieskumné, geolog., geodet., hydrogeologické práce a iné súvisiace práce</t>
  </si>
  <si>
    <t>Inžinierska činnosť, projektový autorský dozor</t>
  </si>
  <si>
    <t>Stavebný dozor, Manažment stavby, Soft-costy</t>
  </si>
  <si>
    <t>Samostatná bunka so zariadením + wifi pre dozora investora,  počas celej doby výstavby</t>
  </si>
  <si>
    <t xml:space="preserve">Hl. II Prevádzkové súbory </t>
  </si>
  <si>
    <t>PS101 - Kotolňa/strojovňa vykurovania</t>
  </si>
  <si>
    <t>DU</t>
  </si>
  <si>
    <t>PS102 - Cestná svetelná signalizácia</t>
  </si>
  <si>
    <t>PS - Výťahy</t>
  </si>
  <si>
    <t>Hl. III  Technická vybavenosť</t>
  </si>
  <si>
    <t>BD</t>
  </si>
  <si>
    <t>SO101 - Príprava územia bytového domu</t>
  </si>
  <si>
    <t>SO102 - Príprava územia dotknutého územia</t>
  </si>
  <si>
    <t>SO103 - Hrubé terénne úpravy bytového domu</t>
  </si>
  <si>
    <t xml:space="preserve">SO103/ Likvidácia zeminy typu N (cca 2117 m3) </t>
  </si>
  <si>
    <t>SO104 - Hrubé terénne úpravy dotknutého územia</t>
  </si>
  <si>
    <t>SO201/202 - Prekládka rozvodu vysokého napätia Galvaniho/Banšelova</t>
  </si>
  <si>
    <t>SO203 - Prekládka rozvodu nízkeho napätia Banšelova</t>
  </si>
  <si>
    <t xml:space="preserve">SO204/205 - Prekládka verejného osvetlenia Galvaniho/Banšelova,                                             </t>
  </si>
  <si>
    <t>SO208 - Rekonštrukcia verejnej kanalizácie Banšelova</t>
  </si>
  <si>
    <t>SO301 - Prípojka kanalizácie splaškovej</t>
  </si>
  <si>
    <t xml:space="preserve">SO302 - Prípojka vodovodu </t>
  </si>
  <si>
    <t>SO304 - Prípojka nízkeho napätia</t>
  </si>
  <si>
    <t>SO305 - Prípojka slaboprúdu</t>
  </si>
  <si>
    <t>SO 306 - Verejné osvetlenie</t>
  </si>
  <si>
    <t>SO307 - Prípojka NN pre vybavenie zastávky MHD</t>
  </si>
  <si>
    <t>SO401 - Kanalizácia splašková</t>
  </si>
  <si>
    <t>SO402 - Areálová kanalizácia dažďová</t>
  </si>
  <si>
    <t xml:space="preserve">SO403 - Areálové rozvody vodovodu </t>
  </si>
  <si>
    <t>SO405 - Areálové rozvody nízkeho napätia</t>
  </si>
  <si>
    <t>SO406 - Osvetlenie vnútrobloku</t>
  </si>
  <si>
    <t>SO407 - Vonkajší závlahový systém bytový dom</t>
  </si>
  <si>
    <t>SO408 - Dažďová kanalizácia povrchových parkovacích miest (okrem nákladu za ORL)</t>
  </si>
  <si>
    <t>SO408 - Náklad za ORL (prislúchajúci k povrchovým parkovacím miestam)</t>
  </si>
  <si>
    <t>SO409 - Dažďová kanalizácia Banšelova</t>
  </si>
  <si>
    <t>SO410 - Dažďová kanalizácia Terchovská, Gallova</t>
  </si>
  <si>
    <t>SO411 - Rozšírenie verejnej kanalizácie Terchovská</t>
  </si>
  <si>
    <t>SO412 - Odvodnenie Galvaniho</t>
  </si>
  <si>
    <t>SO501 - Komunikácie bytový dom</t>
  </si>
  <si>
    <t>SO502 - Spevnené plochy bytový dom</t>
  </si>
  <si>
    <t>SO503 - Parkovacie miesta bytový dom</t>
  </si>
  <si>
    <t>SO504 - Chodník Gallova - Rožňavská</t>
  </si>
  <si>
    <t>SO505 - Chodník Banšelova</t>
  </si>
  <si>
    <t>SO506 - Miestna komunikácia Terchovská</t>
  </si>
  <si>
    <t>SO507 - Miestna komunikácia Banšelova</t>
  </si>
  <si>
    <t>SO508 - Parkovisko Banšelova</t>
  </si>
  <si>
    <t>SO509 - Cyklochodník</t>
  </si>
  <si>
    <t>SO510 - Oporné múry vnútroblok</t>
  </si>
  <si>
    <t>SO511 - Oporné múry dotknuté územie</t>
  </si>
  <si>
    <t>SO512 - Zastávka MHD</t>
  </si>
  <si>
    <t>SO513 - Úprava časti ulice Krajná</t>
  </si>
  <si>
    <r>
      <t>SO910 - Sadové úpravy bytový dom a ú</t>
    </r>
    <r>
      <rPr>
        <sz val="11"/>
        <rFont val="Aptos Narrow"/>
        <family val="2"/>
        <scheme val="minor"/>
      </rPr>
      <t>držba 3 roky</t>
    </r>
  </si>
  <si>
    <r>
      <t>SO920 - Sadové úpravy dotknuté územie a</t>
    </r>
    <r>
      <rPr>
        <sz val="11"/>
        <rFont val="Aptos Narrow"/>
        <family val="2"/>
        <scheme val="minor"/>
      </rPr>
      <t xml:space="preserve"> údžba 3 roky</t>
    </r>
  </si>
  <si>
    <t>SO930 - Drobná vonkajšia architektúra a mobiliár bytový dom</t>
  </si>
  <si>
    <t>SO950 - Detské ihrisko bytový dom</t>
  </si>
  <si>
    <t>Hl. IV Stavebné objekty SO001</t>
  </si>
  <si>
    <t xml:space="preserve">Byty + komunikačné priestory </t>
  </si>
  <si>
    <t>Spoločné priestory</t>
  </si>
  <si>
    <t>Nebytové priestory (vrátane garáže)</t>
  </si>
  <si>
    <t>Náklad</t>
  </si>
  <si>
    <t>Do oprávnených nákladov</t>
  </si>
  <si>
    <t>Oprávnený náklad</t>
  </si>
  <si>
    <t>m2</t>
  </si>
  <si>
    <t>m2/eur</t>
  </si>
  <si>
    <t>Bytové priestory</t>
  </si>
  <si>
    <t>Nebytové priestory</t>
  </si>
  <si>
    <t>Spoločné časti, priestory a zariadenia</t>
  </si>
  <si>
    <t>Spolu</t>
  </si>
  <si>
    <t xml:space="preserve">*nesmie presiahnuť sumu 2 050 eur na m2 (vrátane balkónov/terás) </t>
  </si>
  <si>
    <t>UCHÁDZAČ NEVYPĹŇA</t>
  </si>
  <si>
    <t>ceny s DPH!!!</t>
  </si>
  <si>
    <r>
      <t xml:space="preserve">SO940 - Drobná vonkajšia architektúra a mobiliár dotknuté územie - </t>
    </r>
    <r>
      <rPr>
        <b/>
        <i/>
        <strike/>
        <sz val="11"/>
        <color rgb="FF000000"/>
        <rFont val="Aptos Narrow"/>
        <family val="2"/>
        <scheme val="minor"/>
      </rPr>
      <t xml:space="preserve">nebude realizované </t>
    </r>
  </si>
  <si>
    <r>
      <t xml:space="preserve">SO960 - Kontajnerové stojisko - </t>
    </r>
    <r>
      <rPr>
        <b/>
        <i/>
        <strike/>
        <sz val="11"/>
        <color rgb="FF000000"/>
        <rFont val="Aptos Narrow"/>
        <family val="2"/>
        <scheme val="minor"/>
      </rPr>
      <t>investor vybuduje osobitne mimo tejto zákazky!</t>
    </r>
  </si>
  <si>
    <r>
      <t xml:space="preserve">PS103 - Posilnenie trafostanice - </t>
    </r>
    <r>
      <rPr>
        <b/>
        <i/>
        <strike/>
        <sz val="11"/>
        <color rgb="FF000000"/>
        <rFont val="Aptos Narrow"/>
        <family val="2"/>
        <scheme val="minor"/>
      </rPr>
      <t>VYBUDUJE ZDIS AKO VLASTNÚ INVESTÍCIU!</t>
    </r>
  </si>
  <si>
    <r>
      <t xml:space="preserve">↓ ceny bez DPH - žlté bunky vyplní uchádzač </t>
    </r>
    <r>
      <rPr>
        <b/>
        <sz val="11"/>
        <color theme="1"/>
        <rFont val="Aptos Narrow"/>
        <family val="2"/>
      </rPr>
      <t>↓</t>
    </r>
  </si>
  <si>
    <t>Suma celkom s DPH vrátane všetkých aj vedľajších nákladov podľa opisu: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</si>
</sst>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[$€-2]\ * #,##0.00_);_([$€-2]\ * \(#,##0.00\);_([$€-2]\ * &quot;-&quot;??_);_(@_)"/>
    <numFmt numFmtId="165" formatCode="_-* #,##0_-;\-* #,##0_-;_-* &quot;-&quot;??_-;_-@_-"/>
  </numFmts>
  <fonts count="21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i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  <font>
      <b/>
      <sz val="11"/>
      <color rgb="FF000000"/>
      <name val="Aptos Narrow"/>
      <scheme val="minor"/>
    </font>
    <font>
      <i/>
      <sz val="11"/>
      <color rgb="FF000000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</font>
    <font>
      <i/>
      <strike/>
      <sz val="11"/>
      <color rgb="FF000000"/>
      <name val="Aptos Narrow"/>
      <family val="2"/>
      <scheme val="minor"/>
    </font>
    <font>
      <b/>
      <i/>
      <strike/>
      <sz val="11"/>
      <color rgb="FF000000"/>
      <name val="Aptos Narrow"/>
      <family val="2"/>
      <scheme val="minor"/>
    </font>
    <font>
      <b/>
      <sz val="1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E49EDD"/>
        <bgColor rgb="FF000000"/>
      </patternFill>
    </fill>
    <fill>
      <patternFill patternType="solid">
        <fgColor rgb="FF4EA72E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/>
    <xf numFmtId="0" fontId="7" fillId="0" borderId="0"/>
    <xf numFmtId="43" fontId="14" fillId="0" borderId="0" applyFont="0" applyFill="0" applyBorder="0" applyAlignment="0" applyProtection="0"/>
  </cellStyleXfs>
  <cellXfs count="80">
    <xf numFmtId="0" fontId="0" fillId="0" borderId="0" xfId="0"/>
    <xf numFmtId="0" fontId="1" fillId="2" borderId="1" xfId="0" applyFont="1" applyFill="1" applyBorder="1"/>
    <xf numFmtId="0" fontId="1" fillId="0" borderId="1" xfId="0" applyFont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4" borderId="0" xfId="0" applyFont="1" applyFill="1"/>
    <xf numFmtId="0" fontId="1" fillId="5" borderId="0" xfId="0" applyFont="1" applyFill="1"/>
    <xf numFmtId="0" fontId="1" fillId="6" borderId="1" xfId="0" applyFont="1" applyFill="1" applyBorder="1"/>
    <xf numFmtId="0" fontId="0" fillId="8" borderId="0" xfId="0" applyFill="1"/>
    <xf numFmtId="0" fontId="3" fillId="8" borderId="2" xfId="0" applyFont="1" applyFill="1" applyBorder="1"/>
    <xf numFmtId="0" fontId="0" fillId="4" borderId="0" xfId="0" applyFill="1"/>
    <xf numFmtId="0" fontId="0" fillId="5" borderId="0" xfId="0" applyFill="1"/>
    <xf numFmtId="0" fontId="1" fillId="9" borderId="1" xfId="0" applyFont="1" applyFill="1" applyBorder="1"/>
    <xf numFmtId="0" fontId="2" fillId="9" borderId="1" xfId="0" applyFont="1" applyFill="1" applyBorder="1"/>
    <xf numFmtId="0" fontId="0" fillId="9" borderId="0" xfId="0" applyFill="1"/>
    <xf numFmtId="0" fontId="1" fillId="9" borderId="0" xfId="0" applyFont="1" applyFill="1"/>
    <xf numFmtId="0" fontId="4" fillId="2" borderId="1" xfId="0" applyFont="1" applyFill="1" applyBorder="1"/>
    <xf numFmtId="0" fontId="4" fillId="3" borderId="1" xfId="0" applyFont="1" applyFill="1" applyBorder="1"/>
    <xf numFmtId="0" fontId="0" fillId="0" borderId="0" xfId="0" applyAlignment="1">
      <alignment wrapText="1"/>
    </xf>
    <xf numFmtId="0" fontId="8" fillId="0" borderId="4" xfId="0" applyFont="1" applyBorder="1"/>
    <xf numFmtId="0" fontId="8" fillId="0" borderId="5" xfId="0" applyFont="1" applyBorder="1"/>
    <xf numFmtId="3" fontId="7" fillId="4" borderId="0" xfId="1" applyNumberFormat="1" applyFill="1"/>
    <xf numFmtId="9" fontId="0" fillId="4" borderId="0" xfId="0" applyNumberFormat="1" applyFill="1"/>
    <xf numFmtId="3" fontId="7" fillId="10" borderId="0" xfId="1" applyNumberFormat="1" applyFill="1"/>
    <xf numFmtId="0" fontId="0" fillId="10" borderId="0" xfId="0" applyFill="1"/>
    <xf numFmtId="9" fontId="0" fillId="10" borderId="0" xfId="0" applyNumberFormat="1" applyFill="1"/>
    <xf numFmtId="3" fontId="7" fillId="0" borderId="3" xfId="1" applyNumberFormat="1" applyBorder="1"/>
    <xf numFmtId="3" fontId="7" fillId="11" borderId="0" xfId="1" applyNumberFormat="1" applyFill="1"/>
    <xf numFmtId="0" fontId="0" fillId="11" borderId="0" xfId="0" applyFill="1"/>
    <xf numFmtId="9" fontId="0" fillId="11" borderId="0" xfId="0" applyNumberFormat="1" applyFill="1"/>
    <xf numFmtId="0" fontId="1" fillId="12" borderId="0" xfId="0" applyFont="1" applyFill="1"/>
    <xf numFmtId="0" fontId="0" fillId="12" borderId="0" xfId="0" applyFill="1"/>
    <xf numFmtId="0" fontId="1" fillId="12" borderId="1" xfId="0" applyFont="1" applyFill="1" applyBorder="1"/>
    <xf numFmtId="3" fontId="7" fillId="12" borderId="0" xfId="1" applyNumberFormat="1" applyFill="1"/>
    <xf numFmtId="10" fontId="0" fillId="12" borderId="0" xfId="0" applyNumberFormat="1" applyFill="1"/>
    <xf numFmtId="164" fontId="1" fillId="3" borderId="1" xfId="0" applyNumberFormat="1" applyFont="1" applyFill="1" applyBorder="1"/>
    <xf numFmtId="164" fontId="0" fillId="9" borderId="0" xfId="0" applyNumberFormat="1" applyFill="1"/>
    <xf numFmtId="164" fontId="0" fillId="12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wrapText="1"/>
    </xf>
    <xf numFmtId="0" fontId="9" fillId="0" borderId="0" xfId="0" applyFont="1"/>
    <xf numFmtId="0" fontId="5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164" fontId="13" fillId="0" borderId="1" xfId="0" applyNumberFormat="1" applyFont="1" applyBorder="1"/>
    <xf numFmtId="16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1" xfId="0" applyFont="1" applyBorder="1"/>
    <xf numFmtId="164" fontId="4" fillId="0" borderId="1" xfId="0" applyNumberFormat="1" applyFont="1" applyBorder="1"/>
    <xf numFmtId="0" fontId="15" fillId="13" borderId="0" xfId="0" applyFont="1" applyFill="1" applyAlignment="1">
      <alignment wrapText="1"/>
    </xf>
    <xf numFmtId="0" fontId="4" fillId="14" borderId="1" xfId="0" applyFont="1" applyFill="1" applyBorder="1"/>
    <xf numFmtId="164" fontId="1" fillId="14" borderId="1" xfId="0" applyNumberFormat="1" applyFont="1" applyFill="1" applyBorder="1"/>
    <xf numFmtId="164" fontId="4" fillId="14" borderId="1" xfId="0" applyNumberFormat="1" applyFont="1" applyFill="1" applyBorder="1"/>
    <xf numFmtId="164" fontId="13" fillId="0" borderId="1" xfId="0" applyNumberFormat="1" applyFont="1" applyBorder="1" applyProtection="1">
      <protection locked="0"/>
    </xf>
    <xf numFmtId="164" fontId="13" fillId="13" borderId="1" xfId="0" applyNumberFormat="1" applyFont="1" applyFill="1" applyBorder="1" applyProtection="1">
      <protection locked="0"/>
    </xf>
    <xf numFmtId="0" fontId="18" fillId="9" borderId="1" xfId="0" applyFont="1" applyFill="1" applyBorder="1"/>
    <xf numFmtId="164" fontId="0" fillId="4" borderId="0" xfId="0" applyNumberFormat="1" applyFill="1"/>
    <xf numFmtId="164" fontId="0" fillId="10" borderId="0" xfId="0" applyNumberFormat="1" applyFill="1"/>
    <xf numFmtId="43" fontId="8" fillId="0" borderId="5" xfId="2" applyFont="1" applyFill="1" applyBorder="1"/>
    <xf numFmtId="43" fontId="8" fillId="0" borderId="6" xfId="2" applyFont="1" applyFill="1" applyBorder="1"/>
    <xf numFmtId="165" fontId="0" fillId="4" borderId="0" xfId="2" applyNumberFormat="1" applyFont="1" applyFill="1"/>
    <xf numFmtId="165" fontId="0" fillId="10" borderId="0" xfId="2" applyNumberFormat="1" applyFont="1" applyFill="1"/>
    <xf numFmtId="165" fontId="0" fillId="12" borderId="0" xfId="2" applyNumberFormat="1" applyFont="1" applyFill="1"/>
    <xf numFmtId="164" fontId="5" fillId="0" borderId="0" xfId="0" applyNumberFormat="1" applyFont="1"/>
    <xf numFmtId="0" fontId="20" fillId="0" borderId="3" xfId="1" applyFont="1" applyBorder="1" applyAlignment="1">
      <alignment horizontal="right"/>
    </xf>
    <xf numFmtId="3" fontId="20" fillId="0" borderId="3" xfId="1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4" fontId="5" fillId="0" borderId="1" xfId="0" applyNumberFormat="1" applyFont="1" applyBorder="1"/>
    <xf numFmtId="0" fontId="16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7" borderId="13" xfId="0" applyFont="1" applyFill="1" applyBorder="1" applyAlignment="1">
      <alignment horizontal="center"/>
    </xf>
    <xf numFmtId="0" fontId="13" fillId="7" borderId="14" xfId="0" applyFont="1" applyFill="1" applyBorder="1" applyAlignment="1">
      <alignment horizontal="center"/>
    </xf>
    <xf numFmtId="0" fontId="13" fillId="7" borderId="7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 wrapText="1"/>
    </xf>
    <xf numFmtId="0" fontId="1" fillId="7" borderId="10" xfId="0" applyFont="1" applyFill="1" applyBorder="1" applyAlignment="1">
      <alignment horizontal="center" wrapText="1"/>
    </xf>
    <xf numFmtId="0" fontId="13" fillId="7" borderId="11" xfId="0" applyFont="1" applyFill="1" applyBorder="1" applyAlignment="1">
      <alignment horizontal="center"/>
    </xf>
    <xf numFmtId="0" fontId="13" fillId="7" borderId="12" xfId="0" applyFont="1" applyFill="1" applyBorder="1" applyAlignment="1">
      <alignment horizontal="center"/>
    </xf>
  </cellXfs>
  <cellStyles count="3">
    <cellStyle name="Čiarka" xfId="2" builtinId="3"/>
    <cellStyle name="Normálna" xfId="0" builtinId="0"/>
    <cellStyle name="Normálne 2" xfId="1" xr:uid="{1D84A327-B917-4E50-B080-5F0B7984527A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3BC1C9C1-BC3C-4214-BE35-F194109C1F8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F0535-DD0F-4CCE-B639-E556AA06D16B}">
  <dimension ref="A1:H89"/>
  <sheetViews>
    <sheetView tabSelected="1" topLeftCell="A22" zoomScaleNormal="100" workbookViewId="0">
      <selection activeCell="D93" sqref="D93"/>
    </sheetView>
  </sheetViews>
  <sheetFormatPr defaultRowHeight="14.6" x14ac:dyDescent="0.4"/>
  <cols>
    <col min="1" max="1" width="3.84375" bestFit="1" customWidth="1"/>
    <col min="2" max="2" width="78.3046875" bestFit="1" customWidth="1"/>
    <col min="3" max="3" width="31.3828125" bestFit="1" customWidth="1"/>
    <col min="4" max="4" width="50.84375" bestFit="1" customWidth="1"/>
    <col min="5" max="5" width="16.921875" customWidth="1"/>
    <col min="6" max="6" width="9" bestFit="1" customWidth="1"/>
    <col min="7" max="7" width="15.61328125" bestFit="1" customWidth="1"/>
    <col min="8" max="8" width="60" customWidth="1"/>
  </cols>
  <sheetData>
    <row r="1" spans="1:6" ht="58.3" x14ac:dyDescent="0.4">
      <c r="B1" s="40" t="s">
        <v>0</v>
      </c>
      <c r="D1" s="42"/>
    </row>
    <row r="2" spans="1:6" ht="47.25" customHeight="1" x14ac:dyDescent="0.4">
      <c r="B2" s="41" t="s">
        <v>1</v>
      </c>
    </row>
    <row r="4" spans="1:6" ht="16.95" customHeight="1" x14ac:dyDescent="0.4">
      <c r="A4" s="9"/>
      <c r="B4" s="10" t="s">
        <v>2</v>
      </c>
      <c r="C4" s="9"/>
    </row>
    <row r="5" spans="1:6" x14ac:dyDescent="0.4">
      <c r="A5" s="11"/>
      <c r="B5" s="6" t="s">
        <v>3</v>
      </c>
      <c r="C5" s="46">
        <f>C75</f>
        <v>0</v>
      </c>
    </row>
    <row r="6" spans="1:6" ht="13.2" customHeight="1" x14ac:dyDescent="0.4">
      <c r="A6" s="15"/>
      <c r="B6" s="16" t="s">
        <v>4</v>
      </c>
      <c r="C6" s="37">
        <f>C11+C77+C24+C29+C31+C32+C33+C34+C35+C36+C40+C41+C42+C48+C50+C51+C52+C53+C54+C58+C59+C60+C61+C62+C63+C65+C66+C67+C68+C69+C70+C72+C39+C46+SUM(C12:C14)</f>
        <v>0</v>
      </c>
      <c r="F6" s="19"/>
    </row>
    <row r="7" spans="1:6" ht="13.2" customHeight="1" x14ac:dyDescent="0.4">
      <c r="A7" s="32"/>
      <c r="B7" s="31" t="s">
        <v>5</v>
      </c>
      <c r="C7" s="38">
        <f>C23+C26+C28+C30+C64+C76</f>
        <v>0</v>
      </c>
      <c r="F7" s="19"/>
    </row>
    <row r="8" spans="1:6" x14ac:dyDescent="0.4">
      <c r="A8" s="12"/>
      <c r="B8" s="7" t="s">
        <v>6</v>
      </c>
      <c r="C8" s="39">
        <f>C37+C47+C49+C55+C56+C57+C38+C43+C44+C45</f>
        <v>0</v>
      </c>
      <c r="F8" s="19"/>
    </row>
    <row r="10" spans="1:6" x14ac:dyDescent="0.4">
      <c r="A10" s="1"/>
      <c r="B10" s="17" t="s">
        <v>7</v>
      </c>
      <c r="C10" s="1"/>
      <c r="D10" s="47" t="s">
        <v>88</v>
      </c>
      <c r="F10" s="19"/>
    </row>
    <row r="11" spans="1:6" x14ac:dyDescent="0.4">
      <c r="A11" s="2"/>
      <c r="B11" s="44" t="s">
        <v>8</v>
      </c>
      <c r="C11" s="45">
        <f t="shared" ref="C11:C14" si="0">D11*1.23</f>
        <v>0</v>
      </c>
      <c r="D11" s="56"/>
      <c r="F11" s="19"/>
    </row>
    <row r="12" spans="1:6" ht="29.15" x14ac:dyDescent="0.4">
      <c r="A12" s="2"/>
      <c r="B12" s="44" t="s">
        <v>9</v>
      </c>
      <c r="C12" s="45">
        <f t="shared" si="0"/>
        <v>0</v>
      </c>
      <c r="D12" s="56"/>
      <c r="F12" s="19"/>
    </row>
    <row r="13" spans="1:6" ht="29.15" x14ac:dyDescent="0.4">
      <c r="A13" s="2"/>
      <c r="B13" s="44" t="s">
        <v>10</v>
      </c>
      <c r="C13" s="45">
        <f t="shared" si="0"/>
        <v>0</v>
      </c>
      <c r="D13" s="56"/>
    </row>
    <row r="14" spans="1:6" x14ac:dyDescent="0.4">
      <c r="A14" s="2"/>
      <c r="B14" s="44" t="s">
        <v>11</v>
      </c>
      <c r="C14" s="45">
        <f t="shared" si="0"/>
        <v>0</v>
      </c>
      <c r="D14" s="56"/>
    </row>
    <row r="15" spans="1:6" ht="29.25" customHeight="1" x14ac:dyDescent="0.4">
      <c r="A15" s="2"/>
      <c r="B15" s="76" t="s">
        <v>12</v>
      </c>
      <c r="C15" s="77"/>
      <c r="D15" s="47"/>
      <c r="F15" s="43"/>
    </row>
    <row r="16" spans="1:6" x14ac:dyDescent="0.4">
      <c r="A16" s="2"/>
      <c r="B16" s="74" t="s">
        <v>13</v>
      </c>
      <c r="C16" s="75"/>
      <c r="F16" s="43"/>
    </row>
    <row r="17" spans="1:6" x14ac:dyDescent="0.4">
      <c r="A17" s="2"/>
      <c r="B17" s="78" t="s">
        <v>14</v>
      </c>
      <c r="C17" s="79"/>
      <c r="F17" s="43"/>
    </row>
    <row r="18" spans="1:6" x14ac:dyDescent="0.4">
      <c r="A18" s="2"/>
      <c r="B18" s="78" t="s">
        <v>15</v>
      </c>
      <c r="C18" s="79"/>
      <c r="F18" s="43"/>
    </row>
    <row r="19" spans="1:6" x14ac:dyDescent="0.4">
      <c r="A19" s="2"/>
      <c r="B19" s="78" t="s">
        <v>16</v>
      </c>
      <c r="C19" s="79"/>
      <c r="F19" s="43"/>
    </row>
    <row r="20" spans="1:6" x14ac:dyDescent="0.4">
      <c r="A20" s="2"/>
      <c r="B20" s="72" t="s">
        <v>17</v>
      </c>
      <c r="C20" s="73"/>
      <c r="F20" s="43"/>
    </row>
    <row r="21" spans="1:6" x14ac:dyDescent="0.4">
      <c r="A21" s="3"/>
      <c r="B21" s="18" t="s">
        <v>18</v>
      </c>
      <c r="C21" s="36"/>
    </row>
    <row r="22" spans="1:6" x14ac:dyDescent="0.4">
      <c r="A22" s="2"/>
      <c r="B22" s="49"/>
      <c r="C22" s="50" t="s">
        <v>84</v>
      </c>
      <c r="D22" s="47" t="s">
        <v>88</v>
      </c>
    </row>
    <row r="23" spans="1:6" x14ac:dyDescent="0.4">
      <c r="A23" s="2"/>
      <c r="B23" s="33" t="s">
        <v>19</v>
      </c>
      <c r="C23" s="45">
        <f>D23*1.23</f>
        <v>0</v>
      </c>
      <c r="D23" s="56"/>
    </row>
    <row r="24" spans="1:6" x14ac:dyDescent="0.4">
      <c r="A24" s="13" t="s">
        <v>20</v>
      </c>
      <c r="B24" s="13" t="s">
        <v>21</v>
      </c>
      <c r="C24" s="45">
        <f>D24*1.23</f>
        <v>0</v>
      </c>
      <c r="D24" s="56"/>
    </row>
    <row r="25" spans="1:6" x14ac:dyDescent="0.4">
      <c r="A25" s="13" t="s">
        <v>20</v>
      </c>
      <c r="B25" s="57" t="s">
        <v>87</v>
      </c>
      <c r="C25" s="45" t="s">
        <v>83</v>
      </c>
      <c r="D25" s="45" t="s">
        <v>83</v>
      </c>
    </row>
    <row r="26" spans="1:6" x14ac:dyDescent="0.4">
      <c r="A26" s="2"/>
      <c r="B26" s="33" t="s">
        <v>22</v>
      </c>
      <c r="C26" s="45">
        <f>D26*1.23</f>
        <v>0</v>
      </c>
      <c r="D26" s="56"/>
    </row>
    <row r="27" spans="1:6" x14ac:dyDescent="0.4">
      <c r="A27" s="52"/>
      <c r="B27" s="54" t="s">
        <v>23</v>
      </c>
      <c r="C27" s="45"/>
      <c r="D27" s="55"/>
    </row>
    <row r="28" spans="1:6" x14ac:dyDescent="0.4">
      <c r="A28" s="33" t="s">
        <v>24</v>
      </c>
      <c r="B28" s="33" t="s">
        <v>25</v>
      </c>
      <c r="C28" s="45">
        <f t="shared" ref="C28:C70" si="1">D28*1.23</f>
        <v>0</v>
      </c>
      <c r="D28" s="56"/>
    </row>
    <row r="29" spans="1:6" x14ac:dyDescent="0.4">
      <c r="A29" s="13" t="s">
        <v>20</v>
      </c>
      <c r="B29" s="13" t="s">
        <v>26</v>
      </c>
      <c r="C29" s="45">
        <f t="shared" si="1"/>
        <v>0</v>
      </c>
      <c r="D29" s="56"/>
    </row>
    <row r="30" spans="1:6" x14ac:dyDescent="0.4">
      <c r="A30" s="33" t="s">
        <v>24</v>
      </c>
      <c r="B30" s="33" t="s">
        <v>27</v>
      </c>
      <c r="C30" s="45">
        <f t="shared" si="1"/>
        <v>0</v>
      </c>
      <c r="D30" s="56"/>
    </row>
    <row r="31" spans="1:6" x14ac:dyDescent="0.4">
      <c r="A31" s="13" t="s">
        <v>20</v>
      </c>
      <c r="B31" s="14" t="s">
        <v>28</v>
      </c>
      <c r="C31" s="45">
        <f t="shared" si="1"/>
        <v>0</v>
      </c>
      <c r="D31" s="56"/>
    </row>
    <row r="32" spans="1:6" x14ac:dyDescent="0.4">
      <c r="A32" s="13" t="s">
        <v>20</v>
      </c>
      <c r="B32" s="13" t="s">
        <v>29</v>
      </c>
      <c r="C32" s="45">
        <f t="shared" si="1"/>
        <v>0</v>
      </c>
      <c r="D32" s="56"/>
    </row>
    <row r="33" spans="1:4" x14ac:dyDescent="0.4">
      <c r="A33" s="13" t="s">
        <v>20</v>
      </c>
      <c r="B33" s="13" t="s">
        <v>30</v>
      </c>
      <c r="C33" s="45">
        <f t="shared" si="1"/>
        <v>0</v>
      </c>
      <c r="D33" s="56"/>
    </row>
    <row r="34" spans="1:4" x14ac:dyDescent="0.4">
      <c r="A34" s="13" t="s">
        <v>20</v>
      </c>
      <c r="B34" s="13" t="s">
        <v>31</v>
      </c>
      <c r="C34" s="45">
        <f t="shared" si="1"/>
        <v>0</v>
      </c>
      <c r="D34" s="56"/>
    </row>
    <row r="35" spans="1:4" x14ac:dyDescent="0.4">
      <c r="A35" s="13" t="s">
        <v>20</v>
      </c>
      <c r="B35" s="13" t="s">
        <v>32</v>
      </c>
      <c r="C35" s="45">
        <f t="shared" si="1"/>
        <v>0</v>
      </c>
      <c r="D35" s="56"/>
    </row>
    <row r="36" spans="1:4" x14ac:dyDescent="0.4">
      <c r="A36" s="13" t="s">
        <v>20</v>
      </c>
      <c r="B36" s="13" t="s">
        <v>33</v>
      </c>
      <c r="C36" s="45">
        <f t="shared" si="1"/>
        <v>0</v>
      </c>
      <c r="D36" s="56"/>
    </row>
    <row r="37" spans="1:4" x14ac:dyDescent="0.4">
      <c r="A37" s="5" t="s">
        <v>24</v>
      </c>
      <c r="B37" s="5" t="s">
        <v>34</v>
      </c>
      <c r="C37" s="45">
        <f t="shared" si="1"/>
        <v>0</v>
      </c>
      <c r="D37" s="56"/>
    </row>
    <row r="38" spans="1:4" x14ac:dyDescent="0.4">
      <c r="A38" s="5" t="s">
        <v>24</v>
      </c>
      <c r="B38" s="5" t="s">
        <v>35</v>
      </c>
      <c r="C38" s="45">
        <f t="shared" si="1"/>
        <v>0</v>
      </c>
      <c r="D38" s="56"/>
    </row>
    <row r="39" spans="1:4" x14ac:dyDescent="0.4">
      <c r="A39" s="13" t="s">
        <v>24</v>
      </c>
      <c r="B39" s="13" t="s">
        <v>36</v>
      </c>
      <c r="C39" s="45">
        <f t="shared" si="1"/>
        <v>0</v>
      </c>
      <c r="D39" s="56"/>
    </row>
    <row r="40" spans="1:4" x14ac:dyDescent="0.4">
      <c r="A40" s="13" t="s">
        <v>24</v>
      </c>
      <c r="B40" s="13" t="s">
        <v>37</v>
      </c>
      <c r="C40" s="45">
        <f t="shared" si="1"/>
        <v>0</v>
      </c>
      <c r="D40" s="56"/>
    </row>
    <row r="41" spans="1:4" x14ac:dyDescent="0.4">
      <c r="A41" s="13" t="s">
        <v>20</v>
      </c>
      <c r="B41" s="13" t="s">
        <v>38</v>
      </c>
      <c r="C41" s="45">
        <f t="shared" si="1"/>
        <v>0</v>
      </c>
      <c r="D41" s="56"/>
    </row>
    <row r="42" spans="1:4" x14ac:dyDescent="0.4">
      <c r="A42" s="13" t="s">
        <v>20</v>
      </c>
      <c r="B42" s="13" t="s">
        <v>39</v>
      </c>
      <c r="C42" s="45">
        <f t="shared" si="1"/>
        <v>0</v>
      </c>
      <c r="D42" s="56"/>
    </row>
    <row r="43" spans="1:4" x14ac:dyDescent="0.4">
      <c r="A43" s="5" t="s">
        <v>24</v>
      </c>
      <c r="B43" s="5" t="s">
        <v>40</v>
      </c>
      <c r="C43" s="45">
        <f t="shared" si="1"/>
        <v>0</v>
      </c>
      <c r="D43" s="56"/>
    </row>
    <row r="44" spans="1:4" x14ac:dyDescent="0.4">
      <c r="A44" s="5" t="s">
        <v>24</v>
      </c>
      <c r="B44" s="5" t="s">
        <v>41</v>
      </c>
      <c r="C44" s="45">
        <f t="shared" si="1"/>
        <v>0</v>
      </c>
      <c r="D44" s="56"/>
    </row>
    <row r="45" spans="1:4" x14ac:dyDescent="0.4">
      <c r="A45" s="5" t="s">
        <v>24</v>
      </c>
      <c r="B45" s="5" t="s">
        <v>42</v>
      </c>
      <c r="C45" s="45">
        <f t="shared" si="1"/>
        <v>0</v>
      </c>
      <c r="D45" s="56"/>
    </row>
    <row r="46" spans="1:4" x14ac:dyDescent="0.4">
      <c r="A46" s="13" t="s">
        <v>24</v>
      </c>
      <c r="B46" s="13" t="s">
        <v>43</v>
      </c>
      <c r="C46" s="45">
        <f t="shared" si="1"/>
        <v>0</v>
      </c>
      <c r="D46" s="56"/>
    </row>
    <row r="47" spans="1:4" x14ac:dyDescent="0.4">
      <c r="A47" s="5" t="s">
        <v>24</v>
      </c>
      <c r="B47" s="5" t="s">
        <v>44</v>
      </c>
      <c r="C47" s="45">
        <f t="shared" si="1"/>
        <v>0</v>
      </c>
      <c r="D47" s="56"/>
    </row>
    <row r="48" spans="1:4" x14ac:dyDescent="0.4">
      <c r="A48" s="13" t="s">
        <v>24</v>
      </c>
      <c r="B48" s="13" t="s">
        <v>45</v>
      </c>
      <c r="C48" s="45">
        <f t="shared" si="1"/>
        <v>0</v>
      </c>
      <c r="D48" s="56"/>
    </row>
    <row r="49" spans="1:4" x14ac:dyDescent="0.4">
      <c r="A49" s="5" t="s">
        <v>20</v>
      </c>
      <c r="B49" s="5" t="s">
        <v>46</v>
      </c>
      <c r="C49" s="45">
        <f t="shared" si="1"/>
        <v>0</v>
      </c>
      <c r="D49" s="56"/>
    </row>
    <row r="50" spans="1:4" x14ac:dyDescent="0.4">
      <c r="A50" s="13" t="s">
        <v>20</v>
      </c>
      <c r="B50" s="13" t="s">
        <v>47</v>
      </c>
      <c r="C50" s="45">
        <f t="shared" si="1"/>
        <v>0</v>
      </c>
      <c r="D50" s="56"/>
    </row>
    <row r="51" spans="1:4" x14ac:dyDescent="0.4">
      <c r="A51" s="13" t="s">
        <v>20</v>
      </c>
      <c r="B51" s="13" t="s">
        <v>48</v>
      </c>
      <c r="C51" s="45">
        <f t="shared" si="1"/>
        <v>0</v>
      </c>
      <c r="D51" s="56"/>
    </row>
    <row r="52" spans="1:4" x14ac:dyDescent="0.4">
      <c r="A52" s="13" t="s">
        <v>20</v>
      </c>
      <c r="B52" s="13" t="s">
        <v>49</v>
      </c>
      <c r="C52" s="45">
        <f t="shared" si="1"/>
        <v>0</v>
      </c>
      <c r="D52" s="56"/>
    </row>
    <row r="53" spans="1:4" x14ac:dyDescent="0.4">
      <c r="A53" s="13" t="s">
        <v>20</v>
      </c>
      <c r="B53" s="13" t="s">
        <v>50</v>
      </c>
      <c r="C53" s="45">
        <f t="shared" si="1"/>
        <v>0</v>
      </c>
      <c r="D53" s="56"/>
    </row>
    <row r="54" spans="1:4" x14ac:dyDescent="0.4">
      <c r="A54" s="13" t="s">
        <v>20</v>
      </c>
      <c r="B54" s="13" t="s">
        <v>51</v>
      </c>
      <c r="C54" s="45">
        <f t="shared" si="1"/>
        <v>0</v>
      </c>
      <c r="D54" s="56"/>
    </row>
    <row r="55" spans="1:4" x14ac:dyDescent="0.4">
      <c r="A55" s="5" t="s">
        <v>24</v>
      </c>
      <c r="B55" s="5" t="s">
        <v>52</v>
      </c>
      <c r="C55" s="45">
        <f t="shared" si="1"/>
        <v>0</v>
      </c>
      <c r="D55" s="56"/>
    </row>
    <row r="56" spans="1:4" x14ac:dyDescent="0.4">
      <c r="A56" s="5" t="s">
        <v>24</v>
      </c>
      <c r="B56" s="5" t="s">
        <v>53</v>
      </c>
      <c r="C56" s="45">
        <f t="shared" si="1"/>
        <v>0</v>
      </c>
      <c r="D56" s="56"/>
    </row>
    <row r="57" spans="1:4" x14ac:dyDescent="0.4">
      <c r="A57" s="5" t="s">
        <v>24</v>
      </c>
      <c r="B57" s="5" t="s">
        <v>54</v>
      </c>
      <c r="C57" s="45">
        <f t="shared" si="1"/>
        <v>0</v>
      </c>
      <c r="D57" s="56"/>
    </row>
    <row r="58" spans="1:4" x14ac:dyDescent="0.4">
      <c r="A58" s="13" t="s">
        <v>20</v>
      </c>
      <c r="B58" s="13" t="s">
        <v>55</v>
      </c>
      <c r="C58" s="45">
        <f t="shared" si="1"/>
        <v>0</v>
      </c>
      <c r="D58" s="56"/>
    </row>
    <row r="59" spans="1:4" x14ac:dyDescent="0.4">
      <c r="A59" s="13" t="s">
        <v>20</v>
      </c>
      <c r="B59" s="13" t="s">
        <v>56</v>
      </c>
      <c r="C59" s="45">
        <f t="shared" si="1"/>
        <v>0</v>
      </c>
      <c r="D59" s="56"/>
    </row>
    <row r="60" spans="1:4" x14ac:dyDescent="0.4">
      <c r="A60" s="13" t="s">
        <v>20</v>
      </c>
      <c r="B60" s="13" t="s">
        <v>57</v>
      </c>
      <c r="C60" s="45">
        <f t="shared" si="1"/>
        <v>0</v>
      </c>
      <c r="D60" s="56"/>
    </row>
    <row r="61" spans="1:4" x14ac:dyDescent="0.4">
      <c r="A61" s="13" t="s">
        <v>20</v>
      </c>
      <c r="B61" s="13" t="s">
        <v>58</v>
      </c>
      <c r="C61" s="45">
        <f t="shared" si="1"/>
        <v>0</v>
      </c>
      <c r="D61" s="56"/>
    </row>
    <row r="62" spans="1:4" x14ac:dyDescent="0.4">
      <c r="A62" s="13" t="s">
        <v>20</v>
      </c>
      <c r="B62" s="13" t="s">
        <v>59</v>
      </c>
      <c r="C62" s="45">
        <f t="shared" si="1"/>
        <v>0</v>
      </c>
      <c r="D62" s="56"/>
    </row>
    <row r="63" spans="1:4" x14ac:dyDescent="0.4">
      <c r="A63" s="13" t="s">
        <v>20</v>
      </c>
      <c r="B63" s="13" t="s">
        <v>60</v>
      </c>
      <c r="C63" s="45">
        <f t="shared" si="1"/>
        <v>0</v>
      </c>
      <c r="D63" s="56"/>
    </row>
    <row r="64" spans="1:4" x14ac:dyDescent="0.4">
      <c r="A64" s="33" t="s">
        <v>24</v>
      </c>
      <c r="B64" s="33" t="s">
        <v>61</v>
      </c>
      <c r="C64" s="45">
        <f t="shared" si="1"/>
        <v>0</v>
      </c>
      <c r="D64" s="56"/>
    </row>
    <row r="65" spans="1:4" x14ac:dyDescent="0.4">
      <c r="A65" s="13" t="s">
        <v>20</v>
      </c>
      <c r="B65" s="13" t="s">
        <v>62</v>
      </c>
      <c r="C65" s="45">
        <f t="shared" si="1"/>
        <v>0</v>
      </c>
      <c r="D65" s="56"/>
    </row>
    <row r="66" spans="1:4" x14ac:dyDescent="0.4">
      <c r="A66" s="13" t="s">
        <v>20</v>
      </c>
      <c r="B66" s="13" t="s">
        <v>63</v>
      </c>
      <c r="C66" s="45">
        <f t="shared" si="1"/>
        <v>0</v>
      </c>
      <c r="D66" s="56"/>
    </row>
    <row r="67" spans="1:4" x14ac:dyDescent="0.4">
      <c r="A67" s="13" t="s">
        <v>20</v>
      </c>
      <c r="B67" s="13" t="s">
        <v>64</v>
      </c>
      <c r="C67" s="45">
        <f t="shared" si="1"/>
        <v>0</v>
      </c>
      <c r="D67" s="56"/>
    </row>
    <row r="68" spans="1:4" x14ac:dyDescent="0.4">
      <c r="A68" s="13" t="s">
        <v>24</v>
      </c>
      <c r="B68" s="13" t="s">
        <v>65</v>
      </c>
      <c r="C68" s="45">
        <f t="shared" si="1"/>
        <v>0</v>
      </c>
      <c r="D68" s="56"/>
    </row>
    <row r="69" spans="1:4" x14ac:dyDescent="0.4">
      <c r="A69" s="13" t="s">
        <v>20</v>
      </c>
      <c r="B69" s="13" t="s">
        <v>66</v>
      </c>
      <c r="C69" s="45">
        <f t="shared" si="1"/>
        <v>0</v>
      </c>
      <c r="D69" s="56"/>
    </row>
    <row r="70" spans="1:4" x14ac:dyDescent="0.4">
      <c r="A70" s="13" t="s">
        <v>24</v>
      </c>
      <c r="B70" s="13" t="s">
        <v>67</v>
      </c>
      <c r="C70" s="45">
        <f t="shared" si="1"/>
        <v>0</v>
      </c>
      <c r="D70" s="56"/>
    </row>
    <row r="71" spans="1:4" x14ac:dyDescent="0.4">
      <c r="A71" s="13" t="s">
        <v>20</v>
      </c>
      <c r="B71" s="57" t="s">
        <v>85</v>
      </c>
      <c r="C71" s="45" t="s">
        <v>83</v>
      </c>
      <c r="D71" s="45" t="s">
        <v>83</v>
      </c>
    </row>
    <row r="72" spans="1:4" x14ac:dyDescent="0.4">
      <c r="A72" s="13" t="s">
        <v>24</v>
      </c>
      <c r="B72" s="13" t="s">
        <v>68</v>
      </c>
      <c r="C72" s="45">
        <f>D72*1.23</f>
        <v>0</v>
      </c>
      <c r="D72" s="56"/>
    </row>
    <row r="73" spans="1:4" x14ac:dyDescent="0.4">
      <c r="A73" s="13" t="s">
        <v>20</v>
      </c>
      <c r="B73" s="57" t="s">
        <v>86</v>
      </c>
      <c r="C73" s="45" t="s">
        <v>83</v>
      </c>
      <c r="D73" s="45" t="s">
        <v>83</v>
      </c>
    </row>
    <row r="74" spans="1:4" x14ac:dyDescent="0.4">
      <c r="A74" s="8"/>
      <c r="B74" s="52" t="s">
        <v>69</v>
      </c>
      <c r="C74" s="53"/>
    </row>
    <row r="75" spans="1:4" x14ac:dyDescent="0.4">
      <c r="A75" s="8"/>
      <c r="B75" s="4" t="s">
        <v>70</v>
      </c>
      <c r="C75" s="45">
        <f>D75*1.23</f>
        <v>0</v>
      </c>
      <c r="D75" s="56"/>
    </row>
    <row r="76" spans="1:4" x14ac:dyDescent="0.4">
      <c r="A76" s="8"/>
      <c r="B76" s="33" t="s">
        <v>71</v>
      </c>
      <c r="C76" s="45">
        <f>D76*1.23</f>
        <v>0</v>
      </c>
      <c r="D76" s="56"/>
    </row>
    <row r="77" spans="1:4" x14ac:dyDescent="0.4">
      <c r="A77" s="8"/>
      <c r="B77" s="13" t="s">
        <v>72</v>
      </c>
      <c r="C77" s="45">
        <f>D77*1.23</f>
        <v>0</v>
      </c>
      <c r="D77" s="56"/>
    </row>
    <row r="79" spans="1:4" x14ac:dyDescent="0.4">
      <c r="B79" s="68" t="s">
        <v>89</v>
      </c>
      <c r="C79" s="69">
        <f>SUM(C11:C77)</f>
        <v>0</v>
      </c>
    </row>
    <row r="80" spans="1:4" x14ac:dyDescent="0.4">
      <c r="B80" s="48"/>
      <c r="C80" s="65"/>
    </row>
    <row r="81" spans="2:8" x14ac:dyDescent="0.4">
      <c r="B81" s="27"/>
      <c r="C81" s="66" t="s">
        <v>73</v>
      </c>
      <c r="D81" s="67" t="s">
        <v>74</v>
      </c>
      <c r="E81" s="66" t="s">
        <v>75</v>
      </c>
      <c r="F81" s="66" t="s">
        <v>76</v>
      </c>
      <c r="G81" s="66" t="s">
        <v>77</v>
      </c>
    </row>
    <row r="82" spans="2:8" x14ac:dyDescent="0.4">
      <c r="B82" s="22" t="s">
        <v>78</v>
      </c>
      <c r="C82" s="58">
        <f>Nacenenie!C5</f>
        <v>0</v>
      </c>
      <c r="D82" s="23">
        <v>1</v>
      </c>
      <c r="E82" s="62">
        <f>C82*D82</f>
        <v>0</v>
      </c>
      <c r="F82" s="11">
        <v>5094</v>
      </c>
      <c r="G82" s="11"/>
    </row>
    <row r="83" spans="2:8" x14ac:dyDescent="0.4">
      <c r="B83" s="24" t="s">
        <v>79</v>
      </c>
      <c r="C83" s="59">
        <f>Nacenenie!C6</f>
        <v>0</v>
      </c>
      <c r="D83" s="26">
        <v>0</v>
      </c>
      <c r="E83" s="63">
        <f>D83*C83</f>
        <v>0</v>
      </c>
      <c r="F83" s="25"/>
      <c r="G83" s="25"/>
    </row>
    <row r="84" spans="2:8" x14ac:dyDescent="0.4">
      <c r="B84" s="34" t="s">
        <v>80</v>
      </c>
      <c r="C84" s="38">
        <f>Nacenenie!C7</f>
        <v>0</v>
      </c>
      <c r="D84" s="35">
        <v>0.71330000000000005</v>
      </c>
      <c r="E84" s="64">
        <f>D84*C84</f>
        <v>0</v>
      </c>
      <c r="F84" s="32"/>
      <c r="G84" s="32"/>
    </row>
    <row r="85" spans="2:8" ht="15" thickBot="1" x14ac:dyDescent="0.45">
      <c r="B85" s="28"/>
      <c r="C85" s="29"/>
      <c r="D85" s="30"/>
      <c r="E85" s="29"/>
      <c r="F85" s="29"/>
      <c r="G85" s="29"/>
    </row>
    <row r="86" spans="2:8" ht="15" thickBot="1" x14ac:dyDescent="0.45">
      <c r="B86" s="20" t="s">
        <v>81</v>
      </c>
      <c r="C86" s="21">
        <f>SUM(C82:C84)</f>
        <v>0</v>
      </c>
      <c r="D86" s="21"/>
      <c r="E86" s="60">
        <f>SUM(E82:E84)</f>
        <v>0</v>
      </c>
      <c r="F86" s="60">
        <f>F82</f>
        <v>5094</v>
      </c>
      <c r="G86" s="61">
        <f>E86/F86</f>
        <v>0</v>
      </c>
      <c r="H86" s="51" t="s">
        <v>82</v>
      </c>
    </row>
    <row r="87" spans="2:8" x14ac:dyDescent="0.4">
      <c r="B87" s="70" t="str">
        <f>IF(G86&lt;2000, "podozrenie na mimoriadne nizku ponuku v časti dotovanej výstavby - bunka G86", IF(G86&gt;2050, "ponuka je neakceptovateľná z dôvodu prekročenia maximálneho obstarávacieho nákladu - bunka G86", "ponuka je zadaná"))</f>
        <v>podozrenie na mimoriadne nizku ponuku v časti dotovanej výstavby - bunka G86</v>
      </c>
      <c r="C87" s="70"/>
      <c r="D87" s="70"/>
    </row>
    <row r="88" spans="2:8" ht="14.6" customHeight="1" x14ac:dyDescent="0.4">
      <c r="B88" s="71"/>
      <c r="C88" s="71"/>
      <c r="D88" s="71"/>
    </row>
    <row r="89" spans="2:8" ht="14.6" customHeight="1" x14ac:dyDescent="0.4">
      <c r="B89" s="71"/>
      <c r="C89" s="71"/>
      <c r="D89" s="71"/>
    </row>
  </sheetData>
  <sheetProtection algorithmName="SHA-512" hashValue="4PP636pC6eUaLsV/GEZ8IYCfKOZUlsyKYqyTTEhGtdQiMODsCiWHL477LpxKvl4mMBSsORASOm5t8IOdsTujng==" saltValue="AAeQJt/zKgs+xtVLgG+K7Q==" spinCount="100000" sheet="1" objects="1" scenarios="1"/>
  <mergeCells count="7">
    <mergeCell ref="B87:D89"/>
    <mergeCell ref="B20:C20"/>
    <mergeCell ref="B16:C16"/>
    <mergeCell ref="B15:C15"/>
    <mergeCell ref="B17:C17"/>
    <mergeCell ref="B18:C18"/>
    <mergeCell ref="B19:C19"/>
  </mergeCells>
  <conditionalFormatting sqref="B87">
    <cfRule type="containsText" dxfId="2" priority="1" operator="containsText" text="zadaná">
      <formula>NOT(ISERROR(SEARCH("zadaná",B87)))</formula>
    </cfRule>
    <cfRule type="containsText" dxfId="1" priority="2" operator="containsText" text="podozrenie">
      <formula>NOT(ISERROR(SEARCH("podozrenie",B87)))</formula>
    </cfRule>
    <cfRule type="containsText" dxfId="0" priority="3" operator="containsText" text="neakceptovateľná">
      <formula>NOT(ISERROR(SEARCH("neakceptovateľná",B87)))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869F51B1B0242A12BB547FC7011BA" ma:contentTypeVersion="16" ma:contentTypeDescription="Umožňuje vytvoriť nový dokument." ma:contentTypeScope="" ma:versionID="ce55c89e3d62f6405fb13be23de5affe">
  <xsd:schema xmlns:xsd="http://www.w3.org/2001/XMLSchema" xmlns:xs="http://www.w3.org/2001/XMLSchema" xmlns:p="http://schemas.microsoft.com/office/2006/metadata/properties" xmlns:ns2="918cc5dd-2bef-4b15-b764-2f574f9e100b" xmlns:ns3="52384291-7371-4a1f-b8b1-5eb9ecae9b9a" targetNamespace="http://schemas.microsoft.com/office/2006/metadata/properties" ma:root="true" ma:fieldsID="c763cf74b403b22b0809d089aa62fb4e" ns2:_="" ns3:_="">
    <xsd:import namespace="918cc5dd-2bef-4b15-b764-2f574f9e100b"/>
    <xsd:import namespace="52384291-7371-4a1f-b8b1-5eb9ecae9b9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cc5dd-2bef-4b15-b764-2f574f9e10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79afe1a-8365-4df9-83d8-7469a913da2e}" ma:internalName="TaxCatchAll" ma:showField="CatchAllData" ma:web="918cc5dd-2bef-4b15-b764-2f574f9e10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84291-7371-4a1f-b8b1-5eb9ecae9b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84291-7371-4a1f-b8b1-5eb9ecae9b9a">
      <Terms xmlns="http://schemas.microsoft.com/office/infopath/2007/PartnerControls"/>
    </lcf76f155ced4ddcb4097134ff3c332f>
    <TaxCatchAll xmlns="918cc5dd-2bef-4b15-b764-2f574f9e100b" xsi:nil="true"/>
  </documentManagement>
</p:properties>
</file>

<file path=customXml/itemProps1.xml><?xml version="1.0" encoding="utf-8"?>
<ds:datastoreItem xmlns:ds="http://schemas.openxmlformats.org/officeDocument/2006/customXml" ds:itemID="{8BCF6ECA-45E8-4A79-B074-24A3801307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CC193E-90AF-419E-9BC5-D3E99E92A6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cc5dd-2bef-4b15-b764-2f574f9e100b"/>
    <ds:schemaRef ds:uri="52384291-7371-4a1f-b8b1-5eb9ecae9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F0524E-AC5C-40E4-B6A9-6204D4BB55E3}">
  <ds:schemaRefs>
    <ds:schemaRef ds:uri="http://schemas.microsoft.com/office/2006/metadata/properties"/>
    <ds:schemaRef ds:uri="http://schemas.microsoft.com/office/infopath/2007/PartnerControls"/>
    <ds:schemaRef ds:uri="52384291-7371-4a1f-b8b1-5eb9ecae9b9a"/>
    <ds:schemaRef ds:uri="918cc5dd-2bef-4b15-b764-2f574f9e10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Nacenenie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Schönová Dagmar, Mgr.</dc:creator>
  <cp:keywords/>
  <dc:description/>
  <cp:lastModifiedBy>author</cp:lastModifiedBy>
  <cp:revision/>
  <dcterms:created xsi:type="dcterms:W3CDTF">2025-04-25T06:37:03Z</dcterms:created>
  <dcterms:modified xsi:type="dcterms:W3CDTF">2025-12-09T22:33:27Z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0x010100A3B869F51B1B0242A12BB547FC7011BA</vt:lpwstr>
  </property>
  <property fmtid="{D5CDD505-2E9C-101B-9397-08002B2CF9AE}" pid="3" name="MediaServiceImageTags">
    <vt:lpwstr/>
  </property>
</Properties>
</file>