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ťažba DNS Karpaty 2022\Čiastkové zákazky\Výzva č. 10 LS Majdan\Súťaž\"/>
    </mc:Choice>
  </mc:AlternateContent>
  <xr:revisionPtr revIDLastSave="0" documentId="8_{CE23CED4-2705-4666-91F8-4764ABBAB6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 LO HUTY" sheetId="1" r:id="rId1"/>
    <sheet name="Vysvetlívky" sheetId="3" r:id="rId2"/>
  </sheets>
  <definedNames>
    <definedName name="_xlnm.Print_Area" localSheetId="0">' LO HUTY'!$A$1:$O$53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3" i="1" l="1"/>
  <c r="O18" i="1" l="1"/>
  <c r="O35" i="1" l="1"/>
  <c r="P35" i="1" s="1"/>
  <c r="O34" i="1"/>
  <c r="P34" i="1" s="1"/>
  <c r="O32" i="1" l="1"/>
  <c r="P32" i="1" s="1"/>
  <c r="O31" i="1" l="1"/>
  <c r="P31" i="1" s="1"/>
  <c r="O19" i="1" l="1"/>
  <c r="P19" i="1" s="1"/>
  <c r="P18" i="1"/>
  <c r="O12" i="1"/>
  <c r="O20" i="1"/>
  <c r="P20" i="1" s="1"/>
  <c r="O21" i="1"/>
  <c r="P21" i="1" s="1"/>
  <c r="O22" i="1"/>
  <c r="P22" i="1" s="1"/>
  <c r="O23" i="1"/>
  <c r="P23" i="1" s="1"/>
  <c r="O24" i="1"/>
  <c r="P24" i="1" s="1"/>
  <c r="O25" i="1"/>
  <c r="P25" i="1" s="1"/>
  <c r="O26" i="1"/>
  <c r="P26" i="1" s="1"/>
  <c r="O27" i="1"/>
  <c r="P27" i="1" s="1"/>
  <c r="O28" i="1"/>
  <c r="P28" i="1" s="1"/>
  <c r="O29" i="1"/>
  <c r="P29" i="1" s="1"/>
  <c r="O30" i="1"/>
  <c r="P30" i="1" s="1"/>
  <c r="P33" i="1"/>
  <c r="F36" i="1" l="1"/>
  <c r="L38" i="1"/>
  <c r="E36" i="1" l="1"/>
  <c r="O13" i="1" l="1"/>
  <c r="P13" i="1" s="1"/>
  <c r="O14" i="1"/>
  <c r="P14" i="1" s="1"/>
  <c r="O16" i="1"/>
  <c r="P16" i="1" s="1"/>
  <c r="O17" i="1"/>
  <c r="P17" i="1" s="1"/>
  <c r="O15" i="1" l="1"/>
  <c r="P15" i="1" s="1"/>
  <c r="G36" i="1" l="1"/>
  <c r="P12" i="1"/>
  <c r="O36" i="1" l="1"/>
  <c r="P36" i="1" s="1"/>
  <c r="O38" i="1" l="1"/>
  <c r="P38" i="1" l="1"/>
  <c r="O40" i="1"/>
  <c r="O39" i="1" s="1"/>
</calcChain>
</file>

<file path=xl/sharedStrings.xml><?xml version="1.0" encoding="utf-8"?>
<sst xmlns="http://schemas.openxmlformats.org/spreadsheetml/2006/main" count="193" uniqueCount="104">
  <si>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</si>
  <si>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</si>
  <si>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</si>
  <si>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</si>
  <si>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</si>
  <si>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</si>
  <si>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</si>
  <si>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</si>
  <si>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</si>
  <si>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</si>
  <si>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</si>
  <si>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</si>
  <si>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</si>
  <si>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</si>
  <si>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</si>
  <si>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</si>
  <si>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</si>
  <si>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</si>
  <si>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</si>
  <si>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</si>
  <si>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</si>
  <si>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</si>
  <si>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</si>
  <si>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</si>
  <si>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</si>
  <si>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</si>
  <si>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</si>
  <si>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</si>
  <si>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</si>
  <si>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</si>
  <si>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</si>
  <si>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</si>
  <si>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</si>
  <si>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</si>
  <si>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</si>
  <si>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</si>
  <si>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</si>
  <si>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</si>
  <si>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</si>
  <si>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</si>
  <si>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</si>
  <si>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</si>
  <si>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</si>
  <si>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</si>
  <si>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</si>
  <si>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</si>
  <si>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</si>
  <si>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</si>
  <si>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</si>
  <si>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</si>
  <si>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</si>
  <si>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</si>
  <si>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</si>
  <si>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</si>
  <si>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</si>
  <si>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</si>
  <si>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</si>
  <si>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</si>
  <si>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</si>
  <si>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</si>
  <si>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</si>
  <si>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</si>
  <si>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</si>
  <si>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</si>
  <si>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</si>
  <si>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</si>
  <si>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</si>
  <si>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LO (ES)</t>
  </si>
  <si>
    <t>1,2,4a,6,7</t>
  </si>
  <si>
    <t>výrezy</t>
  </si>
  <si>
    <t>Skm</t>
  </si>
  <si>
    <t>Huty</t>
  </si>
  <si>
    <t>Približovacia vzdialenosť P-VM | VM-OM | P-OM (m)</t>
  </si>
  <si>
    <t>OU</t>
  </si>
  <si>
    <t>0/0/300</t>
  </si>
  <si>
    <t>1,2,4a,4d,6,7</t>
  </si>
  <si>
    <t>VU+</t>
  </si>
  <si>
    <t>VU-</t>
  </si>
  <si>
    <t xml:space="preserve"> Ing. Róbert Smolarčík</t>
  </si>
  <si>
    <t>0/0/320</t>
  </si>
  <si>
    <t>325 0</t>
  </si>
  <si>
    <t>0/0/410</t>
  </si>
  <si>
    <t>341A</t>
  </si>
  <si>
    <t>0/0/200</t>
  </si>
  <si>
    <t>50/300/0</t>
  </si>
  <si>
    <t>0/0/500</t>
  </si>
  <si>
    <t>392 1</t>
  </si>
  <si>
    <t>0/0/600</t>
  </si>
  <si>
    <t>324A</t>
  </si>
  <si>
    <t>0/0/400</t>
  </si>
  <si>
    <t>0/0/450</t>
  </si>
  <si>
    <t>382 1</t>
  </si>
  <si>
    <t>0/0/470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</si>
  <si>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Požadovaný termín vykonania zákazky : január 2026 -jún 2026 .Ťažba a výroba sortimentov z lokality peň na vývozné (odvozné) miesto požadovanou kombináciou technológii (kôň, UKT,LKT) Objednávateľ na požiadanie dodávateľa prác umožní obhliadku porastov. Kontaktná osoba: Ing. Michal Kráľovič : 0918333087</t>
    </r>
  </si>
  <si>
    <t>20/500/0</t>
  </si>
  <si>
    <t>DPH 23%</t>
  </si>
  <si>
    <t>205a2</t>
  </si>
  <si>
    <t>AV</t>
  </si>
  <si>
    <t>396 1</t>
  </si>
  <si>
    <t>321 1</t>
  </si>
  <si>
    <t>Lesnícke služby v ťažbovom procese na OZ Karpaty na roky 2022-2026 - výzva DNS č. 10/2025 LS Majdan</t>
  </si>
  <si>
    <t>príloha č. 5 Zmluvy o dielo</t>
  </si>
  <si>
    <t>Lesnícke služby v ťažbovom procese na OZ Karpaty, VC Huty</t>
  </si>
  <si>
    <t>OZ Karpaty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</si>
</sst>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33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13" fillId="0" borderId="0" xfId="0" applyFont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right"/>
    </xf>
    <xf numFmtId="0" fontId="3" fillId="3" borderId="0" xfId="0" applyFont="1" applyFill="1"/>
    <xf numFmtId="0" fontId="12" fillId="3" borderId="0" xfId="0" applyFont="1" applyFill="1" applyAlignment="1">
      <alignment horizontal="left"/>
    </xf>
    <xf numFmtId="0" fontId="0" fillId="3" borderId="0" xfId="0" applyFill="1"/>
    <xf numFmtId="0" fontId="0" fillId="3" borderId="0" xfId="0" applyFill="1" applyAlignment="1">
      <alignment horizontal="left"/>
    </xf>
    <xf numFmtId="0" fontId="5" fillId="3" borderId="1" xfId="0" applyFont="1" applyFill="1" applyBorder="1" applyAlignment="1">
      <alignment horizontal="left"/>
    </xf>
    <xf numFmtId="0" fontId="0" fillId="3" borderId="0" xfId="0" applyFill="1" applyAlignment="1">
      <alignment horizontal="center"/>
    </xf>
    <xf numFmtId="0" fontId="6" fillId="3" borderId="9" xfId="0" applyFont="1" applyFill="1" applyBorder="1" applyAlignment="1">
      <alignment vertical="center" wrapText="1"/>
    </xf>
    <xf numFmtId="4" fontId="6" fillId="3" borderId="15" xfId="0" applyNumberFormat="1" applyFont="1" applyFill="1" applyBorder="1" applyAlignment="1">
      <alignment horizontal="center" vertical="center"/>
    </xf>
    <xf numFmtId="4" fontId="6" fillId="3" borderId="23" xfId="0" applyNumberFormat="1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/>
    </xf>
    <xf numFmtId="0" fontId="10" fillId="3" borderId="30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3" fontId="10" fillId="3" borderId="30" xfId="0" applyNumberFormat="1" applyFont="1" applyFill="1" applyBorder="1" applyAlignment="1">
      <alignment horizontal="right" vertical="center"/>
    </xf>
    <xf numFmtId="0" fontId="10" fillId="3" borderId="30" xfId="0" applyFont="1" applyFill="1" applyBorder="1" applyAlignment="1">
      <alignment horizontal="center" vertical="center"/>
    </xf>
    <xf numFmtId="4" fontId="6" fillId="3" borderId="32" xfId="0" applyNumberFormat="1" applyFont="1" applyFill="1" applyBorder="1" applyAlignment="1">
      <alignment horizontal="center" vertical="center"/>
    </xf>
    <xf numFmtId="4" fontId="6" fillId="3" borderId="31" xfId="0" applyNumberFormat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vertical="center"/>
    </xf>
    <xf numFmtId="4" fontId="6" fillId="3" borderId="12" xfId="0" applyNumberFormat="1" applyFont="1" applyFill="1" applyBorder="1" applyAlignment="1">
      <alignment horizontal="center" vertical="center"/>
    </xf>
    <xf numFmtId="4" fontId="6" fillId="3" borderId="28" xfId="0" applyNumberFormat="1" applyFont="1" applyFill="1" applyBorder="1" applyAlignment="1">
      <alignment horizontal="center" vertical="center"/>
    </xf>
    <xf numFmtId="4" fontId="6" fillId="3" borderId="31" xfId="0" applyNumberFormat="1" applyFont="1" applyFill="1" applyBorder="1" applyAlignment="1" applyProtection="1">
      <alignment horizontal="center" vertical="center"/>
      <protection locked="0"/>
    </xf>
    <xf numFmtId="4" fontId="6" fillId="3" borderId="17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0" fontId="5" fillId="3" borderId="1" xfId="0" applyFont="1" applyFill="1" applyBorder="1"/>
    <xf numFmtId="0" fontId="0" fillId="0" borderId="1" xfId="0" applyBorder="1" applyAlignment="1">
      <alignment wrapText="1"/>
    </xf>
    <xf numFmtId="0" fontId="3" fillId="3" borderId="32" xfId="0" applyFont="1" applyFill="1" applyBorder="1"/>
    <xf numFmtId="0" fontId="0" fillId="3" borderId="29" xfId="0" applyFill="1" applyBorder="1"/>
    <xf numFmtId="0" fontId="10" fillId="3" borderId="19" xfId="0" applyFont="1" applyFill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/>
    </xf>
    <xf numFmtId="0" fontId="10" fillId="3" borderId="42" xfId="0" applyFont="1" applyFill="1" applyBorder="1" applyAlignment="1">
      <alignment horizontal="right" vertical="center" wrapText="1"/>
    </xf>
    <xf numFmtId="0" fontId="3" fillId="3" borderId="26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" vertical="center"/>
    </xf>
    <xf numFmtId="0" fontId="10" fillId="3" borderId="38" xfId="0" applyFont="1" applyFill="1" applyBorder="1" applyAlignment="1">
      <alignment horizontal="right" vertical="center" wrapText="1"/>
    </xf>
    <xf numFmtId="0" fontId="10" fillId="3" borderId="22" xfId="0" applyFont="1" applyFill="1" applyBorder="1" applyAlignment="1">
      <alignment horizontal="right" vertical="center" wrapText="1"/>
    </xf>
    <xf numFmtId="0" fontId="10" fillId="3" borderId="43" xfId="0" applyFont="1" applyFill="1" applyBorder="1" applyAlignment="1">
      <alignment horizontal="right" vertical="center" wrapText="1"/>
    </xf>
    <xf numFmtId="4" fontId="10" fillId="3" borderId="28" xfId="0" applyNumberFormat="1" applyFont="1" applyFill="1" applyBorder="1" applyAlignment="1">
      <alignment horizontal="center" vertical="center"/>
    </xf>
    <xf numFmtId="4" fontId="6" fillId="3" borderId="44" xfId="0" applyNumberFormat="1" applyFont="1" applyFill="1" applyBorder="1" applyAlignment="1" applyProtection="1">
      <alignment horizontal="center" vertical="center"/>
      <protection locked="0"/>
    </xf>
    <xf numFmtId="14" fontId="10" fillId="3" borderId="0" xfId="0" applyNumberFormat="1" applyFont="1" applyFill="1" applyAlignment="1">
      <alignment horizontal="left" vertical="center"/>
    </xf>
    <xf numFmtId="0" fontId="0" fillId="0" borderId="22" xfId="0" applyBorder="1" applyAlignment="1">
      <alignment horizontal="center" vertical="center"/>
    </xf>
    <xf numFmtId="0" fontId="10" fillId="3" borderId="45" xfId="0" applyFont="1" applyFill="1" applyBorder="1" applyAlignment="1">
      <alignment horizontal="right" vertical="center" wrapText="1"/>
    </xf>
    <xf numFmtId="0" fontId="10" fillId="3" borderId="39" xfId="0" applyFont="1" applyFill="1" applyBorder="1" applyAlignment="1">
      <alignment horizontal="center" vertical="center"/>
    </xf>
    <xf numFmtId="0" fontId="5" fillId="3" borderId="46" xfId="0" applyFont="1" applyFill="1" applyBorder="1" applyAlignment="1">
      <alignment horizontal="center" vertical="center"/>
    </xf>
    <xf numFmtId="4" fontId="6" fillId="3" borderId="34" xfId="0" applyNumberFormat="1" applyFont="1" applyFill="1" applyBorder="1" applyAlignment="1" applyProtection="1">
      <alignment horizontal="center" vertical="center"/>
      <protection locked="0"/>
    </xf>
    <xf numFmtId="4" fontId="6" fillId="3" borderId="4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vertical="center" wrapText="1"/>
    </xf>
    <xf numFmtId="0" fontId="0" fillId="0" borderId="22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4" fontId="10" fillId="3" borderId="23" xfId="0" applyNumberFormat="1" applyFont="1" applyFill="1" applyBorder="1" applyAlignment="1">
      <alignment horizontal="center" vertical="center"/>
    </xf>
    <xf numFmtId="4" fontId="10" fillId="3" borderId="20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3" borderId="26" xfId="0" applyFill="1" applyBorder="1" applyAlignment="1">
      <alignment horizontal="right" vertical="center"/>
    </xf>
    <xf numFmtId="0" fontId="10" fillId="3" borderId="51" xfId="0" applyFont="1" applyFill="1" applyBorder="1" applyAlignment="1">
      <alignment horizontal="right" vertical="center" wrapText="1"/>
    </xf>
    <xf numFmtId="0" fontId="10" fillId="3" borderId="32" xfId="0" applyFont="1" applyFill="1" applyBorder="1" applyAlignment="1">
      <alignment horizontal="right" vertical="center" wrapText="1"/>
    </xf>
    <xf numFmtId="0" fontId="1" fillId="3" borderId="0" xfId="0" applyFont="1" applyFill="1" applyAlignment="1">
      <alignment horizont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44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0" fillId="3" borderId="0" xfId="0" applyFill="1" applyAlignment="1">
      <alignment horizontal="left"/>
    </xf>
    <xf numFmtId="0" fontId="6" fillId="3" borderId="9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4" fillId="2" borderId="0" xfId="0" applyFont="1" applyFill="1"/>
    <xf numFmtId="0" fontId="0" fillId="2" borderId="0" xfId="0" applyFill="1"/>
    <xf numFmtId="0" fontId="7" fillId="2" borderId="9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40" xfId="0" applyFont="1" applyFill="1" applyBorder="1" applyAlignment="1">
      <alignment horizontal="center" vertical="center" wrapText="1"/>
    </xf>
    <xf numFmtId="0" fontId="6" fillId="3" borderId="47" xfId="0" applyFont="1" applyFill="1" applyBorder="1" applyAlignment="1">
      <alignment horizontal="center" vertical="center" wrapText="1"/>
    </xf>
    <xf numFmtId="0" fontId="6" fillId="3" borderId="41" xfId="0" applyFont="1" applyFill="1" applyBorder="1" applyAlignment="1">
      <alignment horizontal="center" vertical="center" wrapText="1"/>
    </xf>
    <xf numFmtId="0" fontId="6" fillId="3" borderId="48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 applyProtection="1">
      <alignment horizontal="left"/>
      <protection locked="0"/>
    </xf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19" xfId="0" applyFont="1" applyFill="1" applyBorder="1" applyAlignment="1" applyProtection="1">
      <alignment horizontal="left"/>
      <protection locked="0"/>
    </xf>
    <xf numFmtId="0" fontId="0" fillId="2" borderId="18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5" fillId="3" borderId="0" xfId="0" applyFont="1" applyFill="1" applyAlignment="1">
      <alignment horizontal="left" vertical="center"/>
    </xf>
    <xf numFmtId="0" fontId="5" fillId="3" borderId="1" xfId="0" applyFont="1" applyFill="1" applyBorder="1" applyAlignment="1">
      <alignment horizontal="center" vertical="center" textRotation="90"/>
    </xf>
    <xf numFmtId="0" fontId="0" fillId="3" borderId="35" xfId="0" applyFill="1" applyBorder="1" applyAlignment="1">
      <alignment horizontal="center" vertical="top" wrapText="1"/>
    </xf>
    <xf numFmtId="0" fontId="0" fillId="3" borderId="16" xfId="0" applyFill="1" applyBorder="1" applyAlignment="1">
      <alignment horizontal="center" vertical="top" wrapText="1"/>
    </xf>
    <xf numFmtId="0" fontId="0" fillId="3" borderId="36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0" fillId="3" borderId="0" xfId="0" applyFill="1" applyAlignment="1">
      <alignment horizontal="center" vertical="top" wrapText="1"/>
    </xf>
    <xf numFmtId="0" fontId="0" fillId="3" borderId="37" xfId="0" applyFill="1" applyBorder="1" applyAlignment="1">
      <alignment horizontal="center" vertical="top" wrapText="1"/>
    </xf>
    <xf numFmtId="0" fontId="0" fillId="3" borderId="38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0" fillId="3" borderId="39" xfId="0" applyFill="1" applyBorder="1" applyAlignment="1">
      <alignment horizontal="center" vertical="top" wrapText="1"/>
    </xf>
    <xf numFmtId="0" fontId="6" fillId="3" borderId="6" xfId="0" applyFont="1" applyFill="1" applyBorder="1" applyAlignment="1">
      <alignment horizontal="right" vertical="center"/>
    </xf>
    <xf numFmtId="0" fontId="6" fillId="3" borderId="5" xfId="0" applyFont="1" applyFill="1" applyBorder="1" applyAlignment="1">
      <alignment horizontal="right" vertical="center" indent="2"/>
    </xf>
    <xf numFmtId="0" fontId="6" fillId="3" borderId="6" xfId="0" applyFont="1" applyFill="1" applyBorder="1" applyAlignment="1">
      <alignment horizontal="right" vertical="center" indent="2"/>
    </xf>
    <xf numFmtId="0" fontId="6" fillId="3" borderId="7" xfId="0" applyFont="1" applyFill="1" applyBorder="1" applyAlignment="1">
      <alignment horizontal="right" vertical="center" indent="2"/>
    </xf>
    <xf numFmtId="0" fontId="11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3" borderId="26" xfId="0" applyFont="1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0" fillId="0" borderId="34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3"/>
  <sheetViews>
    <sheetView tabSelected="1" view="pageBreakPreview" zoomScaleNormal="100" zoomScaleSheetLayoutView="100" workbookViewId="0">
      <selection activeCell="C9" sqref="C9:D9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6" customWidth="1"/>
    <col min="7" max="7" width="11.85546875" customWidth="1"/>
    <col min="11" max="11" width="14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77" t="s">
        <v>62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14" t="s">
        <v>66</v>
      </c>
      <c r="O1" s="13"/>
    </row>
    <row r="2" spans="1:16" ht="11.25" customHeight="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4" t="s">
        <v>101</v>
      </c>
      <c r="O2" s="13"/>
    </row>
    <row r="3" spans="1:16" ht="18" x14ac:dyDescent="0.25">
      <c r="A3" s="15" t="s">
        <v>0</v>
      </c>
      <c r="B3" s="11"/>
      <c r="C3" s="101" t="s">
        <v>100</v>
      </c>
      <c r="D3" s="102"/>
      <c r="E3" s="102"/>
      <c r="F3" s="102"/>
      <c r="G3" s="102"/>
      <c r="H3" s="102"/>
      <c r="I3" s="102"/>
      <c r="J3" s="102"/>
      <c r="K3" s="102"/>
      <c r="L3" s="11"/>
      <c r="N3" s="12"/>
      <c r="O3" s="13"/>
    </row>
    <row r="4" spans="1:16" ht="10.5" customHeight="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2"/>
      <c r="O4" s="13"/>
    </row>
    <row r="5" spans="1:16" x14ac:dyDescent="0.25">
      <c r="A5" s="16"/>
      <c r="B5" s="91" t="s">
        <v>102</v>
      </c>
      <c r="C5" s="91"/>
      <c r="D5" s="91"/>
      <c r="E5" s="91"/>
      <c r="F5" s="91"/>
      <c r="G5" s="17"/>
      <c r="H5" s="16"/>
      <c r="I5" s="16"/>
      <c r="J5" s="16"/>
      <c r="K5" s="16"/>
      <c r="L5" s="16"/>
      <c r="M5" s="16"/>
      <c r="N5" s="16"/>
      <c r="O5" s="16"/>
    </row>
    <row r="6" spans="1:16" x14ac:dyDescent="0.25">
      <c r="A6" s="18" t="s">
        <v>1</v>
      </c>
      <c r="B6" t="s">
        <v>103</v>
      </c>
      <c r="G6" s="17"/>
      <c r="H6" s="16"/>
      <c r="I6" s="16"/>
      <c r="J6" s="16"/>
      <c r="K6" s="16"/>
      <c r="L6" s="16"/>
      <c r="M6" s="16"/>
      <c r="N6" s="16"/>
      <c r="O6" s="16"/>
    </row>
    <row r="7" spans="1:16" ht="6" customHeight="1" thickBot="1" x14ac:dyDescent="0.3">
      <c r="A7" s="17"/>
      <c r="B7" s="92"/>
      <c r="C7" s="92"/>
      <c r="D7" s="92"/>
      <c r="E7" s="92"/>
      <c r="F7" s="92"/>
      <c r="G7" s="17"/>
      <c r="H7" s="16"/>
      <c r="I7" s="16"/>
      <c r="J7" s="16"/>
      <c r="K7" s="16"/>
      <c r="L7" s="16"/>
      <c r="M7" s="16"/>
      <c r="N7" s="16"/>
      <c r="O7" s="16"/>
    </row>
    <row r="8" spans="1:16" ht="16.5" customHeight="1" thickBot="1" x14ac:dyDescent="0.3">
      <c r="A8" s="89" t="s">
        <v>64</v>
      </c>
      <c r="B8" s="90"/>
      <c r="C8" s="19"/>
      <c r="D8" s="16"/>
      <c r="E8" s="16"/>
      <c r="F8" s="16"/>
      <c r="G8" s="17"/>
      <c r="H8" s="16"/>
      <c r="I8" s="16"/>
      <c r="J8" s="16"/>
      <c r="K8" s="16"/>
      <c r="L8" s="16"/>
      <c r="M8" s="16"/>
      <c r="N8" s="16"/>
      <c r="O8" s="16"/>
    </row>
    <row r="9" spans="1:16" ht="21" customHeight="1" thickBot="1" x14ac:dyDescent="0.3">
      <c r="A9" s="46" t="s">
        <v>67</v>
      </c>
      <c r="B9" s="93" t="s">
        <v>2</v>
      </c>
      <c r="C9" s="96" t="s">
        <v>51</v>
      </c>
      <c r="D9" s="97"/>
      <c r="E9" s="98" t="s">
        <v>3</v>
      </c>
      <c r="F9" s="99"/>
      <c r="G9" s="100"/>
      <c r="H9" s="78" t="s">
        <v>4</v>
      </c>
      <c r="I9" s="81" t="s">
        <v>5</v>
      </c>
      <c r="J9" s="84" t="s">
        <v>6</v>
      </c>
      <c r="K9" s="87" t="s">
        <v>72</v>
      </c>
      <c r="L9" s="81" t="s">
        <v>52</v>
      </c>
      <c r="M9" s="81" t="s">
        <v>58</v>
      </c>
      <c r="N9" s="103" t="s">
        <v>56</v>
      </c>
      <c r="O9" s="106" t="s">
        <v>57</v>
      </c>
    </row>
    <row r="10" spans="1:16" ht="21.75" customHeight="1" thickBot="1" x14ac:dyDescent="0.3">
      <c r="A10" s="20"/>
      <c r="B10" s="94"/>
      <c r="C10" s="109" t="s">
        <v>65</v>
      </c>
      <c r="D10" s="110"/>
      <c r="E10" s="109" t="s">
        <v>8</v>
      </c>
      <c r="F10" s="113" t="s">
        <v>9</v>
      </c>
      <c r="G10" s="115" t="s">
        <v>10</v>
      </c>
      <c r="H10" s="79"/>
      <c r="I10" s="82"/>
      <c r="J10" s="85"/>
      <c r="K10" s="87"/>
      <c r="L10" s="82"/>
      <c r="M10" s="82"/>
      <c r="N10" s="104"/>
      <c r="O10" s="107"/>
    </row>
    <row r="11" spans="1:16" ht="50.25" customHeight="1" thickBot="1" x14ac:dyDescent="0.3">
      <c r="A11" s="66"/>
      <c r="B11" s="95"/>
      <c r="C11" s="111"/>
      <c r="D11" s="112"/>
      <c r="E11" s="111"/>
      <c r="F11" s="114"/>
      <c r="G11" s="116"/>
      <c r="H11" s="80"/>
      <c r="I11" s="83"/>
      <c r="J11" s="86"/>
      <c r="K11" s="88"/>
      <c r="L11" s="83"/>
      <c r="M11" s="83"/>
      <c r="N11" s="105"/>
      <c r="O11" s="108"/>
    </row>
    <row r="12" spans="1:16" x14ac:dyDescent="0.25">
      <c r="A12" s="52" t="s">
        <v>71</v>
      </c>
      <c r="B12" s="53" t="s">
        <v>80</v>
      </c>
      <c r="C12" s="60" t="s">
        <v>68</v>
      </c>
      <c r="D12" s="67" t="s">
        <v>70</v>
      </c>
      <c r="E12" s="54">
        <v>2.52</v>
      </c>
      <c r="F12" s="55">
        <v>116.27</v>
      </c>
      <c r="G12" s="61">
        <v>118.79</v>
      </c>
      <c r="H12" s="62" t="s">
        <v>76</v>
      </c>
      <c r="I12" s="23">
        <v>50</v>
      </c>
      <c r="J12" s="23">
        <v>1.01</v>
      </c>
      <c r="K12" s="72" t="s">
        <v>81</v>
      </c>
      <c r="L12" s="70">
        <v>2312.2199999999998</v>
      </c>
      <c r="M12" s="63" t="s">
        <v>59</v>
      </c>
      <c r="N12" s="64"/>
      <c r="O12" s="65">
        <f>SUM(N12*G12)</f>
        <v>0</v>
      </c>
      <c r="P12" s="10" t="str">
        <f>IF( O12=0," ", IF(100-((L12/O12)*100)&gt;20,"viac ako 20%",0))</f>
        <v xml:space="preserve"> </v>
      </c>
    </row>
    <row r="13" spans="1:16" x14ac:dyDescent="0.25">
      <c r="A13" s="52"/>
      <c r="B13" s="53" t="s">
        <v>80</v>
      </c>
      <c r="C13" s="60" t="s">
        <v>68</v>
      </c>
      <c r="D13" s="68" t="s">
        <v>69</v>
      </c>
      <c r="E13" s="54"/>
      <c r="F13" s="55">
        <v>79.2</v>
      </c>
      <c r="G13" s="61">
        <v>79.2</v>
      </c>
      <c r="H13" s="62"/>
      <c r="I13" s="23"/>
      <c r="J13" s="23"/>
      <c r="K13" s="73"/>
      <c r="L13" s="71">
        <v>1964.17</v>
      </c>
      <c r="M13" s="22" t="s">
        <v>59</v>
      </c>
      <c r="N13" s="64"/>
      <c r="O13" s="21">
        <f t="shared" ref="O13:O35" si="0">SUM(N13*G13)</f>
        <v>0</v>
      </c>
      <c r="P13" s="10" t="str">
        <f t="shared" ref="P13:P36" si="1">IF( O13=0," ", IF(100-((L13/O13)*100)&gt;20,"viac ako 20%",0))</f>
        <v xml:space="preserve"> </v>
      </c>
    </row>
    <row r="14" spans="1:16" x14ac:dyDescent="0.25">
      <c r="A14" s="52"/>
      <c r="B14" s="53" t="s">
        <v>82</v>
      </c>
      <c r="C14" s="60" t="s">
        <v>68</v>
      </c>
      <c r="D14" s="67" t="s">
        <v>70</v>
      </c>
      <c r="E14" s="54">
        <v>2.4</v>
      </c>
      <c r="F14" s="55">
        <v>21.89</v>
      </c>
      <c r="G14" s="55">
        <v>24.29</v>
      </c>
      <c r="H14" s="62" t="s">
        <v>77</v>
      </c>
      <c r="I14" s="23">
        <v>10</v>
      </c>
      <c r="J14" s="23">
        <v>0.19</v>
      </c>
      <c r="K14" s="72" t="s">
        <v>83</v>
      </c>
      <c r="L14" s="71">
        <v>737</v>
      </c>
      <c r="M14" s="22" t="s">
        <v>59</v>
      </c>
      <c r="N14" s="64"/>
      <c r="O14" s="21">
        <f t="shared" si="0"/>
        <v>0</v>
      </c>
      <c r="P14" s="10" t="str">
        <f t="shared" si="1"/>
        <v xml:space="preserve"> </v>
      </c>
    </row>
    <row r="15" spans="1:16" x14ac:dyDescent="0.25">
      <c r="A15" s="52"/>
      <c r="B15" s="53" t="s">
        <v>82</v>
      </c>
      <c r="C15" s="60" t="s">
        <v>68</v>
      </c>
      <c r="D15" s="68" t="s">
        <v>69</v>
      </c>
      <c r="E15" s="54">
        <v>10.4</v>
      </c>
      <c r="F15" s="55">
        <v>86.76</v>
      </c>
      <c r="G15" s="55">
        <v>97.16</v>
      </c>
      <c r="H15" s="62"/>
      <c r="I15" s="23"/>
      <c r="J15" s="23"/>
      <c r="K15" s="73"/>
      <c r="L15" s="71">
        <v>3774.87</v>
      </c>
      <c r="M15" s="22" t="s">
        <v>59</v>
      </c>
      <c r="N15" s="64"/>
      <c r="O15" s="21">
        <f t="shared" si="0"/>
        <v>0</v>
      </c>
      <c r="P15" s="10" t="str">
        <f t="shared" si="1"/>
        <v xml:space="preserve"> </v>
      </c>
    </row>
    <row r="16" spans="1:16" x14ac:dyDescent="0.25">
      <c r="A16" s="52"/>
      <c r="B16" s="53">
        <v>342</v>
      </c>
      <c r="C16" s="60" t="s">
        <v>75</v>
      </c>
      <c r="D16" s="67" t="s">
        <v>70</v>
      </c>
      <c r="E16" s="54">
        <v>1.83</v>
      </c>
      <c r="F16" s="55">
        <v>24.41</v>
      </c>
      <c r="G16" s="50">
        <v>26.24</v>
      </c>
      <c r="H16" s="62" t="s">
        <v>77</v>
      </c>
      <c r="I16" s="23">
        <v>25</v>
      </c>
      <c r="J16" s="23">
        <v>0.13</v>
      </c>
      <c r="K16" s="72" t="s">
        <v>84</v>
      </c>
      <c r="L16" s="71">
        <v>927.9</v>
      </c>
      <c r="M16" s="22" t="s">
        <v>59</v>
      </c>
      <c r="N16" s="64"/>
      <c r="O16" s="21">
        <f t="shared" si="0"/>
        <v>0</v>
      </c>
      <c r="P16" s="10" t="str">
        <f t="shared" si="1"/>
        <v xml:space="preserve"> </v>
      </c>
    </row>
    <row r="17" spans="1:16" x14ac:dyDescent="0.25">
      <c r="A17" s="52"/>
      <c r="B17" s="53">
        <v>342</v>
      </c>
      <c r="C17" s="60" t="s">
        <v>75</v>
      </c>
      <c r="D17" s="68" t="s">
        <v>69</v>
      </c>
      <c r="E17" s="54">
        <v>10.97</v>
      </c>
      <c r="F17" s="55">
        <v>93.98</v>
      </c>
      <c r="G17" s="50">
        <v>104.95</v>
      </c>
      <c r="H17" s="48"/>
      <c r="I17" s="23"/>
      <c r="J17" s="23"/>
      <c r="K17" s="73"/>
      <c r="L17" s="71">
        <v>4632.3999999999996</v>
      </c>
      <c r="M17" s="22" t="s">
        <v>59</v>
      </c>
      <c r="N17" s="64"/>
      <c r="O17" s="21">
        <f t="shared" si="0"/>
        <v>0</v>
      </c>
      <c r="P17" s="10" t="str">
        <f t="shared" si="1"/>
        <v xml:space="preserve"> </v>
      </c>
    </row>
    <row r="18" spans="1:16" x14ac:dyDescent="0.25">
      <c r="A18" s="52"/>
      <c r="B18" s="53">
        <v>373</v>
      </c>
      <c r="C18" s="60" t="s">
        <v>68</v>
      </c>
      <c r="D18" s="67" t="s">
        <v>70</v>
      </c>
      <c r="E18" s="54"/>
      <c r="F18" s="55">
        <v>376.38</v>
      </c>
      <c r="G18" s="50">
        <v>376.38</v>
      </c>
      <c r="H18" s="62" t="s">
        <v>76</v>
      </c>
      <c r="I18" s="23">
        <v>25</v>
      </c>
      <c r="J18" s="23">
        <v>0.45</v>
      </c>
      <c r="K18" s="72" t="s">
        <v>85</v>
      </c>
      <c r="L18" s="71">
        <v>7946.74</v>
      </c>
      <c r="M18" s="22" t="s">
        <v>59</v>
      </c>
      <c r="N18" s="64"/>
      <c r="O18" s="21">
        <f t="shared" si="0"/>
        <v>0</v>
      </c>
      <c r="P18" s="10" t="str">
        <f t="shared" si="1"/>
        <v xml:space="preserve"> </v>
      </c>
    </row>
    <row r="19" spans="1:16" x14ac:dyDescent="0.25">
      <c r="A19" s="52"/>
      <c r="B19" s="53">
        <v>373</v>
      </c>
      <c r="C19" s="60" t="s">
        <v>68</v>
      </c>
      <c r="D19" s="68" t="s">
        <v>69</v>
      </c>
      <c r="E19" s="54"/>
      <c r="F19" s="55">
        <v>376.38</v>
      </c>
      <c r="G19" s="50">
        <v>376.38</v>
      </c>
      <c r="H19" s="62"/>
      <c r="I19" s="23"/>
      <c r="J19" s="23"/>
      <c r="K19" s="73"/>
      <c r="L19" s="71">
        <v>9973.99</v>
      </c>
      <c r="M19" s="22" t="s">
        <v>59</v>
      </c>
      <c r="N19" s="64"/>
      <c r="O19" s="21">
        <f t="shared" si="0"/>
        <v>0</v>
      </c>
      <c r="P19" s="10" t="str">
        <f t="shared" si="1"/>
        <v xml:space="preserve"> </v>
      </c>
    </row>
    <row r="20" spans="1:16" x14ac:dyDescent="0.25">
      <c r="A20" s="52"/>
      <c r="B20" s="53">
        <v>380</v>
      </c>
      <c r="C20" s="60" t="s">
        <v>68</v>
      </c>
      <c r="D20" s="67" t="s">
        <v>70</v>
      </c>
      <c r="E20" s="54">
        <v>1.21</v>
      </c>
      <c r="F20" s="55">
        <v>69.27</v>
      </c>
      <c r="G20" s="50">
        <v>70.48</v>
      </c>
      <c r="H20" s="62" t="s">
        <v>76</v>
      </c>
      <c r="I20" s="23">
        <v>15</v>
      </c>
      <c r="J20" s="23">
        <v>0.51</v>
      </c>
      <c r="K20" s="72" t="s">
        <v>79</v>
      </c>
      <c r="L20" s="71">
        <v>1529.29</v>
      </c>
      <c r="M20" s="22" t="s">
        <v>59</v>
      </c>
      <c r="N20" s="64"/>
      <c r="O20" s="21">
        <f t="shared" si="0"/>
        <v>0</v>
      </c>
      <c r="P20" s="10" t="str">
        <f t="shared" si="1"/>
        <v xml:space="preserve"> </v>
      </c>
    </row>
    <row r="21" spans="1:16" x14ac:dyDescent="0.25">
      <c r="A21" s="52"/>
      <c r="B21" s="53">
        <v>380</v>
      </c>
      <c r="C21" s="60" t="s">
        <v>68</v>
      </c>
      <c r="D21" s="68" t="s">
        <v>69</v>
      </c>
      <c r="E21" s="54"/>
      <c r="F21" s="55">
        <v>46.98</v>
      </c>
      <c r="G21" s="50">
        <v>46.98</v>
      </c>
      <c r="H21" s="48"/>
      <c r="I21" s="23"/>
      <c r="J21" s="23"/>
      <c r="K21" s="73"/>
      <c r="L21" s="71">
        <v>1274.43</v>
      </c>
      <c r="M21" s="22" t="s">
        <v>59</v>
      </c>
      <c r="N21" s="64"/>
      <c r="O21" s="21">
        <f t="shared" si="0"/>
        <v>0</v>
      </c>
      <c r="P21" s="10" t="str">
        <f t="shared" si="1"/>
        <v xml:space="preserve"> </v>
      </c>
    </row>
    <row r="22" spans="1:16" x14ac:dyDescent="0.25">
      <c r="A22" s="52"/>
      <c r="B22" s="53" t="s">
        <v>86</v>
      </c>
      <c r="C22" s="60" t="s">
        <v>68</v>
      </c>
      <c r="D22" s="67" t="s">
        <v>70</v>
      </c>
      <c r="E22" s="54"/>
      <c r="F22" s="55">
        <v>179.49</v>
      </c>
      <c r="G22" s="50">
        <v>179.49</v>
      </c>
      <c r="H22" s="48" t="s">
        <v>73</v>
      </c>
      <c r="I22" s="23">
        <v>25</v>
      </c>
      <c r="J22" s="23">
        <v>2.64</v>
      </c>
      <c r="K22" s="72" t="s">
        <v>74</v>
      </c>
      <c r="L22" s="71">
        <v>2737.64</v>
      </c>
      <c r="M22" s="22" t="s">
        <v>59</v>
      </c>
      <c r="N22" s="64"/>
      <c r="O22" s="21">
        <f t="shared" si="0"/>
        <v>0</v>
      </c>
      <c r="P22" s="10" t="str">
        <f t="shared" si="1"/>
        <v xml:space="preserve"> </v>
      </c>
    </row>
    <row r="23" spans="1:16" x14ac:dyDescent="0.25">
      <c r="A23" s="52"/>
      <c r="B23" s="53" t="s">
        <v>86</v>
      </c>
      <c r="C23" s="60" t="s">
        <v>68</v>
      </c>
      <c r="D23" s="68" t="s">
        <v>69</v>
      </c>
      <c r="E23" s="54"/>
      <c r="F23" s="55">
        <v>44.87</v>
      </c>
      <c r="G23" s="50">
        <v>44.87</v>
      </c>
      <c r="H23" s="48"/>
      <c r="I23" s="23"/>
      <c r="J23" s="23"/>
      <c r="K23" s="73"/>
      <c r="L23" s="71">
        <v>898.55</v>
      </c>
      <c r="M23" s="22" t="s">
        <v>59</v>
      </c>
      <c r="N23" s="64"/>
      <c r="O23" s="21">
        <f t="shared" si="0"/>
        <v>0</v>
      </c>
      <c r="P23" s="10" t="str">
        <f t="shared" si="1"/>
        <v xml:space="preserve"> </v>
      </c>
    </row>
    <row r="24" spans="1:16" x14ac:dyDescent="0.25">
      <c r="A24" s="52"/>
      <c r="B24" s="53" t="s">
        <v>98</v>
      </c>
      <c r="C24" s="60" t="s">
        <v>68</v>
      </c>
      <c r="D24" s="67" t="s">
        <v>70</v>
      </c>
      <c r="E24" s="54"/>
      <c r="F24" s="55">
        <v>364.73</v>
      </c>
      <c r="G24" s="50">
        <v>364.73</v>
      </c>
      <c r="H24" s="48" t="s">
        <v>73</v>
      </c>
      <c r="I24" s="23">
        <v>20</v>
      </c>
      <c r="J24" s="23">
        <v>2.83</v>
      </c>
      <c r="K24" s="72" t="s">
        <v>74</v>
      </c>
      <c r="L24" s="71">
        <v>5095.16</v>
      </c>
      <c r="M24" s="22" t="s">
        <v>59</v>
      </c>
      <c r="N24" s="64"/>
      <c r="O24" s="21">
        <f t="shared" si="0"/>
        <v>0</v>
      </c>
      <c r="P24" s="10" t="str">
        <f t="shared" si="1"/>
        <v xml:space="preserve"> </v>
      </c>
    </row>
    <row r="25" spans="1:16" x14ac:dyDescent="0.25">
      <c r="A25" s="52"/>
      <c r="B25" s="53" t="s">
        <v>98</v>
      </c>
      <c r="C25" s="60" t="s">
        <v>68</v>
      </c>
      <c r="D25" s="68" t="s">
        <v>69</v>
      </c>
      <c r="E25" s="54"/>
      <c r="F25" s="55">
        <v>156.31</v>
      </c>
      <c r="G25" s="50">
        <v>156.31</v>
      </c>
      <c r="H25" s="48"/>
      <c r="I25" s="23"/>
      <c r="J25" s="23"/>
      <c r="K25" s="73"/>
      <c r="L25" s="71">
        <v>2974.07</v>
      </c>
      <c r="M25" s="22" t="s">
        <v>59</v>
      </c>
      <c r="N25" s="64"/>
      <c r="O25" s="21">
        <f t="shared" si="0"/>
        <v>0</v>
      </c>
      <c r="P25" s="10" t="str">
        <f t="shared" si="1"/>
        <v xml:space="preserve"> </v>
      </c>
    </row>
    <row r="26" spans="1:16" x14ac:dyDescent="0.25">
      <c r="A26" s="52"/>
      <c r="B26" s="53" t="s">
        <v>99</v>
      </c>
      <c r="C26" s="60" t="s">
        <v>68</v>
      </c>
      <c r="D26" s="67" t="s">
        <v>70</v>
      </c>
      <c r="E26" s="54"/>
      <c r="F26" s="55">
        <v>45</v>
      </c>
      <c r="G26" s="50">
        <v>45</v>
      </c>
      <c r="H26" s="48" t="s">
        <v>97</v>
      </c>
      <c r="I26" s="23">
        <v>50</v>
      </c>
      <c r="J26" s="23">
        <v>2.92</v>
      </c>
      <c r="K26" s="72" t="s">
        <v>87</v>
      </c>
      <c r="L26" s="71">
        <v>667.49</v>
      </c>
      <c r="M26" s="22" t="s">
        <v>59</v>
      </c>
      <c r="N26" s="64"/>
      <c r="O26" s="21">
        <f t="shared" si="0"/>
        <v>0</v>
      </c>
      <c r="P26" s="10" t="str">
        <f t="shared" si="1"/>
        <v xml:space="preserve"> </v>
      </c>
    </row>
    <row r="27" spans="1:16" x14ac:dyDescent="0.25">
      <c r="A27" s="52"/>
      <c r="B27" s="53" t="s">
        <v>99</v>
      </c>
      <c r="C27" s="60" t="s">
        <v>68</v>
      </c>
      <c r="D27" s="68" t="s">
        <v>69</v>
      </c>
      <c r="E27" s="54"/>
      <c r="F27" s="55">
        <v>5</v>
      </c>
      <c r="G27" s="50">
        <v>5</v>
      </c>
      <c r="H27" s="48"/>
      <c r="I27" s="23"/>
      <c r="J27" s="23"/>
      <c r="K27" s="73"/>
      <c r="L27" s="71">
        <v>95.47</v>
      </c>
      <c r="M27" s="22" t="s">
        <v>59</v>
      </c>
      <c r="N27" s="64"/>
      <c r="O27" s="21">
        <f t="shared" si="0"/>
        <v>0</v>
      </c>
      <c r="P27" s="10" t="str">
        <f t="shared" si="1"/>
        <v xml:space="preserve"> </v>
      </c>
    </row>
    <row r="28" spans="1:16" x14ac:dyDescent="0.25">
      <c r="A28" s="52"/>
      <c r="B28" s="53" t="s">
        <v>88</v>
      </c>
      <c r="C28" s="60" t="s">
        <v>68</v>
      </c>
      <c r="D28" s="67" t="s">
        <v>70</v>
      </c>
      <c r="E28" s="54">
        <v>25</v>
      </c>
      <c r="F28" s="55">
        <v>30</v>
      </c>
      <c r="G28" s="50">
        <v>55</v>
      </c>
      <c r="H28" s="48" t="s">
        <v>97</v>
      </c>
      <c r="I28" s="23">
        <v>30</v>
      </c>
      <c r="J28" s="23">
        <v>1.1100000000000001</v>
      </c>
      <c r="K28" s="72" t="s">
        <v>89</v>
      </c>
      <c r="L28" s="71">
        <v>833.84</v>
      </c>
      <c r="M28" s="22" t="s">
        <v>59</v>
      </c>
      <c r="N28" s="64"/>
      <c r="O28" s="21">
        <f t="shared" si="0"/>
        <v>0</v>
      </c>
      <c r="P28" s="10" t="str">
        <f t="shared" si="1"/>
        <v xml:space="preserve"> </v>
      </c>
    </row>
    <row r="29" spans="1:16" x14ac:dyDescent="0.25">
      <c r="A29" s="52"/>
      <c r="B29" s="53">
        <v>328</v>
      </c>
      <c r="C29" s="60" t="s">
        <v>68</v>
      </c>
      <c r="D29" s="68" t="s">
        <v>70</v>
      </c>
      <c r="E29" s="54"/>
      <c r="F29" s="55">
        <v>15</v>
      </c>
      <c r="G29" s="50">
        <v>15</v>
      </c>
      <c r="H29" s="48" t="s">
        <v>97</v>
      </c>
      <c r="I29" s="23">
        <v>40</v>
      </c>
      <c r="J29" s="23">
        <v>2.67</v>
      </c>
      <c r="K29" s="72" t="s">
        <v>83</v>
      </c>
      <c r="L29" s="71">
        <v>200.09</v>
      </c>
      <c r="M29" s="22" t="s">
        <v>59</v>
      </c>
      <c r="N29" s="64"/>
      <c r="O29" s="21">
        <f t="shared" si="0"/>
        <v>0</v>
      </c>
      <c r="P29" s="10" t="str">
        <f t="shared" si="1"/>
        <v xml:space="preserve"> </v>
      </c>
    </row>
    <row r="30" spans="1:16" x14ac:dyDescent="0.25">
      <c r="A30" s="52"/>
      <c r="B30" s="53">
        <v>367</v>
      </c>
      <c r="C30" s="60" t="s">
        <v>68</v>
      </c>
      <c r="D30" s="67" t="s">
        <v>70</v>
      </c>
      <c r="E30" s="54"/>
      <c r="F30" s="55">
        <v>28</v>
      </c>
      <c r="G30" s="50">
        <v>28</v>
      </c>
      <c r="H30" s="48" t="s">
        <v>97</v>
      </c>
      <c r="I30" s="23">
        <v>45</v>
      </c>
      <c r="J30" s="23">
        <v>1</v>
      </c>
      <c r="K30" s="72" t="s">
        <v>90</v>
      </c>
      <c r="L30" s="71">
        <v>386.21</v>
      </c>
      <c r="M30" s="22" t="s">
        <v>59</v>
      </c>
      <c r="N30" s="64"/>
      <c r="O30" s="21">
        <f t="shared" si="0"/>
        <v>0</v>
      </c>
      <c r="P30" s="10" t="str">
        <f t="shared" si="1"/>
        <v xml:space="preserve"> </v>
      </c>
    </row>
    <row r="31" spans="1:16" x14ac:dyDescent="0.25">
      <c r="A31" s="52"/>
      <c r="B31" s="53">
        <v>367</v>
      </c>
      <c r="C31" s="60" t="s">
        <v>68</v>
      </c>
      <c r="D31" s="68" t="s">
        <v>69</v>
      </c>
      <c r="E31" s="54"/>
      <c r="F31" s="55">
        <v>12</v>
      </c>
      <c r="G31" s="50">
        <v>12</v>
      </c>
      <c r="H31" s="48"/>
      <c r="I31" s="23"/>
      <c r="J31" s="23"/>
      <c r="K31" s="72"/>
      <c r="L31" s="71">
        <v>217.3</v>
      </c>
      <c r="M31" s="22" t="s">
        <v>59</v>
      </c>
      <c r="N31" s="64"/>
      <c r="O31" s="21">
        <f t="shared" si="0"/>
        <v>0</v>
      </c>
      <c r="P31" s="10" t="str">
        <f t="shared" si="1"/>
        <v xml:space="preserve"> </v>
      </c>
    </row>
    <row r="32" spans="1:16" x14ac:dyDescent="0.25">
      <c r="A32" s="52"/>
      <c r="B32" s="53" t="s">
        <v>91</v>
      </c>
      <c r="C32" s="60" t="s">
        <v>68</v>
      </c>
      <c r="D32" s="69" t="s">
        <v>70</v>
      </c>
      <c r="E32" s="54"/>
      <c r="F32" s="55">
        <v>24</v>
      </c>
      <c r="G32" s="50">
        <v>24</v>
      </c>
      <c r="H32" s="48" t="s">
        <v>97</v>
      </c>
      <c r="I32" s="23">
        <v>35</v>
      </c>
      <c r="J32" s="23">
        <v>2.1800000000000002</v>
      </c>
      <c r="K32" s="72" t="s">
        <v>92</v>
      </c>
      <c r="L32" s="71">
        <v>319.8</v>
      </c>
      <c r="M32" s="22" t="s">
        <v>59</v>
      </c>
      <c r="N32" s="64"/>
      <c r="O32" s="21">
        <f t="shared" si="0"/>
        <v>0</v>
      </c>
      <c r="P32" s="10" t="str">
        <f t="shared" si="1"/>
        <v xml:space="preserve"> </v>
      </c>
    </row>
    <row r="33" spans="1:16" x14ac:dyDescent="0.25">
      <c r="A33" s="52"/>
      <c r="B33" s="53" t="s">
        <v>91</v>
      </c>
      <c r="C33" s="60" t="s">
        <v>68</v>
      </c>
      <c r="D33" s="69" t="s">
        <v>69</v>
      </c>
      <c r="E33" s="54"/>
      <c r="F33" s="55">
        <v>16</v>
      </c>
      <c r="G33" s="50">
        <v>16</v>
      </c>
      <c r="H33" s="48"/>
      <c r="I33" s="23"/>
      <c r="J33" s="23"/>
      <c r="K33" s="72"/>
      <c r="L33" s="71">
        <v>281.38</v>
      </c>
      <c r="M33" s="22" t="s">
        <v>59</v>
      </c>
      <c r="N33" s="64"/>
      <c r="O33" s="21">
        <f t="shared" si="0"/>
        <v>0</v>
      </c>
      <c r="P33" s="10" t="str">
        <f t="shared" si="1"/>
        <v xml:space="preserve"> </v>
      </c>
    </row>
    <row r="34" spans="1:16" x14ac:dyDescent="0.25">
      <c r="A34" s="52"/>
      <c r="B34" s="53">
        <v>386</v>
      </c>
      <c r="C34" s="60" t="s">
        <v>68</v>
      </c>
      <c r="D34" s="69" t="s">
        <v>70</v>
      </c>
      <c r="E34" s="54"/>
      <c r="F34" s="55">
        <v>30</v>
      </c>
      <c r="G34" s="50">
        <v>30</v>
      </c>
      <c r="H34" s="48" t="s">
        <v>97</v>
      </c>
      <c r="I34" s="23">
        <v>50</v>
      </c>
      <c r="J34" s="23">
        <v>2.1800000000000002</v>
      </c>
      <c r="K34" s="72" t="s">
        <v>89</v>
      </c>
      <c r="L34" s="71">
        <v>435.05</v>
      </c>
      <c r="M34" s="22" t="s">
        <v>59</v>
      </c>
      <c r="N34" s="64"/>
      <c r="O34" s="21">
        <f t="shared" si="0"/>
        <v>0</v>
      </c>
      <c r="P34" s="10" t="str">
        <f t="shared" si="1"/>
        <v xml:space="preserve"> </v>
      </c>
    </row>
    <row r="35" spans="1:16" ht="15.75" thickBot="1" x14ac:dyDescent="0.3">
      <c r="A35" s="52"/>
      <c r="B35" s="53" t="s">
        <v>96</v>
      </c>
      <c r="C35" s="60" t="s">
        <v>75</v>
      </c>
      <c r="D35" s="69" t="s">
        <v>69</v>
      </c>
      <c r="E35" s="54"/>
      <c r="F35" s="55">
        <v>83.03</v>
      </c>
      <c r="G35" s="75">
        <v>83.03</v>
      </c>
      <c r="H35" s="48" t="s">
        <v>77</v>
      </c>
      <c r="I35" s="23">
        <v>25</v>
      </c>
      <c r="J35" s="23">
        <v>0.1</v>
      </c>
      <c r="K35" s="72" t="s">
        <v>94</v>
      </c>
      <c r="L35" s="71">
        <v>5463.56</v>
      </c>
      <c r="M35" s="22" t="s">
        <v>59</v>
      </c>
      <c r="N35" s="64"/>
      <c r="O35" s="21">
        <f t="shared" si="0"/>
        <v>0</v>
      </c>
      <c r="P35" s="10" t="str">
        <f t="shared" si="1"/>
        <v xml:space="preserve"> </v>
      </c>
    </row>
    <row r="36" spans="1:16" ht="15.75" thickBot="1" x14ac:dyDescent="0.3">
      <c r="A36" s="24"/>
      <c r="B36" s="25"/>
      <c r="C36" s="140"/>
      <c r="D36" s="141"/>
      <c r="E36" s="74">
        <f>SUM(E12:E35)</f>
        <v>54.33</v>
      </c>
      <c r="F36" s="56">
        <f>SUM(F12:F35)</f>
        <v>2324.9500000000003</v>
      </c>
      <c r="G36" s="76">
        <f>SUM(G12:G35)</f>
        <v>2379.2800000000002</v>
      </c>
      <c r="H36" s="49"/>
      <c r="I36" s="25"/>
      <c r="J36" s="25"/>
      <c r="K36" s="51"/>
      <c r="L36" s="57"/>
      <c r="M36" s="36" t="s">
        <v>59</v>
      </c>
      <c r="N36" s="58"/>
      <c r="O36" s="36">
        <f>SUM(N36*G36)</f>
        <v>0</v>
      </c>
      <c r="P36" s="10" t="str">
        <f t="shared" si="1"/>
        <v xml:space="preserve"> </v>
      </c>
    </row>
    <row r="37" spans="1:16" ht="15.75" thickBot="1" x14ac:dyDescent="0.3">
      <c r="A37" s="26"/>
      <c r="B37" s="27"/>
      <c r="C37" s="28"/>
      <c r="D37" s="29"/>
      <c r="E37" s="30"/>
      <c r="F37" s="30"/>
      <c r="G37" s="30"/>
      <c r="H37" s="31"/>
      <c r="I37" s="27"/>
      <c r="J37" s="27"/>
      <c r="K37" s="28"/>
      <c r="L37" s="38"/>
      <c r="M37" s="33"/>
      <c r="N37" s="37"/>
      <c r="O37" s="38"/>
      <c r="P37" s="10"/>
    </row>
    <row r="38" spans="1:16" ht="15.75" thickBot="1" x14ac:dyDescent="0.3">
      <c r="A38" s="47"/>
      <c r="B38" s="34"/>
      <c r="C38" s="34"/>
      <c r="D38" s="34"/>
      <c r="E38" s="34"/>
      <c r="F38" s="34"/>
      <c r="G38" s="34"/>
      <c r="H38" s="34"/>
      <c r="I38" s="34"/>
      <c r="J38" s="134" t="s">
        <v>12</v>
      </c>
      <c r="K38" s="134"/>
      <c r="L38" s="38">
        <f>SUM(L12:L35)</f>
        <v>55678.619999999995</v>
      </c>
      <c r="M38" s="35"/>
      <c r="N38" s="39" t="s">
        <v>13</v>
      </c>
      <c r="O38" s="32">
        <f>SUM(O12:O36)</f>
        <v>0</v>
      </c>
      <c r="P38" s="10" t="str">
        <f>IF(O38&gt;L38,"prekročená cena","nižšia ako stanovená")</f>
        <v>nižšia ako stanovená</v>
      </c>
    </row>
    <row r="39" spans="1:16" ht="15.75" thickBot="1" x14ac:dyDescent="0.3">
      <c r="A39" s="135" t="s">
        <v>95</v>
      </c>
      <c r="B39" s="136"/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7"/>
      <c r="O39" s="32">
        <f>O40-O38</f>
        <v>0</v>
      </c>
    </row>
    <row r="40" spans="1:16" ht="15.75" thickBot="1" x14ac:dyDescent="0.3">
      <c r="A40" s="135" t="s">
        <v>14</v>
      </c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7"/>
      <c r="O40" s="32">
        <f>IF("nie"=MID(I48,1,3),O38,(O38*1.23))</f>
        <v>0</v>
      </c>
    </row>
    <row r="41" spans="1:16" x14ac:dyDescent="0.25">
      <c r="A41" s="123" t="s">
        <v>15</v>
      </c>
      <c r="B41" s="123"/>
      <c r="C41" s="123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</row>
    <row r="42" spans="1:16" x14ac:dyDescent="0.25">
      <c r="A42" s="138" t="s">
        <v>63</v>
      </c>
      <c r="B42" s="139"/>
      <c r="C42" s="139"/>
      <c r="D42" s="139"/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39"/>
    </row>
    <row r="43" spans="1:16" ht="25.5" customHeight="1" x14ac:dyDescent="0.25">
      <c r="A43" s="41" t="s">
        <v>55</v>
      </c>
      <c r="B43" s="41"/>
      <c r="C43" s="41"/>
      <c r="D43" s="41"/>
      <c r="E43" s="41"/>
      <c r="F43" s="41"/>
      <c r="G43" s="42" t="s">
        <v>53</v>
      </c>
      <c r="H43" s="41"/>
      <c r="I43" s="41"/>
      <c r="J43" s="43"/>
      <c r="K43" s="43"/>
      <c r="L43" s="43"/>
      <c r="M43" s="43"/>
      <c r="N43" s="43"/>
      <c r="O43" s="43"/>
    </row>
    <row r="44" spans="1:16" ht="15" customHeight="1" x14ac:dyDescent="0.25">
      <c r="A44" s="125" t="s">
        <v>93</v>
      </c>
      <c r="B44" s="126"/>
      <c r="C44" s="126"/>
      <c r="D44" s="126"/>
      <c r="E44" s="127"/>
      <c r="F44" s="124" t="s">
        <v>54</v>
      </c>
      <c r="G44" s="44" t="s">
        <v>16</v>
      </c>
      <c r="H44" s="117"/>
      <c r="I44" s="118"/>
      <c r="J44" s="118"/>
      <c r="K44" s="118"/>
      <c r="L44" s="118"/>
      <c r="M44" s="118"/>
      <c r="N44" s="118"/>
      <c r="O44" s="119"/>
    </row>
    <row r="45" spans="1:16" x14ac:dyDescent="0.25">
      <c r="A45" s="128"/>
      <c r="B45" s="129"/>
      <c r="C45" s="129"/>
      <c r="D45" s="129"/>
      <c r="E45" s="130"/>
      <c r="F45" s="124"/>
      <c r="G45" s="44" t="s">
        <v>17</v>
      </c>
      <c r="H45" s="117"/>
      <c r="I45" s="118"/>
      <c r="J45" s="118"/>
      <c r="K45" s="118"/>
      <c r="L45" s="118"/>
      <c r="M45" s="118"/>
      <c r="N45" s="118"/>
      <c r="O45" s="119"/>
    </row>
    <row r="46" spans="1:16" ht="18" customHeight="1" x14ac:dyDescent="0.25">
      <c r="A46" s="128"/>
      <c r="B46" s="129"/>
      <c r="C46" s="129"/>
      <c r="D46" s="129"/>
      <c r="E46" s="130"/>
      <c r="F46" s="124"/>
      <c r="G46" s="44" t="s">
        <v>18</v>
      </c>
      <c r="H46" s="117"/>
      <c r="I46" s="118"/>
      <c r="J46" s="118"/>
      <c r="K46" s="118"/>
      <c r="L46" s="118"/>
      <c r="M46" s="118"/>
      <c r="N46" s="118"/>
      <c r="O46" s="119"/>
    </row>
    <row r="47" spans="1:16" x14ac:dyDescent="0.25">
      <c r="A47" s="128"/>
      <c r="B47" s="129"/>
      <c r="C47" s="129"/>
      <c r="D47" s="129"/>
      <c r="E47" s="130"/>
      <c r="F47" s="124"/>
      <c r="G47" s="44" t="s">
        <v>19</v>
      </c>
      <c r="H47" s="117"/>
      <c r="I47" s="118"/>
      <c r="J47" s="118"/>
      <c r="K47" s="118"/>
      <c r="L47" s="118"/>
      <c r="M47" s="118"/>
      <c r="N47" s="118"/>
      <c r="O47" s="119"/>
    </row>
    <row r="48" spans="1:16" x14ac:dyDescent="0.25">
      <c r="A48" s="128"/>
      <c r="B48" s="129"/>
      <c r="C48" s="129"/>
      <c r="D48" s="129"/>
      <c r="E48" s="130"/>
      <c r="F48" s="124"/>
      <c r="G48" s="44" t="s">
        <v>20</v>
      </c>
      <c r="H48" s="117"/>
      <c r="I48" s="118"/>
      <c r="J48" s="118"/>
      <c r="K48" s="118"/>
      <c r="L48" s="118"/>
      <c r="M48" s="118"/>
      <c r="N48" s="118"/>
      <c r="O48" s="119"/>
    </row>
    <row r="49" spans="1:15" x14ac:dyDescent="0.25">
      <c r="A49" s="128"/>
      <c r="B49" s="129"/>
      <c r="C49" s="129"/>
      <c r="D49" s="129"/>
      <c r="E49" s="130"/>
      <c r="F49" s="16"/>
      <c r="G49" s="16"/>
      <c r="H49" s="16"/>
      <c r="I49" s="16"/>
      <c r="J49" s="16"/>
      <c r="K49" s="16"/>
      <c r="L49" s="16"/>
      <c r="M49" s="16"/>
      <c r="N49" s="16"/>
      <c r="O49" s="16"/>
    </row>
    <row r="50" spans="1:15" x14ac:dyDescent="0.25">
      <c r="A50" s="128"/>
      <c r="B50" s="129"/>
      <c r="C50" s="129"/>
      <c r="D50" s="129"/>
      <c r="E50" s="130"/>
      <c r="F50" s="16"/>
      <c r="G50" s="16"/>
      <c r="H50" s="16"/>
      <c r="I50" s="16"/>
      <c r="J50" s="16"/>
      <c r="K50" s="16"/>
      <c r="L50" s="16"/>
      <c r="M50" s="16"/>
      <c r="N50" s="16"/>
      <c r="O50" s="16"/>
    </row>
    <row r="51" spans="1:15" x14ac:dyDescent="0.25">
      <c r="A51" s="131"/>
      <c r="B51" s="132"/>
      <c r="C51" s="132"/>
      <c r="D51" s="132"/>
      <c r="E51" s="133"/>
      <c r="F51" s="43"/>
      <c r="G51" s="16"/>
      <c r="H51" s="16"/>
      <c r="I51" s="16"/>
      <c r="J51" s="16" t="s">
        <v>21</v>
      </c>
      <c r="K51" s="16"/>
      <c r="L51" s="120"/>
      <c r="M51" s="121"/>
      <c r="N51" s="122"/>
      <c r="O51" s="16"/>
    </row>
    <row r="52" spans="1:15" x14ac:dyDescent="0.25">
      <c r="A52" s="59" t="s">
        <v>78</v>
      </c>
      <c r="B52" s="43"/>
      <c r="C52" s="43"/>
      <c r="D52" s="43"/>
      <c r="E52" s="43"/>
      <c r="F52" s="43"/>
      <c r="G52" s="16"/>
      <c r="H52" s="16"/>
      <c r="I52" s="16"/>
      <c r="J52" s="16"/>
      <c r="K52" s="16"/>
      <c r="L52" s="16"/>
      <c r="M52" s="16"/>
      <c r="N52" s="16"/>
      <c r="O52" s="16"/>
    </row>
    <row r="53" spans="1:15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</row>
  </sheetData>
  <mergeCells count="34">
    <mergeCell ref="J38:K38"/>
    <mergeCell ref="A39:N39"/>
    <mergeCell ref="A40:N40"/>
    <mergeCell ref="A42:O42"/>
    <mergeCell ref="C36:D36"/>
    <mergeCell ref="H48:O48"/>
    <mergeCell ref="L51:N51"/>
    <mergeCell ref="A41:C41"/>
    <mergeCell ref="F44:F48"/>
    <mergeCell ref="H44:O44"/>
    <mergeCell ref="H45:O45"/>
    <mergeCell ref="H46:O46"/>
    <mergeCell ref="H47:O47"/>
    <mergeCell ref="A44:E51"/>
    <mergeCell ref="N9:N11"/>
    <mergeCell ref="O9:O11"/>
    <mergeCell ref="C10:D11"/>
    <mergeCell ref="E10:E11"/>
    <mergeCell ref="F10:F11"/>
    <mergeCell ref="G10:G11"/>
    <mergeCell ref="M9:M11"/>
    <mergeCell ref="A1:L1"/>
    <mergeCell ref="H9:H11"/>
    <mergeCell ref="I9:I11"/>
    <mergeCell ref="J9:J11"/>
    <mergeCell ref="K9:K11"/>
    <mergeCell ref="A8:B8"/>
    <mergeCell ref="B5:F5"/>
    <mergeCell ref="B7:F7"/>
    <mergeCell ref="B9:B11"/>
    <mergeCell ref="C9:D9"/>
    <mergeCell ref="E9:G9"/>
    <mergeCell ref="L9:L11"/>
    <mergeCell ref="C3:K3"/>
  </mergeCells>
  <pageMargins left="0.23622047244094491" right="0.23622047244094491" top="0" bottom="0" header="0.31496062992125984" footer="0.31496062992125984"/>
  <pageSetup paperSize="9" scale="69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N19"/>
  <sheetViews>
    <sheetView view="pageBreakPreview" zoomScaleNormal="100" zoomScaleSheetLayoutView="100" workbookViewId="0">
      <selection activeCell="B4" sqref="B4:N4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22</v>
      </c>
      <c r="B2" s="2"/>
      <c r="C2" s="2"/>
      <c r="D2" s="3"/>
      <c r="E2" s="4"/>
      <c r="F2" s="4"/>
      <c r="L2" s="146" t="s">
        <v>49</v>
      </c>
      <c r="M2" s="146"/>
    </row>
    <row r="3" spans="1:14" x14ac:dyDescent="0.25">
      <c r="A3" s="5" t="s">
        <v>23</v>
      </c>
      <c r="B3" s="143" t="s">
        <v>24</v>
      </c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</row>
    <row r="4" spans="1:14" x14ac:dyDescent="0.25">
      <c r="A4" s="5" t="s">
        <v>25</v>
      </c>
      <c r="B4" s="143" t="s">
        <v>26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4" x14ac:dyDescent="0.25">
      <c r="A5" s="5" t="s">
        <v>7</v>
      </c>
      <c r="B5" s="143" t="s">
        <v>27</v>
      </c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</row>
    <row r="6" spans="1:14" x14ac:dyDescent="0.25">
      <c r="A6" s="5" t="s">
        <v>2</v>
      </c>
      <c r="B6" s="143" t="s">
        <v>28</v>
      </c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</row>
    <row r="7" spans="1:14" x14ac:dyDescent="0.25">
      <c r="A7" s="6" t="s">
        <v>29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5"/>
    </row>
    <row r="8" spans="1:14" x14ac:dyDescent="0.25">
      <c r="A8" s="5" t="s">
        <v>11</v>
      </c>
      <c r="B8" s="143" t="s">
        <v>30</v>
      </c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</row>
    <row r="9" spans="1:14" x14ac:dyDescent="0.25">
      <c r="A9" s="5" t="s">
        <v>31</v>
      </c>
      <c r="B9" s="143" t="s">
        <v>32</v>
      </c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</row>
    <row r="10" spans="1:14" x14ac:dyDescent="0.25">
      <c r="A10" s="5" t="s">
        <v>33</v>
      </c>
      <c r="B10" s="143" t="s">
        <v>34</v>
      </c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</row>
    <row r="11" spans="1:14" x14ac:dyDescent="0.25">
      <c r="A11" s="7" t="s">
        <v>35</v>
      </c>
      <c r="B11" s="143" t="s">
        <v>36</v>
      </c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</row>
    <row r="12" spans="1:14" x14ac:dyDescent="0.25">
      <c r="A12" s="8" t="s">
        <v>37</v>
      </c>
      <c r="B12" s="143" t="s">
        <v>38</v>
      </c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</row>
    <row r="13" spans="1:14" ht="24" customHeight="1" x14ac:dyDescent="0.25">
      <c r="A13" s="7" t="s">
        <v>39</v>
      </c>
      <c r="B13" s="143" t="s">
        <v>40</v>
      </c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</row>
    <row r="14" spans="1:14" ht="16.5" customHeight="1" x14ac:dyDescent="0.25">
      <c r="A14" s="7" t="s">
        <v>5</v>
      </c>
      <c r="B14" s="143" t="s">
        <v>50</v>
      </c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</row>
    <row r="15" spans="1:14" x14ac:dyDescent="0.25">
      <c r="A15" s="7" t="s">
        <v>41</v>
      </c>
      <c r="B15" s="143" t="s">
        <v>42</v>
      </c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</row>
    <row r="16" spans="1:14" ht="38.25" x14ac:dyDescent="0.25">
      <c r="A16" s="9" t="s">
        <v>43</v>
      </c>
      <c r="B16" s="143" t="s">
        <v>44</v>
      </c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</row>
    <row r="17" spans="1:14" ht="28.5" customHeight="1" x14ac:dyDescent="0.25">
      <c r="A17" s="9" t="s">
        <v>45</v>
      </c>
      <c r="B17" s="143" t="s">
        <v>46</v>
      </c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</row>
    <row r="18" spans="1:14" ht="27" customHeight="1" x14ac:dyDescent="0.25">
      <c r="A18" s="7" t="s">
        <v>47</v>
      </c>
      <c r="B18" s="143" t="s">
        <v>48</v>
      </c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</row>
    <row r="19" spans="1:14" ht="75" customHeight="1" x14ac:dyDescent="0.25">
      <c r="A19" s="45" t="s">
        <v>60</v>
      </c>
      <c r="B19" s="142" t="s">
        <v>61</v>
      </c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2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 LO HUTY</vt:lpstr>
      <vt:lpstr>Vysvetlívky</vt:lpstr>
      <vt:lpstr>' LO HUTY'!Oblasť_tlače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Tabernaus, Marek</cp:lastModifiedBy>
  <cp:lastPrinted>2025-11-13T07:40:28Z</cp:lastPrinted>
  <dcterms:created xsi:type="dcterms:W3CDTF">2012-08-13T12:29:09Z</dcterms:created>
  <dcterms:modified xsi:type="dcterms:W3CDTF">2025-12-08T09:13:55Z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