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puenakademia1.sharepoint.com/sites/ZkazkyAPUENAKADMIA/Zdielane dokumenty/12 MČ Záhorská Bystrica/Richtársky dvor - zhotoviteľ/Príprava/PHZ/"/>
    </mc:Choice>
  </mc:AlternateContent>
  <xr:revisionPtr revIDLastSave="2" documentId="11_424821CCF90E4A1635FF757F2EEC6D904FAFA87D" xr6:coauthVersionLast="47" xr6:coauthVersionMax="47" xr10:uidLastSave="{9DDC1491-557D-4920-AA53-A4B0283BC61E}"/>
  <bookViews>
    <workbookView xWindow="-105" yWindow="-16320" windowWidth="29040" windowHeight="15720" xr2:uid="{00000000-000D-0000-FFFF-FFFF00000000}"/>
  </bookViews>
  <sheets>
    <sheet name="Rekapitulácia stavby" sheetId="1" r:id="rId1"/>
    <sheet name="A1 - Architektúra - opráv..." sheetId="2" r:id="rId2"/>
    <sheet name="A2 - Architektúra - neopr..." sheetId="3" r:id="rId3"/>
    <sheet name="B - Prípojky vody a kanal..." sheetId="4" r:id="rId4"/>
    <sheet name="C1 - Elektroinštalácia - ..." sheetId="5" r:id="rId5"/>
    <sheet name="C2 - Elektroinštalácia - ..." sheetId="6" r:id="rId6"/>
    <sheet name="D1 - Zdravotechnika - opr..." sheetId="7" r:id="rId7"/>
    <sheet name="D2 - Zdravotechnika - neo..." sheetId="8" r:id="rId8"/>
    <sheet name="E1 - Vykurovanie - oprávnené" sheetId="9" r:id="rId9"/>
    <sheet name="E2 - Vykurovanie - neoprá..." sheetId="10" r:id="rId10"/>
    <sheet name="F1 - Vzduchotechnika - op..." sheetId="11" r:id="rId11"/>
    <sheet name="F2 - Vzduchotechnika - ne..." sheetId="12" r:id="rId12"/>
    <sheet name="Zoznam figúr" sheetId="13" r:id="rId13"/>
  </sheets>
  <definedNames>
    <definedName name="_xlnm._FilterDatabase" localSheetId="1" hidden="1">'A1 - Architektúra - opráv...'!$C$147:$K$1186</definedName>
    <definedName name="_xlnm._FilterDatabase" localSheetId="2" hidden="1">'A2 - Architektúra - neopr...'!$C$131:$K$283</definedName>
    <definedName name="_xlnm._FilterDatabase" localSheetId="3" hidden="1">'B - Prípojky vody a kanal...'!$C$122:$K$186</definedName>
    <definedName name="_xlnm._FilterDatabase" localSheetId="4" hidden="1">'C1 - Elektroinštalácia - ...'!$C$123:$K$224</definedName>
    <definedName name="_xlnm._FilterDatabase" localSheetId="5" hidden="1">'C2 - Elektroinštalácia - ...'!$C$121:$K$141</definedName>
    <definedName name="_xlnm._FilterDatabase" localSheetId="6" hidden="1">'D1 - Zdravotechnika - opr...'!$C$130:$K$335</definedName>
    <definedName name="_xlnm._FilterDatabase" localSheetId="7" hidden="1">'D2 - Zdravotechnika - neo...'!$C$125:$K$257</definedName>
    <definedName name="_xlnm._FilterDatabase" localSheetId="8" hidden="1">'E1 - Vykurovanie - oprávnené'!$C$128:$K$213</definedName>
    <definedName name="_xlnm._FilterDatabase" localSheetId="9" hidden="1">'E2 - Vykurovanie - neoprá...'!$C$125:$K$175</definedName>
    <definedName name="_xlnm._FilterDatabase" localSheetId="10" hidden="1">'F1 - Vzduchotechnika - op...'!$C$122:$K$134</definedName>
    <definedName name="_xlnm._FilterDatabase" localSheetId="11" hidden="1">'F2 - Vzduchotechnika - ne...'!$C$122:$K$134</definedName>
    <definedName name="_xlnm.Print_Titles" localSheetId="1">'A1 - Architektúra - opráv...'!$147:$147</definedName>
    <definedName name="_xlnm.Print_Titles" localSheetId="2">'A2 - Architektúra - neopr...'!$131:$131</definedName>
    <definedName name="_xlnm.Print_Titles" localSheetId="3">'B - Prípojky vody a kanal...'!$122:$122</definedName>
    <definedName name="_xlnm.Print_Titles" localSheetId="4">'C1 - Elektroinštalácia - ...'!$123:$123</definedName>
    <definedName name="_xlnm.Print_Titles" localSheetId="5">'C2 - Elektroinštalácia - ...'!$121:$121</definedName>
    <definedName name="_xlnm.Print_Titles" localSheetId="6">'D1 - Zdravotechnika - opr...'!$130:$130</definedName>
    <definedName name="_xlnm.Print_Titles" localSheetId="7">'D2 - Zdravotechnika - neo...'!$125:$125</definedName>
    <definedName name="_xlnm.Print_Titles" localSheetId="8">'E1 - Vykurovanie - oprávnené'!$128:$128</definedName>
    <definedName name="_xlnm.Print_Titles" localSheetId="9">'E2 - Vykurovanie - neoprá...'!$125:$125</definedName>
    <definedName name="_xlnm.Print_Titles" localSheetId="10">'F1 - Vzduchotechnika - op...'!$122:$122</definedName>
    <definedName name="_xlnm.Print_Titles" localSheetId="11">'F2 - Vzduchotechnika - ne...'!$122:$122</definedName>
    <definedName name="_xlnm.Print_Titles" localSheetId="0">'Rekapitulácia stavby'!$92:$92</definedName>
    <definedName name="_xlnm.Print_Titles" localSheetId="12">'Zoznam figúr'!$9:$9</definedName>
    <definedName name="_xlnm.Print_Area" localSheetId="1">'A1 - Architektúra - opráv...'!$C$4:$J$76,'A1 - Architektúra - opráv...'!$C$82:$J$127,'A1 - Architektúra - opráv...'!$C$133:$J$1186</definedName>
    <definedName name="_xlnm.Print_Area" localSheetId="2">'A2 - Architektúra - neopr...'!$C$4:$J$76,'A2 - Architektúra - neopr...'!$C$82:$J$111,'A2 - Architektúra - neopr...'!$C$117:$J$283</definedName>
    <definedName name="_xlnm.Print_Area" localSheetId="3">'B - Prípojky vody a kanal...'!$C$4:$J$76,'B - Prípojky vody a kanal...'!$C$82:$J$104,'B - Prípojky vody a kanal...'!$C$110:$J$186</definedName>
    <definedName name="_xlnm.Print_Area" localSheetId="4">'C1 - Elektroinštalácia - ...'!$C$4:$J$76,'C1 - Elektroinštalácia - ...'!$C$82:$J$103,'C1 - Elektroinštalácia - ...'!$C$109:$J$224</definedName>
    <definedName name="_xlnm.Print_Area" localSheetId="5">'C2 - Elektroinštalácia - ...'!$C$4:$J$76,'C2 - Elektroinštalácia - ...'!$C$82:$J$101,'C2 - Elektroinštalácia - ...'!$C$107:$J$141</definedName>
    <definedName name="_xlnm.Print_Area" localSheetId="6">'D1 - Zdravotechnika - opr...'!$C$4:$J$76,'D1 - Zdravotechnika - opr...'!$C$82:$J$110,'D1 - Zdravotechnika - opr...'!$C$116:$J$335</definedName>
    <definedName name="_xlnm.Print_Area" localSheetId="7">'D2 - Zdravotechnika - neo...'!$C$4:$J$76,'D2 - Zdravotechnika - neo...'!$C$82:$J$105,'D2 - Zdravotechnika - neo...'!$C$111:$J$257</definedName>
    <definedName name="_xlnm.Print_Area" localSheetId="8">'E1 - Vykurovanie - oprávnené'!$C$4:$J$76,'E1 - Vykurovanie - oprávnené'!$C$82:$J$108,'E1 - Vykurovanie - oprávnené'!$C$114:$J$213</definedName>
    <definedName name="_xlnm.Print_Area" localSheetId="9">'E2 - Vykurovanie - neoprá...'!$C$4:$J$76,'E2 - Vykurovanie - neoprá...'!$C$82:$J$105,'E2 - Vykurovanie - neoprá...'!$C$111:$J$175</definedName>
    <definedName name="_xlnm.Print_Area" localSheetId="10">'F1 - Vzduchotechnika - op...'!$C$4:$J$76,'F1 - Vzduchotechnika - op...'!$C$82:$J$102,'F1 - Vzduchotechnika - op...'!$C$108:$J$134</definedName>
    <definedName name="_xlnm.Print_Area" localSheetId="11">'F2 - Vzduchotechnika - ne...'!$C$4:$J$76,'F2 - Vzduchotechnika - ne...'!$C$82:$J$102,'F2 - Vzduchotechnika - ne...'!$C$108:$J$134</definedName>
    <definedName name="_xlnm.Print_Area" localSheetId="0">'Rekapitulácia stavby'!$D$4:$AO$76,'Rekapitulácia stavby'!$C$82:$AQ$111</definedName>
    <definedName name="_xlnm.Print_Area" localSheetId="12">'Zoznam figúr'!$C$4:$G$22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3" l="1"/>
  <c r="J124" i="12"/>
  <c r="J39" i="12"/>
  <c r="J38" i="12"/>
  <c r="AY110" i="1"/>
  <c r="J37" i="12"/>
  <c r="AX110" i="1" s="1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T132" i="12" s="1"/>
  <c r="R133" i="12"/>
  <c r="P133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J99" i="12"/>
  <c r="J119" i="12"/>
  <c r="F119" i="12"/>
  <c r="F117" i="12"/>
  <c r="E115" i="12"/>
  <c r="J93" i="12"/>
  <c r="F93" i="12"/>
  <c r="F91" i="12"/>
  <c r="E89" i="12"/>
  <c r="J26" i="12"/>
  <c r="E26" i="12"/>
  <c r="J120" i="12"/>
  <c r="J25" i="12"/>
  <c r="J20" i="12"/>
  <c r="E20" i="12"/>
  <c r="F120" i="12"/>
  <c r="J19" i="12"/>
  <c r="J14" i="12"/>
  <c r="J117" i="12"/>
  <c r="E7" i="12"/>
  <c r="E85" i="12" s="1"/>
  <c r="J39" i="11"/>
  <c r="J38" i="11"/>
  <c r="AY109" i="1"/>
  <c r="J37" i="11"/>
  <c r="AX109" i="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P125" i="11" s="1"/>
  <c r="P124" i="11" s="1"/>
  <c r="J119" i="11"/>
  <c r="F119" i="11"/>
  <c r="F117" i="11"/>
  <c r="E115" i="11"/>
  <c r="J93" i="11"/>
  <c r="F93" i="11"/>
  <c r="F91" i="11"/>
  <c r="E89" i="11"/>
  <c r="J26" i="11"/>
  <c r="E26" i="11"/>
  <c r="J120" i="11"/>
  <c r="J25" i="11"/>
  <c r="J20" i="11"/>
  <c r="E20" i="11"/>
  <c r="F94" i="11"/>
  <c r="J19" i="11"/>
  <c r="J14" i="11"/>
  <c r="J117" i="11"/>
  <c r="E7" i="11"/>
  <c r="E85" i="11" s="1"/>
  <c r="J39" i="10"/>
  <c r="J38" i="10"/>
  <c r="AY107" i="1"/>
  <c r="J37" i="10"/>
  <c r="AX107" i="1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4" i="10"/>
  <c r="BH164" i="10"/>
  <c r="BG164" i="10"/>
  <c r="BE164" i="10"/>
  <c r="T164" i="10"/>
  <c r="R164" i="10"/>
  <c r="P164" i="10"/>
  <c r="BI161" i="10"/>
  <c r="BH161" i="10"/>
  <c r="BG161" i="10"/>
  <c r="BE161" i="10"/>
  <c r="T161" i="10"/>
  <c r="R161" i="10"/>
  <c r="P161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4" i="10"/>
  <c r="BH154" i="10"/>
  <c r="BG154" i="10"/>
  <c r="BE154" i="10"/>
  <c r="T154" i="10"/>
  <c r="R154" i="10"/>
  <c r="P154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6" i="10"/>
  <c r="BH146" i="10"/>
  <c r="BG146" i="10"/>
  <c r="BE146" i="10"/>
  <c r="T146" i="10"/>
  <c r="R146" i="10"/>
  <c r="P146" i="10"/>
  <c r="BI141" i="10"/>
  <c r="BH141" i="10"/>
  <c r="BG141" i="10"/>
  <c r="BE141" i="10"/>
  <c r="T141" i="10"/>
  <c r="R141" i="10"/>
  <c r="P141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5" i="10"/>
  <c r="BH135" i="10"/>
  <c r="BG135" i="10"/>
  <c r="BE135" i="10"/>
  <c r="T135" i="10"/>
  <c r="R135" i="10"/>
  <c r="P135" i="10"/>
  <c r="BI132" i="10"/>
  <c r="BH132" i="10"/>
  <c r="BG132" i="10"/>
  <c r="BE132" i="10"/>
  <c r="T132" i="10"/>
  <c r="R132" i="10"/>
  <c r="P132" i="10"/>
  <c r="BI129" i="10"/>
  <c r="BH129" i="10"/>
  <c r="BG129" i="10"/>
  <c r="BE129" i="10"/>
  <c r="T129" i="10"/>
  <c r="R129" i="10"/>
  <c r="P129" i="10"/>
  <c r="J122" i="10"/>
  <c r="F122" i="10"/>
  <c r="F120" i="10"/>
  <c r="E118" i="10"/>
  <c r="J93" i="10"/>
  <c r="F93" i="10"/>
  <c r="F91" i="10"/>
  <c r="E89" i="10"/>
  <c r="J26" i="10"/>
  <c r="E26" i="10"/>
  <c r="J94" i="10"/>
  <c r="J25" i="10"/>
  <c r="J20" i="10"/>
  <c r="E20" i="10"/>
  <c r="F94" i="10"/>
  <c r="J19" i="10"/>
  <c r="J14" i="10"/>
  <c r="J91" i="10"/>
  <c r="E7" i="10"/>
  <c r="E85" i="10" s="1"/>
  <c r="J39" i="9"/>
  <c r="J38" i="9"/>
  <c r="AY106" i="1"/>
  <c r="J37" i="9"/>
  <c r="AX106" i="1"/>
  <c r="BI213" i="9"/>
  <c r="BH213" i="9"/>
  <c r="BG213" i="9"/>
  <c r="BE213" i="9"/>
  <c r="T213" i="9"/>
  <c r="T212" i="9"/>
  <c r="R213" i="9"/>
  <c r="R212" i="9"/>
  <c r="P213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199" i="9"/>
  <c r="BH199" i="9"/>
  <c r="BG199" i="9"/>
  <c r="BE199" i="9"/>
  <c r="T199" i="9"/>
  <c r="R199" i="9"/>
  <c r="P199" i="9"/>
  <c r="BI196" i="9"/>
  <c r="BH196" i="9"/>
  <c r="BG196" i="9"/>
  <c r="BE196" i="9"/>
  <c r="T196" i="9"/>
  <c r="R196" i="9"/>
  <c r="P196" i="9"/>
  <c r="BI193" i="9"/>
  <c r="BH193" i="9"/>
  <c r="BG193" i="9"/>
  <c r="BE193" i="9"/>
  <c r="T193" i="9"/>
  <c r="R193" i="9"/>
  <c r="P193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69" i="9"/>
  <c r="BH169" i="9"/>
  <c r="BG169" i="9"/>
  <c r="BE169" i="9"/>
  <c r="T169" i="9"/>
  <c r="R169" i="9"/>
  <c r="P169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1" i="9"/>
  <c r="BH161" i="9"/>
  <c r="BG161" i="9"/>
  <c r="BE161" i="9"/>
  <c r="T161" i="9"/>
  <c r="R161" i="9"/>
  <c r="P161" i="9"/>
  <c r="BI153" i="9"/>
  <c r="BH153" i="9"/>
  <c r="BG153" i="9"/>
  <c r="BE153" i="9"/>
  <c r="T153" i="9"/>
  <c r="R153" i="9"/>
  <c r="P153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8" i="9"/>
  <c r="BH138" i="9"/>
  <c r="BG138" i="9"/>
  <c r="BE138" i="9"/>
  <c r="T138" i="9"/>
  <c r="R138" i="9"/>
  <c r="P138" i="9"/>
  <c r="BI135" i="9"/>
  <c r="BH135" i="9"/>
  <c r="BG135" i="9"/>
  <c r="BE135" i="9"/>
  <c r="T135" i="9"/>
  <c r="R135" i="9"/>
  <c r="P135" i="9"/>
  <c r="BI132" i="9"/>
  <c r="BH132" i="9"/>
  <c r="BG132" i="9"/>
  <c r="BE132" i="9"/>
  <c r="T132" i="9"/>
  <c r="R132" i="9"/>
  <c r="P132" i="9"/>
  <c r="J125" i="9"/>
  <c r="F125" i="9"/>
  <c r="F123" i="9"/>
  <c r="E121" i="9"/>
  <c r="J93" i="9"/>
  <c r="F93" i="9"/>
  <c r="F91" i="9"/>
  <c r="E89" i="9"/>
  <c r="J26" i="9"/>
  <c r="E26" i="9"/>
  <c r="J126" i="9"/>
  <c r="J25" i="9"/>
  <c r="J20" i="9"/>
  <c r="E20" i="9"/>
  <c r="F126" i="9"/>
  <c r="J19" i="9"/>
  <c r="J14" i="9"/>
  <c r="J123" i="9"/>
  <c r="E7" i="9"/>
  <c r="E117" i="9" s="1"/>
  <c r="J39" i="8"/>
  <c r="J38" i="8"/>
  <c r="AY104" i="1"/>
  <c r="J37" i="8"/>
  <c r="AX104" i="1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1" i="8"/>
  <c r="BH201" i="8"/>
  <c r="BG201" i="8"/>
  <c r="BE201" i="8"/>
  <c r="T201" i="8"/>
  <c r="R201" i="8"/>
  <c r="P201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2" i="8"/>
  <c r="BH182" i="8"/>
  <c r="BG182" i="8"/>
  <c r="BE182" i="8"/>
  <c r="T182" i="8"/>
  <c r="R182" i="8"/>
  <c r="P182" i="8"/>
  <c r="BI177" i="8"/>
  <c r="BH177" i="8"/>
  <c r="BG177" i="8"/>
  <c r="BE177" i="8"/>
  <c r="T177" i="8"/>
  <c r="R177" i="8"/>
  <c r="P177" i="8"/>
  <c r="BI173" i="8"/>
  <c r="BH173" i="8"/>
  <c r="BG173" i="8"/>
  <c r="BE173" i="8"/>
  <c r="T173" i="8"/>
  <c r="R173" i="8"/>
  <c r="P173" i="8"/>
  <c r="BI168" i="8"/>
  <c r="BH168" i="8"/>
  <c r="BG168" i="8"/>
  <c r="BE168" i="8"/>
  <c r="T168" i="8"/>
  <c r="R168" i="8"/>
  <c r="P168" i="8"/>
  <c r="BI163" i="8"/>
  <c r="BH163" i="8"/>
  <c r="BG163" i="8"/>
  <c r="BE163" i="8"/>
  <c r="T163" i="8"/>
  <c r="R163" i="8"/>
  <c r="P163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4" i="8"/>
  <c r="BH154" i="8"/>
  <c r="BG154" i="8"/>
  <c r="BE154" i="8"/>
  <c r="T154" i="8"/>
  <c r="R154" i="8"/>
  <c r="P154" i="8"/>
  <c r="BI150" i="8"/>
  <c r="BH150" i="8"/>
  <c r="BG150" i="8"/>
  <c r="BE150" i="8"/>
  <c r="T150" i="8"/>
  <c r="R150" i="8"/>
  <c r="P150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BI140" i="8"/>
  <c r="BH140" i="8"/>
  <c r="BG140" i="8"/>
  <c r="BE140" i="8"/>
  <c r="T140" i="8"/>
  <c r="R140" i="8"/>
  <c r="P140" i="8"/>
  <c r="BI136" i="8"/>
  <c r="BH136" i="8"/>
  <c r="BG136" i="8"/>
  <c r="BE136" i="8"/>
  <c r="T136" i="8"/>
  <c r="R136" i="8"/>
  <c r="P136" i="8"/>
  <c r="BI133" i="8"/>
  <c r="BH133" i="8"/>
  <c r="BG133" i="8"/>
  <c r="BE133" i="8"/>
  <c r="T133" i="8"/>
  <c r="R133" i="8"/>
  <c r="P133" i="8"/>
  <c r="BI129" i="8"/>
  <c r="BH129" i="8"/>
  <c r="BG129" i="8"/>
  <c r="BE129" i="8"/>
  <c r="T129" i="8"/>
  <c r="R129" i="8"/>
  <c r="P129" i="8"/>
  <c r="J122" i="8"/>
  <c r="F122" i="8"/>
  <c r="F120" i="8"/>
  <c r="E118" i="8"/>
  <c r="J93" i="8"/>
  <c r="F93" i="8"/>
  <c r="F91" i="8"/>
  <c r="E89" i="8"/>
  <c r="J26" i="8"/>
  <c r="E26" i="8"/>
  <c r="J123" i="8"/>
  <c r="J25" i="8"/>
  <c r="J20" i="8"/>
  <c r="E20" i="8"/>
  <c r="F123" i="8"/>
  <c r="J19" i="8"/>
  <c r="J14" i="8"/>
  <c r="J91" i="8"/>
  <c r="E7" i="8"/>
  <c r="E85" i="8" s="1"/>
  <c r="J152" i="7"/>
  <c r="J39" i="7"/>
  <c r="J38" i="7"/>
  <c r="AY103" i="1"/>
  <c r="J37" i="7"/>
  <c r="AX103" i="1"/>
  <c r="BI335" i="7"/>
  <c r="BH335" i="7"/>
  <c r="BG335" i="7"/>
  <c r="BE335" i="7"/>
  <c r="T335" i="7"/>
  <c r="R335" i="7"/>
  <c r="P335" i="7"/>
  <c r="BI334" i="7"/>
  <c r="BH334" i="7"/>
  <c r="BG334" i="7"/>
  <c r="BE334" i="7"/>
  <c r="T334" i="7"/>
  <c r="R334" i="7"/>
  <c r="P334" i="7"/>
  <c r="BI332" i="7"/>
  <c r="BH332" i="7"/>
  <c r="BG332" i="7"/>
  <c r="BE332" i="7"/>
  <c r="T332" i="7"/>
  <c r="R332" i="7"/>
  <c r="P332" i="7"/>
  <c r="BI331" i="7"/>
  <c r="BH331" i="7"/>
  <c r="BG331" i="7"/>
  <c r="BE331" i="7"/>
  <c r="T331" i="7"/>
  <c r="R331" i="7"/>
  <c r="P331" i="7"/>
  <c r="BI329" i="7"/>
  <c r="BH329" i="7"/>
  <c r="BG329" i="7"/>
  <c r="BE329" i="7"/>
  <c r="T329" i="7"/>
  <c r="R329" i="7"/>
  <c r="P329" i="7"/>
  <c r="BI328" i="7"/>
  <c r="BH328" i="7"/>
  <c r="BG328" i="7"/>
  <c r="BE328" i="7"/>
  <c r="T328" i="7"/>
  <c r="R328" i="7"/>
  <c r="P328" i="7"/>
  <c r="BI325" i="7"/>
  <c r="BH325" i="7"/>
  <c r="BG325" i="7"/>
  <c r="BE325" i="7"/>
  <c r="T325" i="7"/>
  <c r="R325" i="7"/>
  <c r="P325" i="7"/>
  <c r="BI324" i="7"/>
  <c r="BH324" i="7"/>
  <c r="BG324" i="7"/>
  <c r="BE324" i="7"/>
  <c r="T324" i="7"/>
  <c r="R324" i="7"/>
  <c r="P324" i="7"/>
  <c r="BI321" i="7"/>
  <c r="BH321" i="7"/>
  <c r="BG321" i="7"/>
  <c r="BE321" i="7"/>
  <c r="T321" i="7"/>
  <c r="R321" i="7"/>
  <c r="P321" i="7"/>
  <c r="BI320" i="7"/>
  <c r="BH320" i="7"/>
  <c r="BG320" i="7"/>
  <c r="BE320" i="7"/>
  <c r="T320" i="7"/>
  <c r="R320" i="7"/>
  <c r="P320" i="7"/>
  <c r="BI317" i="7"/>
  <c r="BH317" i="7"/>
  <c r="BG317" i="7"/>
  <c r="BE317" i="7"/>
  <c r="T317" i="7"/>
  <c r="R317" i="7"/>
  <c r="P317" i="7"/>
  <c r="BI316" i="7"/>
  <c r="BH316" i="7"/>
  <c r="BG316" i="7"/>
  <c r="BE316" i="7"/>
  <c r="T316" i="7"/>
  <c r="R316" i="7"/>
  <c r="P316" i="7"/>
  <c r="BI313" i="7"/>
  <c r="BH313" i="7"/>
  <c r="BG313" i="7"/>
  <c r="BE313" i="7"/>
  <c r="T313" i="7"/>
  <c r="R313" i="7"/>
  <c r="P313" i="7"/>
  <c r="BI312" i="7"/>
  <c r="BH312" i="7"/>
  <c r="BG312" i="7"/>
  <c r="BE312" i="7"/>
  <c r="T312" i="7"/>
  <c r="R312" i="7"/>
  <c r="P312" i="7"/>
  <c r="BI309" i="7"/>
  <c r="BH309" i="7"/>
  <c r="BG309" i="7"/>
  <c r="BE309" i="7"/>
  <c r="T309" i="7"/>
  <c r="R309" i="7"/>
  <c r="P309" i="7"/>
  <c r="BI308" i="7"/>
  <c r="BH308" i="7"/>
  <c r="BG308" i="7"/>
  <c r="BE308" i="7"/>
  <c r="T308" i="7"/>
  <c r="R308" i="7"/>
  <c r="P308" i="7"/>
  <c r="BI304" i="7"/>
  <c r="BH304" i="7"/>
  <c r="BG304" i="7"/>
  <c r="BE304" i="7"/>
  <c r="T304" i="7"/>
  <c r="R304" i="7"/>
  <c r="P304" i="7"/>
  <c r="BI303" i="7"/>
  <c r="BH303" i="7"/>
  <c r="BG303" i="7"/>
  <c r="BE303" i="7"/>
  <c r="T303" i="7"/>
  <c r="R303" i="7"/>
  <c r="P303" i="7"/>
  <c r="BI302" i="7"/>
  <c r="BH302" i="7"/>
  <c r="BG302" i="7"/>
  <c r="BE302" i="7"/>
  <c r="T302" i="7"/>
  <c r="R302" i="7"/>
  <c r="P302" i="7"/>
  <c r="BI295" i="7"/>
  <c r="BH295" i="7"/>
  <c r="BG295" i="7"/>
  <c r="BE295" i="7"/>
  <c r="T295" i="7"/>
  <c r="R295" i="7"/>
  <c r="P295" i="7"/>
  <c r="BI294" i="7"/>
  <c r="BH294" i="7"/>
  <c r="BG294" i="7"/>
  <c r="BE294" i="7"/>
  <c r="T294" i="7"/>
  <c r="R294" i="7"/>
  <c r="P294" i="7"/>
  <c r="BI291" i="7"/>
  <c r="BH291" i="7"/>
  <c r="BG291" i="7"/>
  <c r="BE291" i="7"/>
  <c r="T291" i="7"/>
  <c r="R291" i="7"/>
  <c r="P291" i="7"/>
  <c r="BI290" i="7"/>
  <c r="BH290" i="7"/>
  <c r="BG290" i="7"/>
  <c r="BE290" i="7"/>
  <c r="T290" i="7"/>
  <c r="R290" i="7"/>
  <c r="P290" i="7"/>
  <c r="BI289" i="7"/>
  <c r="BH289" i="7"/>
  <c r="BG289" i="7"/>
  <c r="BE289" i="7"/>
  <c r="T289" i="7"/>
  <c r="R289" i="7"/>
  <c r="P289" i="7"/>
  <c r="BI288" i="7"/>
  <c r="BH288" i="7"/>
  <c r="BG288" i="7"/>
  <c r="BE288" i="7"/>
  <c r="T288" i="7"/>
  <c r="R288" i="7"/>
  <c r="P288" i="7"/>
  <c r="BI284" i="7"/>
  <c r="BH284" i="7"/>
  <c r="BG284" i="7"/>
  <c r="BE284" i="7"/>
  <c r="T284" i="7"/>
  <c r="R284" i="7"/>
  <c r="P284" i="7"/>
  <c r="BI283" i="7"/>
  <c r="BH283" i="7"/>
  <c r="BG283" i="7"/>
  <c r="BE283" i="7"/>
  <c r="T283" i="7"/>
  <c r="R283" i="7"/>
  <c r="P283" i="7"/>
  <c r="BI282" i="7"/>
  <c r="BH282" i="7"/>
  <c r="BG282" i="7"/>
  <c r="BE282" i="7"/>
  <c r="T282" i="7"/>
  <c r="R282" i="7"/>
  <c r="P282" i="7"/>
  <c r="BI281" i="7"/>
  <c r="BH281" i="7"/>
  <c r="BG281" i="7"/>
  <c r="BE281" i="7"/>
  <c r="T281" i="7"/>
  <c r="R281" i="7"/>
  <c r="P281" i="7"/>
  <c r="BI279" i="7"/>
  <c r="BH279" i="7"/>
  <c r="BG279" i="7"/>
  <c r="BE279" i="7"/>
  <c r="T279" i="7"/>
  <c r="R279" i="7"/>
  <c r="P279" i="7"/>
  <c r="BI276" i="7"/>
  <c r="BH276" i="7"/>
  <c r="BG276" i="7"/>
  <c r="BE276" i="7"/>
  <c r="T276" i="7"/>
  <c r="R276" i="7"/>
  <c r="P276" i="7"/>
  <c r="BI275" i="7"/>
  <c r="BH275" i="7"/>
  <c r="BG275" i="7"/>
  <c r="BE275" i="7"/>
  <c r="T275" i="7"/>
  <c r="R275" i="7"/>
  <c r="P275" i="7"/>
  <c r="BI274" i="7"/>
  <c r="BH274" i="7"/>
  <c r="BG274" i="7"/>
  <c r="BE274" i="7"/>
  <c r="T274" i="7"/>
  <c r="R274" i="7"/>
  <c r="P274" i="7"/>
  <c r="BI271" i="7"/>
  <c r="BH271" i="7"/>
  <c r="BG271" i="7"/>
  <c r="BE271" i="7"/>
  <c r="T271" i="7"/>
  <c r="R271" i="7"/>
  <c r="P271" i="7"/>
  <c r="BI270" i="7"/>
  <c r="BH270" i="7"/>
  <c r="BG270" i="7"/>
  <c r="BE270" i="7"/>
  <c r="T270" i="7"/>
  <c r="R270" i="7"/>
  <c r="P270" i="7"/>
  <c r="BI269" i="7"/>
  <c r="BH269" i="7"/>
  <c r="BG269" i="7"/>
  <c r="BE269" i="7"/>
  <c r="T269" i="7"/>
  <c r="R269" i="7"/>
  <c r="P269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2" i="7"/>
  <c r="BH242" i="7"/>
  <c r="BG242" i="7"/>
  <c r="BE242" i="7"/>
  <c r="T242" i="7"/>
  <c r="R242" i="7"/>
  <c r="P242" i="7"/>
  <c r="BI236" i="7"/>
  <c r="BH236" i="7"/>
  <c r="BG236" i="7"/>
  <c r="BE236" i="7"/>
  <c r="T236" i="7"/>
  <c r="R236" i="7"/>
  <c r="P236" i="7"/>
  <c r="BI230" i="7"/>
  <c r="BH230" i="7"/>
  <c r="BG230" i="7"/>
  <c r="BE230" i="7"/>
  <c r="T230" i="7"/>
  <c r="R230" i="7"/>
  <c r="P230" i="7"/>
  <c r="BI223" i="7"/>
  <c r="BH223" i="7"/>
  <c r="BG223" i="7"/>
  <c r="BE223" i="7"/>
  <c r="T223" i="7"/>
  <c r="R223" i="7"/>
  <c r="P223" i="7"/>
  <c r="BI217" i="7"/>
  <c r="BH217" i="7"/>
  <c r="BG217" i="7"/>
  <c r="BE217" i="7"/>
  <c r="T217" i="7"/>
  <c r="R217" i="7"/>
  <c r="P217" i="7"/>
  <c r="BI211" i="7"/>
  <c r="BH211" i="7"/>
  <c r="BG211" i="7"/>
  <c r="BE211" i="7"/>
  <c r="T211" i="7"/>
  <c r="R211" i="7"/>
  <c r="P211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199" i="7"/>
  <c r="BH199" i="7"/>
  <c r="BG199" i="7"/>
  <c r="BE199" i="7"/>
  <c r="T199" i="7"/>
  <c r="R199" i="7"/>
  <c r="P199" i="7"/>
  <c r="BI194" i="7"/>
  <c r="BH194" i="7"/>
  <c r="BG194" i="7"/>
  <c r="BE194" i="7"/>
  <c r="T194" i="7"/>
  <c r="R194" i="7"/>
  <c r="P194" i="7"/>
  <c r="BI191" i="7"/>
  <c r="BH191" i="7"/>
  <c r="BG191" i="7"/>
  <c r="BE191" i="7"/>
  <c r="T191" i="7"/>
  <c r="R191" i="7"/>
  <c r="P191" i="7"/>
  <c r="BI188" i="7"/>
  <c r="BH188" i="7"/>
  <c r="BG188" i="7"/>
  <c r="BE188" i="7"/>
  <c r="T188" i="7"/>
  <c r="R188" i="7"/>
  <c r="P188" i="7"/>
  <c r="BI183" i="7"/>
  <c r="BH183" i="7"/>
  <c r="BG183" i="7"/>
  <c r="BE183" i="7"/>
  <c r="T183" i="7"/>
  <c r="R183" i="7"/>
  <c r="P183" i="7"/>
  <c r="BI178" i="7"/>
  <c r="BH178" i="7"/>
  <c r="BG178" i="7"/>
  <c r="BE178" i="7"/>
  <c r="T178" i="7"/>
  <c r="R178" i="7"/>
  <c r="P178" i="7"/>
  <c r="BI176" i="7"/>
  <c r="BH176" i="7"/>
  <c r="BG176" i="7"/>
  <c r="BE176" i="7"/>
  <c r="T176" i="7"/>
  <c r="R176" i="7"/>
  <c r="P176" i="7"/>
  <c r="BI173" i="7"/>
  <c r="BH173" i="7"/>
  <c r="BG173" i="7"/>
  <c r="BE173" i="7"/>
  <c r="T173" i="7"/>
  <c r="R173" i="7"/>
  <c r="P173" i="7"/>
  <c r="BI169" i="7"/>
  <c r="BH169" i="7"/>
  <c r="BG169" i="7"/>
  <c r="BE169" i="7"/>
  <c r="T169" i="7"/>
  <c r="R169" i="7"/>
  <c r="P169" i="7"/>
  <c r="BI166" i="7"/>
  <c r="BH166" i="7"/>
  <c r="BG166" i="7"/>
  <c r="BE166" i="7"/>
  <c r="T166" i="7"/>
  <c r="R166" i="7"/>
  <c r="P166" i="7"/>
  <c r="BI162" i="7"/>
  <c r="BH162" i="7"/>
  <c r="BG162" i="7"/>
  <c r="BE162" i="7"/>
  <c r="T162" i="7"/>
  <c r="R162" i="7"/>
  <c r="P162" i="7"/>
  <c r="BI159" i="7"/>
  <c r="BH159" i="7"/>
  <c r="BG159" i="7"/>
  <c r="BE159" i="7"/>
  <c r="T159" i="7"/>
  <c r="R159" i="7"/>
  <c r="P159" i="7"/>
  <c r="BI155" i="7"/>
  <c r="BH155" i="7"/>
  <c r="BG155" i="7"/>
  <c r="BE155" i="7"/>
  <c r="T155" i="7"/>
  <c r="R155" i="7"/>
  <c r="P155" i="7"/>
  <c r="J102" i="7"/>
  <c r="BI149" i="7"/>
  <c r="BH149" i="7"/>
  <c r="BG149" i="7"/>
  <c r="BE149" i="7"/>
  <c r="T149" i="7"/>
  <c r="T148" i="7"/>
  <c r="R149" i="7"/>
  <c r="R148" i="7"/>
  <c r="P149" i="7"/>
  <c r="P148" i="7"/>
  <c r="BI145" i="7"/>
  <c r="BH145" i="7"/>
  <c r="BG145" i="7"/>
  <c r="BE145" i="7"/>
  <c r="T145" i="7"/>
  <c r="R145" i="7"/>
  <c r="P145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7" i="7"/>
  <c r="BH137" i="7"/>
  <c r="BG137" i="7"/>
  <c r="BE137" i="7"/>
  <c r="T137" i="7"/>
  <c r="R137" i="7"/>
  <c r="P137" i="7"/>
  <c r="BI134" i="7"/>
  <c r="BH134" i="7"/>
  <c r="BG134" i="7"/>
  <c r="BE134" i="7"/>
  <c r="T134" i="7"/>
  <c r="R134" i="7"/>
  <c r="P134" i="7"/>
  <c r="J127" i="7"/>
  <c r="F127" i="7"/>
  <c r="F125" i="7"/>
  <c r="E123" i="7"/>
  <c r="J93" i="7"/>
  <c r="F93" i="7"/>
  <c r="F91" i="7"/>
  <c r="E89" i="7"/>
  <c r="J26" i="7"/>
  <c r="E26" i="7"/>
  <c r="J94" i="7"/>
  <c r="J25" i="7"/>
  <c r="J20" i="7"/>
  <c r="E20" i="7"/>
  <c r="F94" i="7"/>
  <c r="J19" i="7"/>
  <c r="J14" i="7"/>
  <c r="J125" i="7"/>
  <c r="E7" i="7"/>
  <c r="E119" i="7" s="1"/>
  <c r="J39" i="6"/>
  <c r="J38" i="6"/>
  <c r="AY101" i="1"/>
  <c r="J37" i="6"/>
  <c r="AX101" i="1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J118" i="6"/>
  <c r="F118" i="6"/>
  <c r="F116" i="6"/>
  <c r="E114" i="6"/>
  <c r="J93" i="6"/>
  <c r="F93" i="6"/>
  <c r="F91" i="6"/>
  <c r="E89" i="6"/>
  <c r="J26" i="6"/>
  <c r="E26" i="6"/>
  <c r="J94" i="6"/>
  <c r="J25" i="6"/>
  <c r="J20" i="6"/>
  <c r="E20" i="6"/>
  <c r="F119" i="6"/>
  <c r="J19" i="6"/>
  <c r="J14" i="6"/>
  <c r="J91" i="6"/>
  <c r="E7" i="6"/>
  <c r="E85" i="6" s="1"/>
  <c r="J39" i="5"/>
  <c r="J38" i="5"/>
  <c r="AY100" i="1"/>
  <c r="J37" i="5"/>
  <c r="AX100" i="1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6" i="5"/>
  <c r="BH186" i="5"/>
  <c r="BG186" i="5"/>
  <c r="BE186" i="5"/>
  <c r="T186" i="5"/>
  <c r="R186" i="5"/>
  <c r="P186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79" i="5"/>
  <c r="BH179" i="5"/>
  <c r="BG179" i="5"/>
  <c r="BE179" i="5"/>
  <c r="T179" i="5"/>
  <c r="R179" i="5"/>
  <c r="P179" i="5"/>
  <c r="BI176" i="5"/>
  <c r="BH176" i="5"/>
  <c r="BG176" i="5"/>
  <c r="BE176" i="5"/>
  <c r="T176" i="5"/>
  <c r="R176" i="5"/>
  <c r="P176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69" i="5"/>
  <c r="BH169" i="5"/>
  <c r="BG169" i="5"/>
  <c r="BE169" i="5"/>
  <c r="T169" i="5"/>
  <c r="R169" i="5"/>
  <c r="P169" i="5"/>
  <c r="BI166" i="5"/>
  <c r="BH166" i="5"/>
  <c r="BG166" i="5"/>
  <c r="BE166" i="5"/>
  <c r="T166" i="5"/>
  <c r="R166" i="5"/>
  <c r="P166" i="5"/>
  <c r="BI163" i="5"/>
  <c r="BH163" i="5"/>
  <c r="BG163" i="5"/>
  <c r="BE163" i="5"/>
  <c r="T163" i="5"/>
  <c r="R163" i="5"/>
  <c r="P163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3" i="5"/>
  <c r="BH143" i="5"/>
  <c r="BG143" i="5"/>
  <c r="BE143" i="5"/>
  <c r="T143" i="5"/>
  <c r="R143" i="5"/>
  <c r="P143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6" i="5"/>
  <c r="BH126" i="5"/>
  <c r="BG126" i="5"/>
  <c r="BE126" i="5"/>
  <c r="T126" i="5"/>
  <c r="R126" i="5"/>
  <c r="P126" i="5"/>
  <c r="J120" i="5"/>
  <c r="F120" i="5"/>
  <c r="F118" i="5"/>
  <c r="E116" i="5"/>
  <c r="J93" i="5"/>
  <c r="F93" i="5"/>
  <c r="F91" i="5"/>
  <c r="E89" i="5"/>
  <c r="J26" i="5"/>
  <c r="E26" i="5"/>
  <c r="J94" i="5"/>
  <c r="J25" i="5"/>
  <c r="J20" i="5"/>
  <c r="E20" i="5"/>
  <c r="F94" i="5"/>
  <c r="J19" i="5"/>
  <c r="J14" i="5"/>
  <c r="J118" i="5"/>
  <c r="E7" i="5"/>
  <c r="E112" i="5"/>
  <c r="J37" i="4"/>
  <c r="J36" i="4"/>
  <c r="AY98" i="1"/>
  <c r="J35" i="4"/>
  <c r="AX98" i="1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R181" i="4"/>
  <c r="P181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T175" i="4"/>
  <c r="R176" i="4"/>
  <c r="R175" i="4"/>
  <c r="P176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2" i="4"/>
  <c r="BH152" i="4"/>
  <c r="BG152" i="4"/>
  <c r="BE152" i="4"/>
  <c r="T152" i="4"/>
  <c r="R152" i="4"/>
  <c r="P152" i="4"/>
  <c r="BI147" i="4"/>
  <c r="BH147" i="4"/>
  <c r="BG147" i="4"/>
  <c r="BE147" i="4"/>
  <c r="T147" i="4"/>
  <c r="T146" i="4"/>
  <c r="R147" i="4"/>
  <c r="R146" i="4"/>
  <c r="P147" i="4"/>
  <c r="P146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1" i="4"/>
  <c r="BH131" i="4"/>
  <c r="BG131" i="4"/>
  <c r="BE131" i="4"/>
  <c r="T131" i="4"/>
  <c r="R131" i="4"/>
  <c r="P131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J119" i="4"/>
  <c r="F119" i="4"/>
  <c r="F117" i="4"/>
  <c r="E115" i="4"/>
  <c r="J91" i="4"/>
  <c r="F91" i="4"/>
  <c r="F89" i="4"/>
  <c r="E87" i="4"/>
  <c r="J24" i="4"/>
  <c r="E24" i="4"/>
  <c r="J92" i="4"/>
  <c r="J23" i="4"/>
  <c r="J18" i="4"/>
  <c r="E18" i="4"/>
  <c r="F92" i="4"/>
  <c r="J17" i="4"/>
  <c r="J12" i="4"/>
  <c r="J117" i="4"/>
  <c r="E7" i="4"/>
  <c r="E85" i="4"/>
  <c r="J39" i="3"/>
  <c r="J38" i="3"/>
  <c r="AY97" i="1"/>
  <c r="J37" i="3"/>
  <c r="AX97" i="1"/>
  <c r="BI283" i="3"/>
  <c r="BH283" i="3"/>
  <c r="BG283" i="3"/>
  <c r="BE283" i="3"/>
  <c r="T283" i="3"/>
  <c r="T282" i="3"/>
  <c r="R283" i="3"/>
  <c r="R282" i="3"/>
  <c r="P283" i="3"/>
  <c r="P282" i="3"/>
  <c r="BI281" i="3"/>
  <c r="BH281" i="3"/>
  <c r="BG281" i="3"/>
  <c r="BE281" i="3"/>
  <c r="T281" i="3"/>
  <c r="R281" i="3"/>
  <c r="P281" i="3"/>
  <c r="BI278" i="3"/>
  <c r="BH278" i="3"/>
  <c r="BG278" i="3"/>
  <c r="BE278" i="3"/>
  <c r="T278" i="3"/>
  <c r="R278" i="3"/>
  <c r="P278" i="3"/>
  <c r="BI275" i="3"/>
  <c r="BH275" i="3"/>
  <c r="BG275" i="3"/>
  <c r="BE275" i="3"/>
  <c r="T275" i="3"/>
  <c r="R275" i="3"/>
  <c r="P275" i="3"/>
  <c r="BI273" i="3"/>
  <c r="BH273" i="3"/>
  <c r="BG273" i="3"/>
  <c r="BE273" i="3"/>
  <c r="T273" i="3"/>
  <c r="R273" i="3"/>
  <c r="P273" i="3"/>
  <c r="BI270" i="3"/>
  <c r="BH270" i="3"/>
  <c r="BG270" i="3"/>
  <c r="BE270" i="3"/>
  <c r="T270" i="3"/>
  <c r="R270" i="3"/>
  <c r="P270" i="3"/>
  <c r="BI267" i="3"/>
  <c r="BH267" i="3"/>
  <c r="BG267" i="3"/>
  <c r="BE267" i="3"/>
  <c r="T267" i="3"/>
  <c r="R267" i="3"/>
  <c r="P267" i="3"/>
  <c r="BI262" i="3"/>
  <c r="BH262" i="3"/>
  <c r="BG262" i="3"/>
  <c r="BE262" i="3"/>
  <c r="T262" i="3"/>
  <c r="R262" i="3"/>
  <c r="P262" i="3"/>
  <c r="BI253" i="3"/>
  <c r="BH253" i="3"/>
  <c r="BG253" i="3"/>
  <c r="BE253" i="3"/>
  <c r="T253" i="3"/>
  <c r="R253" i="3"/>
  <c r="P253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39" i="3"/>
  <c r="BH239" i="3"/>
  <c r="BG239" i="3"/>
  <c r="BE239" i="3"/>
  <c r="T239" i="3"/>
  <c r="R239" i="3"/>
  <c r="P239" i="3"/>
  <c r="BI235" i="3"/>
  <c r="BH235" i="3"/>
  <c r="BG235" i="3"/>
  <c r="BE235" i="3"/>
  <c r="T235" i="3"/>
  <c r="R235" i="3"/>
  <c r="P235" i="3"/>
  <c r="BI232" i="3"/>
  <c r="BH232" i="3"/>
  <c r="BG232" i="3"/>
  <c r="BE232" i="3"/>
  <c r="T232" i="3"/>
  <c r="R232" i="3"/>
  <c r="P232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3" i="3"/>
  <c r="BH223" i="3"/>
  <c r="BG223" i="3"/>
  <c r="BE223" i="3"/>
  <c r="T223" i="3"/>
  <c r="R223" i="3"/>
  <c r="P223" i="3"/>
  <c r="BI219" i="3"/>
  <c r="BH219" i="3"/>
  <c r="BG219" i="3"/>
  <c r="BE219" i="3"/>
  <c r="T219" i="3"/>
  <c r="R219" i="3"/>
  <c r="P219" i="3"/>
  <c r="BI217" i="3"/>
  <c r="BH217" i="3"/>
  <c r="BG217" i="3"/>
  <c r="BE217" i="3"/>
  <c r="T217" i="3"/>
  <c r="R217" i="3"/>
  <c r="P217" i="3"/>
  <c r="BI213" i="3"/>
  <c r="BH213" i="3"/>
  <c r="BG213" i="3"/>
  <c r="BE213" i="3"/>
  <c r="T213" i="3"/>
  <c r="R213" i="3"/>
  <c r="P213" i="3"/>
  <c r="BI207" i="3"/>
  <c r="BH207" i="3"/>
  <c r="BG207" i="3"/>
  <c r="BE207" i="3"/>
  <c r="T207" i="3"/>
  <c r="R207" i="3"/>
  <c r="P207" i="3"/>
  <c r="BI203" i="3"/>
  <c r="BH203" i="3"/>
  <c r="BG203" i="3"/>
  <c r="BE203" i="3"/>
  <c r="T203" i="3"/>
  <c r="R203" i="3"/>
  <c r="P203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88" i="3"/>
  <c r="BH188" i="3"/>
  <c r="BG188" i="3"/>
  <c r="BE188" i="3"/>
  <c r="T188" i="3"/>
  <c r="R188" i="3"/>
  <c r="P188" i="3"/>
  <c r="BI185" i="3"/>
  <c r="BH185" i="3"/>
  <c r="BG185" i="3"/>
  <c r="BE185" i="3"/>
  <c r="T185" i="3"/>
  <c r="T184" i="3"/>
  <c r="R185" i="3"/>
  <c r="R184" i="3"/>
  <c r="P185" i="3"/>
  <c r="P184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35" i="3"/>
  <c r="BH135" i="3"/>
  <c r="BG135" i="3"/>
  <c r="BE135" i="3"/>
  <c r="T135" i="3"/>
  <c r="T134" i="3"/>
  <c r="R135" i="3"/>
  <c r="R134" i="3"/>
  <c r="P135" i="3"/>
  <c r="P134" i="3"/>
  <c r="J128" i="3"/>
  <c r="F128" i="3"/>
  <c r="F126" i="3"/>
  <c r="E124" i="3"/>
  <c r="J93" i="3"/>
  <c r="F93" i="3"/>
  <c r="F91" i="3"/>
  <c r="E89" i="3"/>
  <c r="J26" i="3"/>
  <c r="E26" i="3"/>
  <c r="J129" i="3"/>
  <c r="J25" i="3"/>
  <c r="J20" i="3"/>
  <c r="E20" i="3"/>
  <c r="F129" i="3"/>
  <c r="J19" i="3"/>
  <c r="J14" i="3"/>
  <c r="J126" i="3"/>
  <c r="E7" i="3"/>
  <c r="E85" i="3"/>
  <c r="J39" i="2"/>
  <c r="J38" i="2"/>
  <c r="AY96" i="1"/>
  <c r="J37" i="2"/>
  <c r="AX96" i="1"/>
  <c r="BI1186" i="2"/>
  <c r="BH1186" i="2"/>
  <c r="BG1186" i="2"/>
  <c r="BE1186" i="2"/>
  <c r="T1186" i="2"/>
  <c r="R1186" i="2"/>
  <c r="P1186" i="2"/>
  <c r="BI1184" i="2"/>
  <c r="BH1184" i="2"/>
  <c r="BG1184" i="2"/>
  <c r="BE1184" i="2"/>
  <c r="T1184" i="2"/>
  <c r="R1184" i="2"/>
  <c r="P1184" i="2"/>
  <c r="BI1181" i="2"/>
  <c r="BH1181" i="2"/>
  <c r="BG1181" i="2"/>
  <c r="BE1181" i="2"/>
  <c r="T1181" i="2"/>
  <c r="R1181" i="2"/>
  <c r="P1181" i="2"/>
  <c r="BI1177" i="2"/>
  <c r="BH1177" i="2"/>
  <c r="BG1177" i="2"/>
  <c r="BE1177" i="2"/>
  <c r="T1177" i="2"/>
  <c r="R1177" i="2"/>
  <c r="P1177" i="2"/>
  <c r="BI1175" i="2"/>
  <c r="BH1175" i="2"/>
  <c r="BG1175" i="2"/>
  <c r="BE1175" i="2"/>
  <c r="T1175" i="2"/>
  <c r="R1175" i="2"/>
  <c r="P1175" i="2"/>
  <c r="BI1173" i="2"/>
  <c r="BH1173" i="2"/>
  <c r="BG1173" i="2"/>
  <c r="BE1173" i="2"/>
  <c r="T1173" i="2"/>
  <c r="R1173" i="2"/>
  <c r="P1173" i="2"/>
  <c r="BI1168" i="2"/>
  <c r="BH1168" i="2"/>
  <c r="BG1168" i="2"/>
  <c r="BE1168" i="2"/>
  <c r="T1168" i="2"/>
  <c r="T1167" i="2"/>
  <c r="R1168" i="2"/>
  <c r="R1167" i="2"/>
  <c r="P1168" i="2"/>
  <c r="P1167" i="2"/>
  <c r="BI1166" i="2"/>
  <c r="BH1166" i="2"/>
  <c r="BG1166" i="2"/>
  <c r="BE1166" i="2"/>
  <c r="T1166" i="2"/>
  <c r="T1165" i="2"/>
  <c r="T1164" i="2"/>
  <c r="R1166" i="2"/>
  <c r="R1165" i="2"/>
  <c r="R1164" i="2"/>
  <c r="P1166" i="2"/>
  <c r="P1165" i="2"/>
  <c r="P1164" i="2"/>
  <c r="BI1158" i="2"/>
  <c r="BH1158" i="2"/>
  <c r="BG1158" i="2"/>
  <c r="BE1158" i="2"/>
  <c r="T1158" i="2"/>
  <c r="R1158" i="2"/>
  <c r="P1158" i="2"/>
  <c r="BI1154" i="2"/>
  <c r="BH1154" i="2"/>
  <c r="BG1154" i="2"/>
  <c r="BE1154" i="2"/>
  <c r="T1154" i="2"/>
  <c r="R1154" i="2"/>
  <c r="P1154" i="2"/>
  <c r="BI1147" i="2"/>
  <c r="BH1147" i="2"/>
  <c r="BG1147" i="2"/>
  <c r="BE1147" i="2"/>
  <c r="T1147" i="2"/>
  <c r="R1147" i="2"/>
  <c r="P1147" i="2"/>
  <c r="BI1145" i="2"/>
  <c r="BH1145" i="2"/>
  <c r="BG1145" i="2"/>
  <c r="BE1145" i="2"/>
  <c r="T1145" i="2"/>
  <c r="R1145" i="2"/>
  <c r="P1145" i="2"/>
  <c r="BI1138" i="2"/>
  <c r="BH1138" i="2"/>
  <c r="BG1138" i="2"/>
  <c r="BE1138" i="2"/>
  <c r="T1138" i="2"/>
  <c r="R1138" i="2"/>
  <c r="P1138" i="2"/>
  <c r="BI1130" i="2"/>
  <c r="BH1130" i="2"/>
  <c r="BG1130" i="2"/>
  <c r="BE1130" i="2"/>
  <c r="T1130" i="2"/>
  <c r="R1130" i="2"/>
  <c r="P1130" i="2"/>
  <c r="BI1128" i="2"/>
  <c r="BH1128" i="2"/>
  <c r="BG1128" i="2"/>
  <c r="BE1128" i="2"/>
  <c r="T1128" i="2"/>
  <c r="R1128" i="2"/>
  <c r="P1128" i="2"/>
  <c r="BI1123" i="2"/>
  <c r="BH1123" i="2"/>
  <c r="BG1123" i="2"/>
  <c r="BE1123" i="2"/>
  <c r="T1123" i="2"/>
  <c r="R1123" i="2"/>
  <c r="P1123" i="2"/>
  <c r="BI1119" i="2"/>
  <c r="BH1119" i="2"/>
  <c r="BG1119" i="2"/>
  <c r="BE1119" i="2"/>
  <c r="T1119" i="2"/>
  <c r="R1119" i="2"/>
  <c r="P1119" i="2"/>
  <c r="BI1117" i="2"/>
  <c r="BH1117" i="2"/>
  <c r="BG1117" i="2"/>
  <c r="BE1117" i="2"/>
  <c r="T1117" i="2"/>
  <c r="R1117" i="2"/>
  <c r="P1117" i="2"/>
  <c r="BI1112" i="2"/>
  <c r="BH1112" i="2"/>
  <c r="BG1112" i="2"/>
  <c r="BE1112" i="2"/>
  <c r="T1112" i="2"/>
  <c r="R1112" i="2"/>
  <c r="P1112" i="2"/>
  <c r="BI1098" i="2"/>
  <c r="BH1098" i="2"/>
  <c r="BG1098" i="2"/>
  <c r="BE1098" i="2"/>
  <c r="T1098" i="2"/>
  <c r="R1098" i="2"/>
  <c r="P1098" i="2"/>
  <c r="BI1095" i="2"/>
  <c r="BH1095" i="2"/>
  <c r="BG1095" i="2"/>
  <c r="BE1095" i="2"/>
  <c r="T1095" i="2"/>
  <c r="R1095" i="2"/>
  <c r="P1095" i="2"/>
  <c r="BI1090" i="2"/>
  <c r="BH1090" i="2"/>
  <c r="BG1090" i="2"/>
  <c r="BE1090" i="2"/>
  <c r="T1090" i="2"/>
  <c r="R1090" i="2"/>
  <c r="P1090" i="2"/>
  <c r="BI1082" i="2"/>
  <c r="BH1082" i="2"/>
  <c r="BG1082" i="2"/>
  <c r="BE1082" i="2"/>
  <c r="T1082" i="2"/>
  <c r="R1082" i="2"/>
  <c r="P1082" i="2"/>
  <c r="BI1078" i="2"/>
  <c r="BH1078" i="2"/>
  <c r="BG1078" i="2"/>
  <c r="BE1078" i="2"/>
  <c r="T1078" i="2"/>
  <c r="R1078" i="2"/>
  <c r="P1078" i="2"/>
  <c r="BI1070" i="2"/>
  <c r="BH1070" i="2"/>
  <c r="BG1070" i="2"/>
  <c r="BE1070" i="2"/>
  <c r="T1070" i="2"/>
  <c r="R1070" i="2"/>
  <c r="P1070" i="2"/>
  <c r="BI1068" i="2"/>
  <c r="BH1068" i="2"/>
  <c r="BG1068" i="2"/>
  <c r="BE1068" i="2"/>
  <c r="T1068" i="2"/>
  <c r="R1068" i="2"/>
  <c r="P1068" i="2"/>
  <c r="BI1067" i="2"/>
  <c r="BH1067" i="2"/>
  <c r="BG1067" i="2"/>
  <c r="BE1067" i="2"/>
  <c r="T1067" i="2"/>
  <c r="R1067" i="2"/>
  <c r="P1067" i="2"/>
  <c r="BI1066" i="2"/>
  <c r="BH1066" i="2"/>
  <c r="BG1066" i="2"/>
  <c r="BE1066" i="2"/>
  <c r="T1066" i="2"/>
  <c r="R1066" i="2"/>
  <c r="P1066" i="2"/>
  <c r="BI1065" i="2"/>
  <c r="BH1065" i="2"/>
  <c r="BG1065" i="2"/>
  <c r="BE1065" i="2"/>
  <c r="T1065" i="2"/>
  <c r="R1065" i="2"/>
  <c r="P1065" i="2"/>
  <c r="BI1064" i="2"/>
  <c r="BH1064" i="2"/>
  <c r="BG1064" i="2"/>
  <c r="BE1064" i="2"/>
  <c r="T1064" i="2"/>
  <c r="R1064" i="2"/>
  <c r="P1064" i="2"/>
  <c r="BI1062" i="2"/>
  <c r="BH1062" i="2"/>
  <c r="BG1062" i="2"/>
  <c r="BE1062" i="2"/>
  <c r="T1062" i="2"/>
  <c r="R1062" i="2"/>
  <c r="P1062" i="2"/>
  <c r="BI1061" i="2"/>
  <c r="BH1061" i="2"/>
  <c r="BG1061" i="2"/>
  <c r="BE1061" i="2"/>
  <c r="T1061" i="2"/>
  <c r="R1061" i="2"/>
  <c r="P1061" i="2"/>
  <c r="BI1060" i="2"/>
  <c r="BH1060" i="2"/>
  <c r="BG1060" i="2"/>
  <c r="BE1060" i="2"/>
  <c r="T1060" i="2"/>
  <c r="R1060" i="2"/>
  <c r="P1060" i="2"/>
  <c r="BI1059" i="2"/>
  <c r="BH1059" i="2"/>
  <c r="BG1059" i="2"/>
  <c r="BE1059" i="2"/>
  <c r="T1059" i="2"/>
  <c r="R1059" i="2"/>
  <c r="P1059" i="2"/>
  <c r="BI1056" i="2"/>
  <c r="BH1056" i="2"/>
  <c r="BG1056" i="2"/>
  <c r="BE1056" i="2"/>
  <c r="T1056" i="2"/>
  <c r="R1056" i="2"/>
  <c r="P1056" i="2"/>
  <c r="BI1053" i="2"/>
  <c r="BH1053" i="2"/>
  <c r="BG1053" i="2"/>
  <c r="BE1053" i="2"/>
  <c r="T1053" i="2"/>
  <c r="R1053" i="2"/>
  <c r="P1053" i="2"/>
  <c r="BI1052" i="2"/>
  <c r="BH1052" i="2"/>
  <c r="BG1052" i="2"/>
  <c r="BE1052" i="2"/>
  <c r="T1052" i="2"/>
  <c r="R1052" i="2"/>
  <c r="P1052" i="2"/>
  <c r="BI1049" i="2"/>
  <c r="BH1049" i="2"/>
  <c r="BG1049" i="2"/>
  <c r="BE1049" i="2"/>
  <c r="T1049" i="2"/>
  <c r="R1049" i="2"/>
  <c r="P1049" i="2"/>
  <c r="BI1046" i="2"/>
  <c r="BH1046" i="2"/>
  <c r="BG1046" i="2"/>
  <c r="BE1046" i="2"/>
  <c r="T1046" i="2"/>
  <c r="R1046" i="2"/>
  <c r="P1046" i="2"/>
  <c r="BI1045" i="2"/>
  <c r="BH1045" i="2"/>
  <c r="BG1045" i="2"/>
  <c r="BE1045" i="2"/>
  <c r="T1045" i="2"/>
  <c r="R1045" i="2"/>
  <c r="P1045" i="2"/>
  <c r="BI1042" i="2"/>
  <c r="BH1042" i="2"/>
  <c r="BG1042" i="2"/>
  <c r="BE1042" i="2"/>
  <c r="T1042" i="2"/>
  <c r="R1042" i="2"/>
  <c r="P1042" i="2"/>
  <c r="BI1041" i="2"/>
  <c r="BH1041" i="2"/>
  <c r="BG1041" i="2"/>
  <c r="BE1041" i="2"/>
  <c r="T1041" i="2"/>
  <c r="R1041" i="2"/>
  <c r="P1041" i="2"/>
  <c r="BI1040" i="2"/>
  <c r="BH1040" i="2"/>
  <c r="BG1040" i="2"/>
  <c r="BE1040" i="2"/>
  <c r="T1040" i="2"/>
  <c r="R1040" i="2"/>
  <c r="P1040" i="2"/>
  <c r="BI1039" i="2"/>
  <c r="BH1039" i="2"/>
  <c r="BG1039" i="2"/>
  <c r="BE1039" i="2"/>
  <c r="T1039" i="2"/>
  <c r="R1039" i="2"/>
  <c r="P1039" i="2"/>
  <c r="BI1038" i="2"/>
  <c r="BH1038" i="2"/>
  <c r="BG1038" i="2"/>
  <c r="BE1038" i="2"/>
  <c r="T1038" i="2"/>
  <c r="R1038" i="2"/>
  <c r="P1038" i="2"/>
  <c r="BI1035" i="2"/>
  <c r="BH1035" i="2"/>
  <c r="BG1035" i="2"/>
  <c r="BE1035" i="2"/>
  <c r="T1035" i="2"/>
  <c r="R1035" i="2"/>
  <c r="P1035" i="2"/>
  <c r="BI1034" i="2"/>
  <c r="BH1034" i="2"/>
  <c r="BG1034" i="2"/>
  <c r="BE1034" i="2"/>
  <c r="T1034" i="2"/>
  <c r="R1034" i="2"/>
  <c r="P1034" i="2"/>
  <c r="BI1033" i="2"/>
  <c r="BH1033" i="2"/>
  <c r="BG1033" i="2"/>
  <c r="BE1033" i="2"/>
  <c r="T1033" i="2"/>
  <c r="R1033" i="2"/>
  <c r="P1033" i="2"/>
  <c r="BI1032" i="2"/>
  <c r="BH1032" i="2"/>
  <c r="BG1032" i="2"/>
  <c r="BE1032" i="2"/>
  <c r="T1032" i="2"/>
  <c r="R1032" i="2"/>
  <c r="P1032" i="2"/>
  <c r="BI1028" i="2"/>
  <c r="BH1028" i="2"/>
  <c r="BG1028" i="2"/>
  <c r="BE1028" i="2"/>
  <c r="T1028" i="2"/>
  <c r="R1028" i="2"/>
  <c r="P1028" i="2"/>
  <c r="BI1027" i="2"/>
  <c r="BH1027" i="2"/>
  <c r="BG1027" i="2"/>
  <c r="BE1027" i="2"/>
  <c r="T1027" i="2"/>
  <c r="R1027" i="2"/>
  <c r="P1027" i="2"/>
  <c r="BI1026" i="2"/>
  <c r="BH1026" i="2"/>
  <c r="BG1026" i="2"/>
  <c r="BE1026" i="2"/>
  <c r="T1026" i="2"/>
  <c r="R1026" i="2"/>
  <c r="P1026" i="2"/>
  <c r="BI1022" i="2"/>
  <c r="BH1022" i="2"/>
  <c r="BG1022" i="2"/>
  <c r="BE1022" i="2"/>
  <c r="T1022" i="2"/>
  <c r="R1022" i="2"/>
  <c r="P1022" i="2"/>
  <c r="BI1021" i="2"/>
  <c r="BH1021" i="2"/>
  <c r="BG1021" i="2"/>
  <c r="BE1021" i="2"/>
  <c r="T1021" i="2"/>
  <c r="R1021" i="2"/>
  <c r="P1021" i="2"/>
  <c r="BI1020" i="2"/>
  <c r="BH1020" i="2"/>
  <c r="BG1020" i="2"/>
  <c r="BE1020" i="2"/>
  <c r="T1020" i="2"/>
  <c r="R1020" i="2"/>
  <c r="P1020" i="2"/>
  <c r="BI1019" i="2"/>
  <c r="BH1019" i="2"/>
  <c r="BG1019" i="2"/>
  <c r="BE1019" i="2"/>
  <c r="T1019" i="2"/>
  <c r="R1019" i="2"/>
  <c r="P1019" i="2"/>
  <c r="BI1016" i="2"/>
  <c r="BH1016" i="2"/>
  <c r="BG1016" i="2"/>
  <c r="BE1016" i="2"/>
  <c r="T1016" i="2"/>
  <c r="R1016" i="2"/>
  <c r="P1016" i="2"/>
  <c r="BI1015" i="2"/>
  <c r="BH1015" i="2"/>
  <c r="BG1015" i="2"/>
  <c r="BE1015" i="2"/>
  <c r="T1015" i="2"/>
  <c r="R1015" i="2"/>
  <c r="P1015" i="2"/>
  <c r="BI1014" i="2"/>
  <c r="BH1014" i="2"/>
  <c r="BG1014" i="2"/>
  <c r="BE1014" i="2"/>
  <c r="T1014" i="2"/>
  <c r="R1014" i="2"/>
  <c r="P1014" i="2"/>
  <c r="BI1008" i="2"/>
  <c r="BH1008" i="2"/>
  <c r="BG1008" i="2"/>
  <c r="BE1008" i="2"/>
  <c r="T1008" i="2"/>
  <c r="R1008" i="2"/>
  <c r="P1008" i="2"/>
  <c r="BI1006" i="2"/>
  <c r="BH1006" i="2"/>
  <c r="BG1006" i="2"/>
  <c r="BE1006" i="2"/>
  <c r="T1006" i="2"/>
  <c r="R1006" i="2"/>
  <c r="P1006" i="2"/>
  <c r="BI1005" i="2"/>
  <c r="BH1005" i="2"/>
  <c r="BG1005" i="2"/>
  <c r="BE1005" i="2"/>
  <c r="T1005" i="2"/>
  <c r="R1005" i="2"/>
  <c r="P1005" i="2"/>
  <c r="BI1004" i="2"/>
  <c r="BH1004" i="2"/>
  <c r="BG1004" i="2"/>
  <c r="BE1004" i="2"/>
  <c r="T1004" i="2"/>
  <c r="R1004" i="2"/>
  <c r="P1004" i="2"/>
  <c r="BI1003" i="2"/>
  <c r="BH1003" i="2"/>
  <c r="BG1003" i="2"/>
  <c r="BE1003" i="2"/>
  <c r="T1003" i="2"/>
  <c r="R1003" i="2"/>
  <c r="P1003" i="2"/>
  <c r="BI997" i="2"/>
  <c r="BH997" i="2"/>
  <c r="BG997" i="2"/>
  <c r="BE997" i="2"/>
  <c r="T997" i="2"/>
  <c r="R997" i="2"/>
  <c r="P997" i="2"/>
  <c r="BI994" i="2"/>
  <c r="BH994" i="2"/>
  <c r="BG994" i="2"/>
  <c r="BE994" i="2"/>
  <c r="T994" i="2"/>
  <c r="R994" i="2"/>
  <c r="P994" i="2"/>
  <c r="BI993" i="2"/>
  <c r="BH993" i="2"/>
  <c r="BG993" i="2"/>
  <c r="BE993" i="2"/>
  <c r="T993" i="2"/>
  <c r="R993" i="2"/>
  <c r="P993" i="2"/>
  <c r="BI992" i="2"/>
  <c r="BH992" i="2"/>
  <c r="BG992" i="2"/>
  <c r="BE992" i="2"/>
  <c r="T992" i="2"/>
  <c r="R992" i="2"/>
  <c r="P992" i="2"/>
  <c r="BI990" i="2"/>
  <c r="BH990" i="2"/>
  <c r="BG990" i="2"/>
  <c r="BE990" i="2"/>
  <c r="T990" i="2"/>
  <c r="R990" i="2"/>
  <c r="P990" i="2"/>
  <c r="BI987" i="2"/>
  <c r="BH987" i="2"/>
  <c r="BG987" i="2"/>
  <c r="BE987" i="2"/>
  <c r="T987" i="2"/>
  <c r="R987" i="2"/>
  <c r="P987" i="2"/>
  <c r="BI984" i="2"/>
  <c r="BH984" i="2"/>
  <c r="BG984" i="2"/>
  <c r="BE984" i="2"/>
  <c r="T984" i="2"/>
  <c r="R984" i="2"/>
  <c r="P984" i="2"/>
  <c r="BI980" i="2"/>
  <c r="BH980" i="2"/>
  <c r="BG980" i="2"/>
  <c r="BE980" i="2"/>
  <c r="T980" i="2"/>
  <c r="R980" i="2"/>
  <c r="P980" i="2"/>
  <c r="BI971" i="2"/>
  <c r="BH971" i="2"/>
  <c r="BG971" i="2"/>
  <c r="BE971" i="2"/>
  <c r="T971" i="2"/>
  <c r="R971" i="2"/>
  <c r="P971" i="2"/>
  <c r="BI969" i="2"/>
  <c r="BH969" i="2"/>
  <c r="BG969" i="2"/>
  <c r="BE969" i="2"/>
  <c r="T969" i="2"/>
  <c r="R969" i="2"/>
  <c r="P969" i="2"/>
  <c r="BI966" i="2"/>
  <c r="BH966" i="2"/>
  <c r="BG966" i="2"/>
  <c r="BE966" i="2"/>
  <c r="T966" i="2"/>
  <c r="R966" i="2"/>
  <c r="P966" i="2"/>
  <c r="BI963" i="2"/>
  <c r="BH963" i="2"/>
  <c r="BG963" i="2"/>
  <c r="BE963" i="2"/>
  <c r="T963" i="2"/>
  <c r="R963" i="2"/>
  <c r="P963" i="2"/>
  <c r="BI960" i="2"/>
  <c r="BH960" i="2"/>
  <c r="BG960" i="2"/>
  <c r="BE960" i="2"/>
  <c r="T960" i="2"/>
  <c r="R960" i="2"/>
  <c r="P960" i="2"/>
  <c r="BI957" i="2"/>
  <c r="BH957" i="2"/>
  <c r="BG957" i="2"/>
  <c r="BE957" i="2"/>
  <c r="T957" i="2"/>
  <c r="R957" i="2"/>
  <c r="P957" i="2"/>
  <c r="BI952" i="2"/>
  <c r="BH952" i="2"/>
  <c r="BG952" i="2"/>
  <c r="BE952" i="2"/>
  <c r="T952" i="2"/>
  <c r="R952" i="2"/>
  <c r="P952" i="2"/>
  <c r="BI951" i="2"/>
  <c r="BH951" i="2"/>
  <c r="BG951" i="2"/>
  <c r="BE951" i="2"/>
  <c r="T951" i="2"/>
  <c r="R951" i="2"/>
  <c r="P951" i="2"/>
  <c r="BI950" i="2"/>
  <c r="BH950" i="2"/>
  <c r="BG950" i="2"/>
  <c r="BE950" i="2"/>
  <c r="T950" i="2"/>
  <c r="R950" i="2"/>
  <c r="P950" i="2"/>
  <c r="BI947" i="2"/>
  <c r="BH947" i="2"/>
  <c r="BG947" i="2"/>
  <c r="BE947" i="2"/>
  <c r="T947" i="2"/>
  <c r="R947" i="2"/>
  <c r="P947" i="2"/>
  <c r="BI944" i="2"/>
  <c r="BH944" i="2"/>
  <c r="BG944" i="2"/>
  <c r="BE944" i="2"/>
  <c r="T944" i="2"/>
  <c r="R944" i="2"/>
  <c r="P944" i="2"/>
  <c r="BI942" i="2"/>
  <c r="BH942" i="2"/>
  <c r="BG942" i="2"/>
  <c r="BE942" i="2"/>
  <c r="T942" i="2"/>
  <c r="R942" i="2"/>
  <c r="P942" i="2"/>
  <c r="BI939" i="2"/>
  <c r="BH939" i="2"/>
  <c r="BG939" i="2"/>
  <c r="BE939" i="2"/>
  <c r="T939" i="2"/>
  <c r="R939" i="2"/>
  <c r="P939" i="2"/>
  <c r="BI938" i="2"/>
  <c r="BH938" i="2"/>
  <c r="BG938" i="2"/>
  <c r="BE938" i="2"/>
  <c r="T938" i="2"/>
  <c r="R938" i="2"/>
  <c r="P938" i="2"/>
  <c r="BI936" i="2"/>
  <c r="BH936" i="2"/>
  <c r="BG936" i="2"/>
  <c r="BE936" i="2"/>
  <c r="T936" i="2"/>
  <c r="R936" i="2"/>
  <c r="P936" i="2"/>
  <c r="BI933" i="2"/>
  <c r="BH933" i="2"/>
  <c r="BG933" i="2"/>
  <c r="BE933" i="2"/>
  <c r="T933" i="2"/>
  <c r="R933" i="2"/>
  <c r="P933" i="2"/>
  <c r="BI932" i="2"/>
  <c r="BH932" i="2"/>
  <c r="BG932" i="2"/>
  <c r="BE932" i="2"/>
  <c r="T932" i="2"/>
  <c r="R932" i="2"/>
  <c r="P932" i="2"/>
  <c r="BI928" i="2"/>
  <c r="BH928" i="2"/>
  <c r="BG928" i="2"/>
  <c r="BE928" i="2"/>
  <c r="T928" i="2"/>
  <c r="R928" i="2"/>
  <c r="P928" i="2"/>
  <c r="BI924" i="2"/>
  <c r="BH924" i="2"/>
  <c r="BG924" i="2"/>
  <c r="BE924" i="2"/>
  <c r="T924" i="2"/>
  <c r="R924" i="2"/>
  <c r="P924" i="2"/>
  <c r="BI923" i="2"/>
  <c r="BH923" i="2"/>
  <c r="BG923" i="2"/>
  <c r="BE923" i="2"/>
  <c r="T923" i="2"/>
  <c r="R923" i="2"/>
  <c r="P923" i="2"/>
  <c r="BI914" i="2"/>
  <c r="BH914" i="2"/>
  <c r="BG914" i="2"/>
  <c r="BE914" i="2"/>
  <c r="T914" i="2"/>
  <c r="R914" i="2"/>
  <c r="P914" i="2"/>
  <c r="BI912" i="2"/>
  <c r="BH912" i="2"/>
  <c r="BG912" i="2"/>
  <c r="BE912" i="2"/>
  <c r="T912" i="2"/>
  <c r="R912" i="2"/>
  <c r="P912" i="2"/>
  <c r="BI908" i="2"/>
  <c r="BH908" i="2"/>
  <c r="BG908" i="2"/>
  <c r="BE908" i="2"/>
  <c r="T908" i="2"/>
  <c r="R908" i="2"/>
  <c r="P908" i="2"/>
  <c r="BI904" i="2"/>
  <c r="BH904" i="2"/>
  <c r="BG904" i="2"/>
  <c r="BE904" i="2"/>
  <c r="T904" i="2"/>
  <c r="R904" i="2"/>
  <c r="P904" i="2"/>
  <c r="BI898" i="2"/>
  <c r="BH898" i="2"/>
  <c r="BG898" i="2"/>
  <c r="BE898" i="2"/>
  <c r="T898" i="2"/>
  <c r="R898" i="2"/>
  <c r="P898" i="2"/>
  <c r="BI892" i="2"/>
  <c r="BH892" i="2"/>
  <c r="BG892" i="2"/>
  <c r="BE892" i="2"/>
  <c r="T892" i="2"/>
  <c r="R892" i="2"/>
  <c r="P892" i="2"/>
  <c r="BI889" i="2"/>
  <c r="BH889" i="2"/>
  <c r="BG889" i="2"/>
  <c r="BE889" i="2"/>
  <c r="T889" i="2"/>
  <c r="R889" i="2"/>
  <c r="P889" i="2"/>
  <c r="BI884" i="2"/>
  <c r="BH884" i="2"/>
  <c r="BG884" i="2"/>
  <c r="BE884" i="2"/>
  <c r="T884" i="2"/>
  <c r="R884" i="2"/>
  <c r="P884" i="2"/>
  <c r="BI881" i="2"/>
  <c r="BH881" i="2"/>
  <c r="BG881" i="2"/>
  <c r="BE881" i="2"/>
  <c r="T881" i="2"/>
  <c r="R881" i="2"/>
  <c r="P881" i="2"/>
  <c r="BI875" i="2"/>
  <c r="BH875" i="2"/>
  <c r="BG875" i="2"/>
  <c r="BE875" i="2"/>
  <c r="T875" i="2"/>
  <c r="R875" i="2"/>
  <c r="P875" i="2"/>
  <c r="BI869" i="2"/>
  <c r="BH869" i="2"/>
  <c r="BG869" i="2"/>
  <c r="BE869" i="2"/>
  <c r="T869" i="2"/>
  <c r="R869" i="2"/>
  <c r="P869" i="2"/>
  <c r="BI866" i="2"/>
  <c r="BH866" i="2"/>
  <c r="BG866" i="2"/>
  <c r="BE866" i="2"/>
  <c r="T866" i="2"/>
  <c r="R866" i="2"/>
  <c r="P866" i="2"/>
  <c r="BI863" i="2"/>
  <c r="BH863" i="2"/>
  <c r="BG863" i="2"/>
  <c r="BE863" i="2"/>
  <c r="T863" i="2"/>
  <c r="R863" i="2"/>
  <c r="P863" i="2"/>
  <c r="BI859" i="2"/>
  <c r="BH859" i="2"/>
  <c r="BG859" i="2"/>
  <c r="BE859" i="2"/>
  <c r="T859" i="2"/>
  <c r="R859" i="2"/>
  <c r="P859" i="2"/>
  <c r="BI858" i="2"/>
  <c r="BH858" i="2"/>
  <c r="BG858" i="2"/>
  <c r="BE858" i="2"/>
  <c r="T858" i="2"/>
  <c r="R858" i="2"/>
  <c r="P858" i="2"/>
  <c r="BI854" i="2"/>
  <c r="BH854" i="2"/>
  <c r="BG854" i="2"/>
  <c r="BE854" i="2"/>
  <c r="T854" i="2"/>
  <c r="R854" i="2"/>
  <c r="P854" i="2"/>
  <c r="BI850" i="2"/>
  <c r="BH850" i="2"/>
  <c r="BG850" i="2"/>
  <c r="BE850" i="2"/>
  <c r="T850" i="2"/>
  <c r="R850" i="2"/>
  <c r="P850" i="2"/>
  <c r="BI847" i="2"/>
  <c r="BH847" i="2"/>
  <c r="BG847" i="2"/>
  <c r="BE847" i="2"/>
  <c r="T847" i="2"/>
  <c r="R847" i="2"/>
  <c r="P847" i="2"/>
  <c r="BI841" i="2"/>
  <c r="BH841" i="2"/>
  <c r="BG841" i="2"/>
  <c r="BE841" i="2"/>
  <c r="T841" i="2"/>
  <c r="R841" i="2"/>
  <c r="P841" i="2"/>
  <c r="BI840" i="2"/>
  <c r="BH840" i="2"/>
  <c r="BG840" i="2"/>
  <c r="BE840" i="2"/>
  <c r="T840" i="2"/>
  <c r="R840" i="2"/>
  <c r="P840" i="2"/>
  <c r="BI837" i="2"/>
  <c r="BH837" i="2"/>
  <c r="BG837" i="2"/>
  <c r="BE837" i="2"/>
  <c r="T837" i="2"/>
  <c r="R837" i="2"/>
  <c r="P837" i="2"/>
  <c r="BI835" i="2"/>
  <c r="BH835" i="2"/>
  <c r="BG835" i="2"/>
  <c r="BE835" i="2"/>
  <c r="T835" i="2"/>
  <c r="R835" i="2"/>
  <c r="P835" i="2"/>
  <c r="BI832" i="2"/>
  <c r="BH832" i="2"/>
  <c r="BG832" i="2"/>
  <c r="BE832" i="2"/>
  <c r="T832" i="2"/>
  <c r="R832" i="2"/>
  <c r="P832" i="2"/>
  <c r="BI824" i="2"/>
  <c r="BH824" i="2"/>
  <c r="BG824" i="2"/>
  <c r="BE824" i="2"/>
  <c r="T824" i="2"/>
  <c r="R824" i="2"/>
  <c r="P824" i="2"/>
  <c r="BI820" i="2"/>
  <c r="BH820" i="2"/>
  <c r="BG820" i="2"/>
  <c r="BE820" i="2"/>
  <c r="T820" i="2"/>
  <c r="R820" i="2"/>
  <c r="P820" i="2"/>
  <c r="BI816" i="2"/>
  <c r="BH816" i="2"/>
  <c r="BG816" i="2"/>
  <c r="BE816" i="2"/>
  <c r="T816" i="2"/>
  <c r="R816" i="2"/>
  <c r="P816" i="2"/>
  <c r="BI815" i="2"/>
  <c r="BH815" i="2"/>
  <c r="BG815" i="2"/>
  <c r="BE815" i="2"/>
  <c r="T815" i="2"/>
  <c r="R815" i="2"/>
  <c r="P815" i="2"/>
  <c r="BI811" i="2"/>
  <c r="BH811" i="2"/>
  <c r="BG811" i="2"/>
  <c r="BE811" i="2"/>
  <c r="T811" i="2"/>
  <c r="R811" i="2"/>
  <c r="P811" i="2"/>
  <c r="BI786" i="2"/>
  <c r="BH786" i="2"/>
  <c r="BG786" i="2"/>
  <c r="BE786" i="2"/>
  <c r="T786" i="2"/>
  <c r="R786" i="2"/>
  <c r="P786" i="2"/>
  <c r="BI782" i="2"/>
  <c r="BH782" i="2"/>
  <c r="BG782" i="2"/>
  <c r="BE782" i="2"/>
  <c r="T782" i="2"/>
  <c r="R782" i="2"/>
  <c r="P782" i="2"/>
  <c r="BI781" i="2"/>
  <c r="BH781" i="2"/>
  <c r="BG781" i="2"/>
  <c r="BE781" i="2"/>
  <c r="T781" i="2"/>
  <c r="R781" i="2"/>
  <c r="P781" i="2"/>
  <c r="BI779" i="2"/>
  <c r="BH779" i="2"/>
  <c r="BG779" i="2"/>
  <c r="BE779" i="2"/>
  <c r="T779" i="2"/>
  <c r="R779" i="2"/>
  <c r="P779" i="2"/>
  <c r="BI778" i="2"/>
  <c r="BH778" i="2"/>
  <c r="BG778" i="2"/>
  <c r="BE778" i="2"/>
  <c r="T778" i="2"/>
  <c r="R778" i="2"/>
  <c r="P778" i="2"/>
  <c r="BI777" i="2"/>
  <c r="BH777" i="2"/>
  <c r="BG777" i="2"/>
  <c r="BE777" i="2"/>
  <c r="T777" i="2"/>
  <c r="R777" i="2"/>
  <c r="P777" i="2"/>
  <c r="BI774" i="2"/>
  <c r="BH774" i="2"/>
  <c r="BG774" i="2"/>
  <c r="BE774" i="2"/>
  <c r="T774" i="2"/>
  <c r="R774" i="2"/>
  <c r="P774" i="2"/>
  <c r="BI772" i="2"/>
  <c r="BH772" i="2"/>
  <c r="BG772" i="2"/>
  <c r="BE772" i="2"/>
  <c r="T772" i="2"/>
  <c r="R772" i="2"/>
  <c r="P772" i="2"/>
  <c r="BI768" i="2"/>
  <c r="BH768" i="2"/>
  <c r="BG768" i="2"/>
  <c r="BE768" i="2"/>
  <c r="T768" i="2"/>
  <c r="R768" i="2"/>
  <c r="P768" i="2"/>
  <c r="BI767" i="2"/>
  <c r="BH767" i="2"/>
  <c r="BG767" i="2"/>
  <c r="BE767" i="2"/>
  <c r="T767" i="2"/>
  <c r="R767" i="2"/>
  <c r="P767" i="2"/>
  <c r="BI766" i="2"/>
  <c r="BH766" i="2"/>
  <c r="BG766" i="2"/>
  <c r="BE766" i="2"/>
  <c r="T766" i="2"/>
  <c r="R766" i="2"/>
  <c r="P766" i="2"/>
  <c r="BI762" i="2"/>
  <c r="BH762" i="2"/>
  <c r="BG762" i="2"/>
  <c r="BE762" i="2"/>
  <c r="T762" i="2"/>
  <c r="R762" i="2"/>
  <c r="P762" i="2"/>
  <c r="BI751" i="2"/>
  <c r="BH751" i="2"/>
  <c r="BG751" i="2"/>
  <c r="BE751" i="2"/>
  <c r="T751" i="2"/>
  <c r="R751" i="2"/>
  <c r="P751" i="2"/>
  <c r="BI749" i="2"/>
  <c r="BH749" i="2"/>
  <c r="BG749" i="2"/>
  <c r="BE749" i="2"/>
  <c r="T749" i="2"/>
  <c r="R749" i="2"/>
  <c r="P749" i="2"/>
  <c r="BI748" i="2"/>
  <c r="BH748" i="2"/>
  <c r="BG748" i="2"/>
  <c r="BE748" i="2"/>
  <c r="T748" i="2"/>
  <c r="R748" i="2"/>
  <c r="P748" i="2"/>
  <c r="BI745" i="2"/>
  <c r="BH745" i="2"/>
  <c r="BG745" i="2"/>
  <c r="BE745" i="2"/>
  <c r="T745" i="2"/>
  <c r="R745" i="2"/>
  <c r="P745" i="2"/>
  <c r="BI741" i="2"/>
  <c r="BH741" i="2"/>
  <c r="BG741" i="2"/>
  <c r="BE741" i="2"/>
  <c r="T741" i="2"/>
  <c r="R741" i="2"/>
  <c r="P741" i="2"/>
  <c r="BI739" i="2"/>
  <c r="BH739" i="2"/>
  <c r="BG739" i="2"/>
  <c r="BE739" i="2"/>
  <c r="T739" i="2"/>
  <c r="R739" i="2"/>
  <c r="P739" i="2"/>
  <c r="BI738" i="2"/>
  <c r="BH738" i="2"/>
  <c r="BG738" i="2"/>
  <c r="BE738" i="2"/>
  <c r="T738" i="2"/>
  <c r="R738" i="2"/>
  <c r="P738" i="2"/>
  <c r="BI733" i="2"/>
  <c r="BH733" i="2"/>
  <c r="BG733" i="2"/>
  <c r="BE733" i="2"/>
  <c r="T733" i="2"/>
  <c r="T732" i="2"/>
  <c r="R733" i="2"/>
  <c r="R732" i="2"/>
  <c r="P733" i="2"/>
  <c r="P732" i="2"/>
  <c r="BI726" i="2"/>
  <c r="BH726" i="2"/>
  <c r="BG726" i="2"/>
  <c r="BE726" i="2"/>
  <c r="T726" i="2"/>
  <c r="R726" i="2"/>
  <c r="P726" i="2"/>
  <c r="BI724" i="2"/>
  <c r="BH724" i="2"/>
  <c r="BG724" i="2"/>
  <c r="BE724" i="2"/>
  <c r="T724" i="2"/>
  <c r="R724" i="2"/>
  <c r="P724" i="2"/>
  <c r="BI720" i="2"/>
  <c r="BH720" i="2"/>
  <c r="BG720" i="2"/>
  <c r="BE720" i="2"/>
  <c r="T720" i="2"/>
  <c r="R720" i="2"/>
  <c r="P720" i="2"/>
  <c r="BI715" i="2"/>
  <c r="BH715" i="2"/>
  <c r="BG715" i="2"/>
  <c r="BE715" i="2"/>
  <c r="T715" i="2"/>
  <c r="R715" i="2"/>
  <c r="P715" i="2"/>
  <c r="BI712" i="2"/>
  <c r="BH712" i="2"/>
  <c r="BG712" i="2"/>
  <c r="BE712" i="2"/>
  <c r="T712" i="2"/>
  <c r="R712" i="2"/>
  <c r="P712" i="2"/>
  <c r="BI711" i="2"/>
  <c r="BH711" i="2"/>
  <c r="BG711" i="2"/>
  <c r="BE711" i="2"/>
  <c r="T711" i="2"/>
  <c r="R711" i="2"/>
  <c r="P711" i="2"/>
  <c r="BI708" i="2"/>
  <c r="BH708" i="2"/>
  <c r="BG708" i="2"/>
  <c r="BE708" i="2"/>
  <c r="T708" i="2"/>
  <c r="R708" i="2"/>
  <c r="P708" i="2"/>
  <c r="BI706" i="2"/>
  <c r="BH706" i="2"/>
  <c r="BG706" i="2"/>
  <c r="BE706" i="2"/>
  <c r="T706" i="2"/>
  <c r="R706" i="2"/>
  <c r="P706" i="2"/>
  <c r="BI704" i="2"/>
  <c r="BH704" i="2"/>
  <c r="BG704" i="2"/>
  <c r="BE704" i="2"/>
  <c r="T704" i="2"/>
  <c r="R704" i="2"/>
  <c r="P704" i="2"/>
  <c r="BI703" i="2"/>
  <c r="BH703" i="2"/>
  <c r="BG703" i="2"/>
  <c r="BE703" i="2"/>
  <c r="T703" i="2"/>
  <c r="R703" i="2"/>
  <c r="P703" i="2"/>
  <c r="BI702" i="2"/>
  <c r="BH702" i="2"/>
  <c r="BG702" i="2"/>
  <c r="BE702" i="2"/>
  <c r="T702" i="2"/>
  <c r="R702" i="2"/>
  <c r="P702" i="2"/>
  <c r="BI701" i="2"/>
  <c r="BH701" i="2"/>
  <c r="BG701" i="2"/>
  <c r="BE701" i="2"/>
  <c r="T701" i="2"/>
  <c r="R701" i="2"/>
  <c r="P701" i="2"/>
  <c r="BI696" i="2"/>
  <c r="BH696" i="2"/>
  <c r="BG696" i="2"/>
  <c r="BE696" i="2"/>
  <c r="T696" i="2"/>
  <c r="R696" i="2"/>
  <c r="P696" i="2"/>
  <c r="BI692" i="2"/>
  <c r="BH692" i="2"/>
  <c r="BG692" i="2"/>
  <c r="BE692" i="2"/>
  <c r="T692" i="2"/>
  <c r="R692" i="2"/>
  <c r="P692" i="2"/>
  <c r="BI689" i="2"/>
  <c r="BH689" i="2"/>
  <c r="BG689" i="2"/>
  <c r="BE689" i="2"/>
  <c r="T689" i="2"/>
  <c r="R689" i="2"/>
  <c r="P689" i="2"/>
  <c r="BI688" i="2"/>
  <c r="BH688" i="2"/>
  <c r="BG688" i="2"/>
  <c r="BE688" i="2"/>
  <c r="T688" i="2"/>
  <c r="R688" i="2"/>
  <c r="P688" i="2"/>
  <c r="BI685" i="2"/>
  <c r="BH685" i="2"/>
  <c r="BG685" i="2"/>
  <c r="BE685" i="2"/>
  <c r="T685" i="2"/>
  <c r="R685" i="2"/>
  <c r="P685" i="2"/>
  <c r="BI679" i="2"/>
  <c r="BH679" i="2"/>
  <c r="BG679" i="2"/>
  <c r="BE679" i="2"/>
  <c r="T679" i="2"/>
  <c r="R679" i="2"/>
  <c r="P679" i="2"/>
  <c r="BI670" i="2"/>
  <c r="BH670" i="2"/>
  <c r="BG670" i="2"/>
  <c r="BE670" i="2"/>
  <c r="T670" i="2"/>
  <c r="R670" i="2"/>
  <c r="P670" i="2"/>
  <c r="BI664" i="2"/>
  <c r="BH664" i="2"/>
  <c r="BG664" i="2"/>
  <c r="BE664" i="2"/>
  <c r="T664" i="2"/>
  <c r="R664" i="2"/>
  <c r="P664" i="2"/>
  <c r="BI659" i="2"/>
  <c r="BH659" i="2"/>
  <c r="BG659" i="2"/>
  <c r="BE659" i="2"/>
  <c r="T659" i="2"/>
  <c r="R659" i="2"/>
  <c r="P659" i="2"/>
  <c r="BI658" i="2"/>
  <c r="BH658" i="2"/>
  <c r="BG658" i="2"/>
  <c r="BE658" i="2"/>
  <c r="T658" i="2"/>
  <c r="R658" i="2"/>
  <c r="P658" i="2"/>
  <c r="BI650" i="2"/>
  <c r="BH650" i="2"/>
  <c r="BG650" i="2"/>
  <c r="BE650" i="2"/>
  <c r="T650" i="2"/>
  <c r="R650" i="2"/>
  <c r="P650" i="2"/>
  <c r="BI641" i="2"/>
  <c r="BH641" i="2"/>
  <c r="BG641" i="2"/>
  <c r="BE641" i="2"/>
  <c r="T641" i="2"/>
  <c r="R641" i="2"/>
  <c r="P641" i="2"/>
  <c r="BI637" i="2"/>
  <c r="BH637" i="2"/>
  <c r="BG637" i="2"/>
  <c r="BE637" i="2"/>
  <c r="T637" i="2"/>
  <c r="R637" i="2"/>
  <c r="P637" i="2"/>
  <c r="BI633" i="2"/>
  <c r="BH633" i="2"/>
  <c r="BG633" i="2"/>
  <c r="BE633" i="2"/>
  <c r="T633" i="2"/>
  <c r="R633" i="2"/>
  <c r="P633" i="2"/>
  <c r="BI632" i="2"/>
  <c r="BH632" i="2"/>
  <c r="BG632" i="2"/>
  <c r="BE632" i="2"/>
  <c r="T632" i="2"/>
  <c r="R632" i="2"/>
  <c r="P632" i="2"/>
  <c r="BI629" i="2"/>
  <c r="BH629" i="2"/>
  <c r="BG629" i="2"/>
  <c r="BE629" i="2"/>
  <c r="T629" i="2"/>
  <c r="R629" i="2"/>
  <c r="P629" i="2"/>
  <c r="BI627" i="2"/>
  <c r="BH627" i="2"/>
  <c r="BG627" i="2"/>
  <c r="BE627" i="2"/>
  <c r="T627" i="2"/>
  <c r="R627" i="2"/>
  <c r="P627" i="2"/>
  <c r="BI626" i="2"/>
  <c r="BH626" i="2"/>
  <c r="BG626" i="2"/>
  <c r="BE626" i="2"/>
  <c r="T626" i="2"/>
  <c r="R626" i="2"/>
  <c r="P626" i="2"/>
  <c r="BI624" i="2"/>
  <c r="BH624" i="2"/>
  <c r="BG624" i="2"/>
  <c r="BE624" i="2"/>
  <c r="T624" i="2"/>
  <c r="R624" i="2"/>
  <c r="P624" i="2"/>
  <c r="BI623" i="2"/>
  <c r="BH623" i="2"/>
  <c r="BG623" i="2"/>
  <c r="BE623" i="2"/>
  <c r="T623" i="2"/>
  <c r="R623" i="2"/>
  <c r="P623" i="2"/>
  <c r="BI622" i="2"/>
  <c r="BH622" i="2"/>
  <c r="BG622" i="2"/>
  <c r="BE622" i="2"/>
  <c r="T622" i="2"/>
  <c r="R622" i="2"/>
  <c r="P622" i="2"/>
  <c r="BI621" i="2"/>
  <c r="BH621" i="2"/>
  <c r="BG621" i="2"/>
  <c r="BE621" i="2"/>
  <c r="T621" i="2"/>
  <c r="R621" i="2"/>
  <c r="P621" i="2"/>
  <c r="BI620" i="2"/>
  <c r="BH620" i="2"/>
  <c r="BG620" i="2"/>
  <c r="BE620" i="2"/>
  <c r="T620" i="2"/>
  <c r="R620" i="2"/>
  <c r="P620" i="2"/>
  <c r="BI606" i="2"/>
  <c r="BH606" i="2"/>
  <c r="BG606" i="2"/>
  <c r="BE606" i="2"/>
  <c r="T606" i="2"/>
  <c r="R606" i="2"/>
  <c r="P606" i="2"/>
  <c r="BI604" i="2"/>
  <c r="BH604" i="2"/>
  <c r="BG604" i="2"/>
  <c r="BE604" i="2"/>
  <c r="T604" i="2"/>
  <c r="R604" i="2"/>
  <c r="P604" i="2"/>
  <c r="BI603" i="2"/>
  <c r="BH603" i="2"/>
  <c r="BG603" i="2"/>
  <c r="BE603" i="2"/>
  <c r="T603" i="2"/>
  <c r="R603" i="2"/>
  <c r="P603" i="2"/>
  <c r="BI601" i="2"/>
  <c r="BH601" i="2"/>
  <c r="BG601" i="2"/>
  <c r="BE601" i="2"/>
  <c r="T601" i="2"/>
  <c r="R601" i="2"/>
  <c r="P601" i="2"/>
  <c r="BI599" i="2"/>
  <c r="BH599" i="2"/>
  <c r="BG599" i="2"/>
  <c r="BE599" i="2"/>
  <c r="T599" i="2"/>
  <c r="R599" i="2"/>
  <c r="P599" i="2"/>
  <c r="BI598" i="2"/>
  <c r="BH598" i="2"/>
  <c r="BG598" i="2"/>
  <c r="BE598" i="2"/>
  <c r="T598" i="2"/>
  <c r="R598" i="2"/>
  <c r="P598" i="2"/>
  <c r="BI596" i="2"/>
  <c r="BH596" i="2"/>
  <c r="BG596" i="2"/>
  <c r="BE596" i="2"/>
  <c r="T596" i="2"/>
  <c r="R596" i="2"/>
  <c r="P596" i="2"/>
  <c r="BI594" i="2"/>
  <c r="BH594" i="2"/>
  <c r="BG594" i="2"/>
  <c r="BE594" i="2"/>
  <c r="T594" i="2"/>
  <c r="R594" i="2"/>
  <c r="P594" i="2"/>
  <c r="BI592" i="2"/>
  <c r="BH592" i="2"/>
  <c r="BG592" i="2"/>
  <c r="BE592" i="2"/>
  <c r="T592" i="2"/>
  <c r="R592" i="2"/>
  <c r="P592" i="2"/>
  <c r="BI572" i="2"/>
  <c r="BH572" i="2"/>
  <c r="BG572" i="2"/>
  <c r="BE572" i="2"/>
  <c r="T572" i="2"/>
  <c r="R572" i="2"/>
  <c r="P572" i="2"/>
  <c r="BI567" i="2"/>
  <c r="BH567" i="2"/>
  <c r="BG567" i="2"/>
  <c r="BE567" i="2"/>
  <c r="T567" i="2"/>
  <c r="R567" i="2"/>
  <c r="P567" i="2"/>
  <c r="BI566" i="2"/>
  <c r="BH566" i="2"/>
  <c r="BG566" i="2"/>
  <c r="BE566" i="2"/>
  <c r="T566" i="2"/>
  <c r="R566" i="2"/>
  <c r="P566" i="2"/>
  <c r="BI565" i="2"/>
  <c r="BH565" i="2"/>
  <c r="BG565" i="2"/>
  <c r="BE565" i="2"/>
  <c r="T565" i="2"/>
  <c r="R565" i="2"/>
  <c r="P565" i="2"/>
  <c r="BI559" i="2"/>
  <c r="BH559" i="2"/>
  <c r="BG559" i="2"/>
  <c r="BE559" i="2"/>
  <c r="T559" i="2"/>
  <c r="R559" i="2"/>
  <c r="P559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28" i="2"/>
  <c r="BH528" i="2"/>
  <c r="BG528" i="2"/>
  <c r="BE528" i="2"/>
  <c r="T528" i="2"/>
  <c r="R528" i="2"/>
  <c r="P528" i="2"/>
  <c r="BI525" i="2"/>
  <c r="BH525" i="2"/>
  <c r="BG525" i="2"/>
  <c r="BE525" i="2"/>
  <c r="T525" i="2"/>
  <c r="R525" i="2"/>
  <c r="P525" i="2"/>
  <c r="BI516" i="2"/>
  <c r="BH516" i="2"/>
  <c r="BG516" i="2"/>
  <c r="BE516" i="2"/>
  <c r="T516" i="2"/>
  <c r="R516" i="2"/>
  <c r="P516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4" i="2"/>
  <c r="BH504" i="2"/>
  <c r="BG504" i="2"/>
  <c r="BE504" i="2"/>
  <c r="T504" i="2"/>
  <c r="R504" i="2"/>
  <c r="P504" i="2"/>
  <c r="BI502" i="2"/>
  <c r="BH502" i="2"/>
  <c r="BG502" i="2"/>
  <c r="BE502" i="2"/>
  <c r="T502" i="2"/>
  <c r="R502" i="2"/>
  <c r="P502" i="2"/>
  <c r="BI496" i="2"/>
  <c r="BH496" i="2"/>
  <c r="BG496" i="2"/>
  <c r="BE496" i="2"/>
  <c r="T496" i="2"/>
  <c r="R496" i="2"/>
  <c r="P496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4" i="2"/>
  <c r="BH454" i="2"/>
  <c r="BG454" i="2"/>
  <c r="BE454" i="2"/>
  <c r="T454" i="2"/>
  <c r="R454" i="2"/>
  <c r="P454" i="2"/>
  <c r="BI452" i="2"/>
  <c r="BH452" i="2"/>
  <c r="BG452" i="2"/>
  <c r="BE452" i="2"/>
  <c r="T452" i="2"/>
  <c r="R452" i="2"/>
  <c r="P452" i="2"/>
  <c r="BI450" i="2"/>
  <c r="BH450" i="2"/>
  <c r="BG450" i="2"/>
  <c r="BE450" i="2"/>
  <c r="T450" i="2"/>
  <c r="R450" i="2"/>
  <c r="P450" i="2"/>
  <c r="BI446" i="2"/>
  <c r="BH446" i="2"/>
  <c r="BG446" i="2"/>
  <c r="BE446" i="2"/>
  <c r="T446" i="2"/>
  <c r="R446" i="2"/>
  <c r="P446" i="2"/>
  <c r="BI444" i="2"/>
  <c r="BH444" i="2"/>
  <c r="BG444" i="2"/>
  <c r="BE444" i="2"/>
  <c r="T444" i="2"/>
  <c r="R444" i="2"/>
  <c r="P444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6" i="2"/>
  <c r="BH426" i="2"/>
  <c r="BG426" i="2"/>
  <c r="BE426" i="2"/>
  <c r="T426" i="2"/>
  <c r="R426" i="2"/>
  <c r="P426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11" i="2"/>
  <c r="BH411" i="2"/>
  <c r="BG411" i="2"/>
  <c r="BE411" i="2"/>
  <c r="T411" i="2"/>
  <c r="R411" i="2"/>
  <c r="P411" i="2"/>
  <c r="BI399" i="2"/>
  <c r="BH399" i="2"/>
  <c r="BG399" i="2"/>
  <c r="BE399" i="2"/>
  <c r="T399" i="2"/>
  <c r="R399" i="2"/>
  <c r="P399" i="2"/>
  <c r="BI395" i="2"/>
  <c r="BH395" i="2"/>
  <c r="BG395" i="2"/>
  <c r="BE395" i="2"/>
  <c r="T395" i="2"/>
  <c r="R395" i="2"/>
  <c r="P395" i="2"/>
  <c r="BI391" i="2"/>
  <c r="BH391" i="2"/>
  <c r="BG391" i="2"/>
  <c r="BE391" i="2"/>
  <c r="T391" i="2"/>
  <c r="R391" i="2"/>
  <c r="P391" i="2"/>
  <c r="BI374" i="2"/>
  <c r="BH374" i="2"/>
  <c r="BG374" i="2"/>
  <c r="BE374" i="2"/>
  <c r="T374" i="2"/>
  <c r="R374" i="2"/>
  <c r="P374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3" i="2"/>
  <c r="BH363" i="2"/>
  <c r="BG363" i="2"/>
  <c r="BE363" i="2"/>
  <c r="T363" i="2"/>
  <c r="R363" i="2"/>
  <c r="P363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47" i="2"/>
  <c r="BH347" i="2"/>
  <c r="BG347" i="2"/>
  <c r="BE347" i="2"/>
  <c r="T347" i="2"/>
  <c r="R347" i="2"/>
  <c r="P347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39" i="2"/>
  <c r="BH339" i="2"/>
  <c r="BG339" i="2"/>
  <c r="BE339" i="2"/>
  <c r="T339" i="2"/>
  <c r="R339" i="2"/>
  <c r="P339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3" i="2"/>
  <c r="BH323" i="2"/>
  <c r="BG323" i="2"/>
  <c r="BE323" i="2"/>
  <c r="T323" i="2"/>
  <c r="R323" i="2"/>
  <c r="P323" i="2"/>
  <c r="BI314" i="2"/>
  <c r="BH314" i="2"/>
  <c r="BG314" i="2"/>
  <c r="BE314" i="2"/>
  <c r="T314" i="2"/>
  <c r="R314" i="2"/>
  <c r="P314" i="2"/>
  <c r="BI304" i="2"/>
  <c r="BH304" i="2"/>
  <c r="BG304" i="2"/>
  <c r="BE304" i="2"/>
  <c r="T304" i="2"/>
  <c r="R304" i="2"/>
  <c r="P304" i="2"/>
  <c r="BI298" i="2"/>
  <c r="BH298" i="2"/>
  <c r="BG298" i="2"/>
  <c r="BE298" i="2"/>
  <c r="T298" i="2"/>
  <c r="R298" i="2"/>
  <c r="P298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83" i="2"/>
  <c r="BH283" i="2"/>
  <c r="BG283" i="2"/>
  <c r="BE283" i="2"/>
  <c r="T283" i="2"/>
  <c r="R283" i="2"/>
  <c r="P283" i="2"/>
  <c r="BI279" i="2"/>
  <c r="BH279" i="2"/>
  <c r="BG279" i="2"/>
  <c r="BE279" i="2"/>
  <c r="T279" i="2"/>
  <c r="R279" i="2"/>
  <c r="P279" i="2"/>
  <c r="BI276" i="2"/>
  <c r="BH276" i="2"/>
  <c r="BG276" i="2"/>
  <c r="BE276" i="2"/>
  <c r="T276" i="2"/>
  <c r="R276" i="2"/>
  <c r="P276" i="2"/>
  <c r="BI269" i="2"/>
  <c r="BH269" i="2"/>
  <c r="BG269" i="2"/>
  <c r="BE269" i="2"/>
  <c r="T269" i="2"/>
  <c r="R269" i="2"/>
  <c r="P269" i="2"/>
  <c r="BI263" i="2"/>
  <c r="BH263" i="2"/>
  <c r="BG263" i="2"/>
  <c r="BE263" i="2"/>
  <c r="T263" i="2"/>
  <c r="R263" i="2"/>
  <c r="P263" i="2"/>
  <c r="BI260" i="2"/>
  <c r="BH260" i="2"/>
  <c r="BG260" i="2"/>
  <c r="BE260" i="2"/>
  <c r="T260" i="2"/>
  <c r="R260" i="2"/>
  <c r="P260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5" i="2"/>
  <c r="BH245" i="2"/>
  <c r="BG245" i="2"/>
  <c r="BE245" i="2"/>
  <c r="T245" i="2"/>
  <c r="R245" i="2"/>
  <c r="P245" i="2"/>
  <c r="BI241" i="2"/>
  <c r="BH241" i="2"/>
  <c r="BG241" i="2"/>
  <c r="BE241" i="2"/>
  <c r="T241" i="2"/>
  <c r="R241" i="2"/>
  <c r="P241" i="2"/>
  <c r="BI237" i="2"/>
  <c r="BH237" i="2"/>
  <c r="BG237" i="2"/>
  <c r="BE237" i="2"/>
  <c r="T237" i="2"/>
  <c r="R237" i="2"/>
  <c r="P237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196" i="2"/>
  <c r="BH196" i="2"/>
  <c r="BG196" i="2"/>
  <c r="BE196" i="2"/>
  <c r="T196" i="2"/>
  <c r="R196" i="2"/>
  <c r="P196" i="2"/>
  <c r="BI190" i="2"/>
  <c r="BH190" i="2"/>
  <c r="BG190" i="2"/>
  <c r="BE190" i="2"/>
  <c r="T190" i="2"/>
  <c r="R190" i="2"/>
  <c r="P190" i="2"/>
  <c r="BI186" i="2"/>
  <c r="BH186" i="2"/>
  <c r="BG186" i="2"/>
  <c r="BE186" i="2"/>
  <c r="T186" i="2"/>
  <c r="R186" i="2"/>
  <c r="P186" i="2"/>
  <c r="BI175" i="2"/>
  <c r="BH175" i="2"/>
  <c r="BG175" i="2"/>
  <c r="BE175" i="2"/>
  <c r="T175" i="2"/>
  <c r="R175" i="2"/>
  <c r="P175" i="2"/>
  <c r="BI171" i="2"/>
  <c r="BH171" i="2"/>
  <c r="BG171" i="2"/>
  <c r="BE171" i="2"/>
  <c r="T171" i="2"/>
  <c r="R171" i="2"/>
  <c r="P171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J144" i="2"/>
  <c r="F144" i="2"/>
  <c r="F142" i="2"/>
  <c r="E140" i="2"/>
  <c r="J93" i="2"/>
  <c r="F93" i="2"/>
  <c r="F91" i="2"/>
  <c r="E89" i="2"/>
  <c r="J26" i="2"/>
  <c r="E26" i="2"/>
  <c r="J145" i="2"/>
  <c r="J25" i="2"/>
  <c r="J20" i="2"/>
  <c r="E20" i="2"/>
  <c r="F94" i="2"/>
  <c r="J19" i="2"/>
  <c r="J14" i="2"/>
  <c r="J91" i="2"/>
  <c r="E7" i="2"/>
  <c r="E85" i="2" s="1"/>
  <c r="L90" i="1"/>
  <c r="AM90" i="1"/>
  <c r="AM89" i="1"/>
  <c r="L89" i="1"/>
  <c r="AM87" i="1"/>
  <c r="L87" i="1"/>
  <c r="L85" i="1"/>
  <c r="L84" i="1"/>
  <c r="BK1045" i="2"/>
  <c r="BK1014" i="2"/>
  <c r="J603" i="2"/>
  <c r="BK422" i="2"/>
  <c r="AS105" i="1"/>
  <c r="BK992" i="2"/>
  <c r="BK1016" i="2"/>
  <c r="BK850" i="2"/>
  <c r="BK528" i="2"/>
  <c r="BK458" i="2"/>
  <c r="J509" i="2"/>
  <c r="J422" i="2"/>
  <c r="J1064" i="2"/>
  <c r="BK1035" i="2"/>
  <c r="J963" i="2"/>
  <c r="J741" i="2"/>
  <c r="J598" i="2"/>
  <c r="BK467" i="2"/>
  <c r="J1154" i="2"/>
  <c r="J936" i="2"/>
  <c r="BK692" i="2"/>
  <c r="BK314" i="2"/>
  <c r="J1158" i="2"/>
  <c r="J1027" i="2"/>
  <c r="J898" i="2"/>
  <c r="J854" i="2"/>
  <c r="J641" i="2"/>
  <c r="BK566" i="2"/>
  <c r="BK446" i="2"/>
  <c r="BK335" i="2"/>
  <c r="BK1158" i="2"/>
  <c r="BK1060" i="2"/>
  <c r="BK993" i="2"/>
  <c r="J768" i="2"/>
  <c r="J1147" i="2"/>
  <c r="BK980" i="2"/>
  <c r="J658" i="2"/>
  <c r="J374" i="2"/>
  <c r="J227" i="2"/>
  <c r="J251" i="3"/>
  <c r="J270" i="3"/>
  <c r="J192" i="3"/>
  <c r="J219" i="3"/>
  <c r="J195" i="3"/>
  <c r="BK194" i="3"/>
  <c r="BK161" i="4"/>
  <c r="J176" i="4"/>
  <c r="BK136" i="4"/>
  <c r="J181" i="4"/>
  <c r="J157" i="4"/>
  <c r="J205" i="5"/>
  <c r="BK154" i="5"/>
  <c r="J203" i="5"/>
  <c r="BK204" i="5"/>
  <c r="J218" i="5"/>
  <c r="J154" i="5"/>
  <c r="BK183" i="5"/>
  <c r="J213" i="5"/>
  <c r="BK220" i="5"/>
  <c r="BK200" i="5"/>
  <c r="J126" i="5"/>
  <c r="BK223" i="5"/>
  <c r="BK135" i="6"/>
  <c r="J138" i="6"/>
  <c r="BK126" i="6"/>
  <c r="J124" i="6"/>
  <c r="BK130" i="6"/>
  <c r="BK276" i="7"/>
  <c r="J194" i="7"/>
  <c r="J262" i="7"/>
  <c r="J291" i="7"/>
  <c r="J312" i="7"/>
  <c r="J203" i="7"/>
  <c r="J334" i="7"/>
  <c r="BK282" i="7"/>
  <c r="J331" i="7"/>
  <c r="BK255" i="7"/>
  <c r="J332" i="7"/>
  <c r="BK211" i="8"/>
  <c r="BK210" i="8"/>
  <c r="BK168" i="8"/>
  <c r="BK212" i="8"/>
  <c r="BK182" i="8"/>
  <c r="J204" i="8"/>
  <c r="J145" i="8"/>
  <c r="BK256" i="8"/>
  <c r="J195" i="8"/>
  <c r="J136" i="8"/>
  <c r="J209" i="8"/>
  <c r="BK172" i="9"/>
  <c r="BK161" i="9"/>
  <c r="BK138" i="9"/>
  <c r="J207" i="9"/>
  <c r="BK184" i="9"/>
  <c r="BK202" i="9"/>
  <c r="BK204" i="9"/>
  <c r="BK189" i="9"/>
  <c r="BK141" i="9"/>
  <c r="J138" i="10"/>
  <c r="BK171" i="10"/>
  <c r="J132" i="10"/>
  <c r="J161" i="10"/>
  <c r="BK156" i="10"/>
  <c r="J130" i="11"/>
  <c r="BK133" i="11"/>
  <c r="BK134" i="12"/>
  <c r="J131" i="12"/>
  <c r="BK1042" i="2"/>
  <c r="J712" i="2"/>
  <c r="BK592" i="2"/>
  <c r="J186" i="2"/>
  <c r="BK1003" i="2"/>
  <c r="J774" i="2"/>
  <c r="BK620" i="2"/>
  <c r="BK175" i="2"/>
  <c r="BK971" i="2"/>
  <c r="BK741" i="2"/>
  <c r="BK565" i="2"/>
  <c r="BK470" i="2"/>
  <c r="BK237" i="2"/>
  <c r="BK1154" i="2"/>
  <c r="BK840" i="2"/>
  <c r="BK629" i="2"/>
  <c r="BK476" i="2"/>
  <c r="J399" i="2"/>
  <c r="BK162" i="2"/>
  <c r="J950" i="2"/>
  <c r="J832" i="2"/>
  <c r="BK767" i="2"/>
  <c r="BK516" i="2"/>
  <c r="J441" i="2"/>
  <c r="J289" i="2"/>
  <c r="BK1059" i="2"/>
  <c r="J933" i="2"/>
  <c r="J679" i="2"/>
  <c r="BK474" i="2"/>
  <c r="BK347" i="2"/>
  <c r="BK229" i="2"/>
  <c r="J1175" i="2"/>
  <c r="J1046" i="2"/>
  <c r="J815" i="2"/>
  <c r="J632" i="2"/>
  <c r="J437" i="2"/>
  <c r="J205" i="2"/>
  <c r="J1095" i="2"/>
  <c r="J1003" i="2"/>
  <c r="J786" i="2"/>
  <c r="J504" i="2"/>
  <c r="BK1128" i="2"/>
  <c r="BK1032" i="2"/>
  <c r="J884" i="2"/>
  <c r="J708" i="2"/>
  <c r="J1041" i="2"/>
  <c r="J841" i="2"/>
  <c r="J704" i="2"/>
  <c r="BK494" i="2"/>
  <c r="J450" i="2"/>
  <c r="BK298" i="2"/>
  <c r="BK1147" i="2"/>
  <c r="J1032" i="2"/>
  <c r="BK774" i="2"/>
  <c r="J1128" i="2"/>
  <c r="J1008" i="2"/>
  <c r="J881" i="2"/>
  <c r="J511" i="2"/>
  <c r="J342" i="2"/>
  <c r="BK205" i="2"/>
  <c r="J180" i="3"/>
  <c r="BK267" i="3"/>
  <c r="BK278" i="3"/>
  <c r="J194" i="3"/>
  <c r="BK283" i="3"/>
  <c r="J267" i="3"/>
  <c r="BK178" i="3"/>
  <c r="J213" i="3"/>
  <c r="BK188" i="3"/>
  <c r="J159" i="4"/>
  <c r="BK166" i="4"/>
  <c r="J140" i="4"/>
  <c r="BK174" i="4"/>
  <c r="BK127" i="4"/>
  <c r="J178" i="4"/>
  <c r="J153" i="5"/>
  <c r="J155" i="5"/>
  <c r="J199" i="5"/>
  <c r="J222" i="5"/>
  <c r="BK135" i="5"/>
  <c r="BK140" i="5"/>
  <c r="BK211" i="5"/>
  <c r="BK198" i="5"/>
  <c r="BK199" i="5"/>
  <c r="BK137" i="5"/>
  <c r="J156" i="5"/>
  <c r="BK136" i="6"/>
  <c r="BK134" i="6"/>
  <c r="J131" i="6"/>
  <c r="J267" i="7"/>
  <c r="J324" i="7"/>
  <c r="J209" i="7"/>
  <c r="J302" i="7"/>
  <c r="BK242" i="7"/>
  <c r="J290" i="7"/>
  <c r="BK290" i="7"/>
  <c r="BK236" i="7"/>
  <c r="J141" i="7"/>
  <c r="J205" i="7"/>
  <c r="J325" i="7"/>
  <c r="BK194" i="7"/>
  <c r="BK331" i="7"/>
  <c r="J313" i="7"/>
  <c r="BK316" i="7"/>
  <c r="J142" i="7"/>
  <c r="BK211" i="7"/>
  <c r="J220" i="8"/>
  <c r="J182" i="8"/>
  <c r="J188" i="8"/>
  <c r="J160" i="8"/>
  <c r="BK150" i="8"/>
  <c r="BK145" i="8"/>
  <c r="BK250" i="8"/>
  <c r="J140" i="8"/>
  <c r="J150" i="8"/>
  <c r="J218" i="8"/>
  <c r="BK220" i="8"/>
  <c r="BK209" i="9"/>
  <c r="J183" i="9"/>
  <c r="BK178" i="9"/>
  <c r="J210" i="9"/>
  <c r="BK193" i="9"/>
  <c r="J132" i="9"/>
  <c r="BK205" i="9"/>
  <c r="J145" i="9"/>
  <c r="BK176" i="9"/>
  <c r="J158" i="10"/>
  <c r="BK154" i="10"/>
  <c r="BK164" i="10"/>
  <c r="BK172" i="10"/>
  <c r="J167" i="10"/>
  <c r="J127" i="11"/>
  <c r="BK130" i="11"/>
  <c r="BK131" i="12"/>
  <c r="BK133" i="12"/>
  <c r="J1123" i="2"/>
  <c r="BK1019" i="2"/>
  <c r="BK720" i="2"/>
  <c r="J507" i="2"/>
  <c r="BK279" i="2"/>
  <c r="BK939" i="2"/>
  <c r="BK768" i="2"/>
  <c r="BK171" i="2"/>
  <c r="BK908" i="2"/>
  <c r="J659" i="2"/>
  <c r="J540" i="2"/>
  <c r="J457" i="2"/>
  <c r="J290" i="2"/>
  <c r="J157" i="2"/>
  <c r="J928" i="2"/>
  <c r="BK745" i="2"/>
  <c r="J459" i="2"/>
  <c r="BK374" i="2"/>
  <c r="J506" i="2"/>
  <c r="BK430" i="2"/>
  <c r="BK151" i="2"/>
  <c r="BK1026" i="2"/>
  <c r="BK951" i="2"/>
  <c r="J835" i="2"/>
  <c r="J624" i="2"/>
  <c r="BK399" i="2"/>
  <c r="BK231" i="2"/>
  <c r="J1098" i="2"/>
  <c r="BK1033" i="2"/>
  <c r="J820" i="2"/>
  <c r="J547" i="2"/>
  <c r="BK336" i="2"/>
  <c r="BK1145" i="2"/>
  <c r="J1026" i="2"/>
  <c r="J629" i="2"/>
  <c r="J276" i="2"/>
  <c r="J196" i="2"/>
  <c r="BK1041" i="2"/>
  <c r="BK762" i="2"/>
  <c r="BK1070" i="2"/>
  <c r="BK904" i="2"/>
  <c r="J824" i="2"/>
  <c r="J621" i="2"/>
  <c r="J438" i="2"/>
  <c r="BK251" i="2"/>
  <c r="BK1056" i="2"/>
  <c r="BK751" i="2"/>
  <c r="J1145" i="2"/>
  <c r="J1034" i="2"/>
  <c r="BK859" i="2"/>
  <c r="BK438" i="2"/>
  <c r="BK304" i="2"/>
  <c r="AS95" i="1"/>
  <c r="J278" i="3"/>
  <c r="BK273" i="3"/>
  <c r="BK281" i="3"/>
  <c r="BK177" i="3"/>
  <c r="J193" i="3"/>
  <c r="J207" i="3"/>
  <c r="BK162" i="4"/>
  <c r="J152" i="4"/>
  <c r="BK159" i="4"/>
  <c r="BK158" i="4"/>
  <c r="BK147" i="4"/>
  <c r="J161" i="4"/>
  <c r="J142" i="4"/>
  <c r="J182" i="5"/>
  <c r="BK129" i="5"/>
  <c r="BK134" i="5"/>
  <c r="BK217" i="5"/>
  <c r="J143" i="5"/>
  <c r="J173" i="5"/>
  <c r="J160" i="5"/>
  <c r="BK222" i="5"/>
  <c r="BK148" i="5"/>
  <c r="J129" i="5"/>
  <c r="BK179" i="5"/>
  <c r="J186" i="5"/>
  <c r="BK138" i="6"/>
  <c r="J250" i="7"/>
  <c r="J289" i="7"/>
  <c r="BK284" i="7"/>
  <c r="BK250" i="7"/>
  <c r="J230" i="7"/>
  <c r="BK317" i="7"/>
  <c r="J178" i="7"/>
  <c r="BK325" i="7"/>
  <c r="BK217" i="7"/>
  <c r="BK266" i="7"/>
  <c r="BK269" i="7"/>
  <c r="BK295" i="7"/>
  <c r="J217" i="8"/>
  <c r="J159" i="8"/>
  <c r="BK133" i="8"/>
  <c r="J238" i="8"/>
  <c r="J212" i="8"/>
  <c r="BK224" i="8"/>
  <c r="BK218" i="8"/>
  <c r="J129" i="8"/>
  <c r="BK188" i="8"/>
  <c r="J235" i="8"/>
  <c r="J193" i="9"/>
  <c r="BK171" i="9"/>
  <c r="J144" i="9"/>
  <c r="J165" i="9"/>
  <c r="BK182" i="9"/>
  <c r="BK207" i="9"/>
  <c r="J141" i="9"/>
  <c r="BK137" i="10"/>
  <c r="BK141" i="10"/>
  <c r="J126" i="11"/>
  <c r="J131" i="11"/>
  <c r="BK126" i="12"/>
  <c r="BK1027" i="2"/>
  <c r="J987" i="2"/>
  <c r="BK711" i="2"/>
  <c r="J470" i="2"/>
  <c r="BK233" i="2"/>
  <c r="BK912" i="2"/>
  <c r="BK702" i="2"/>
  <c r="BK509" i="2"/>
  <c r="J990" i="2"/>
  <c r="J702" i="2"/>
  <c r="J541" i="2"/>
  <c r="J391" i="2"/>
  <c r="J175" i="2"/>
  <c r="BK1020" i="2"/>
  <c r="J782" i="2"/>
  <c r="BK511" i="2"/>
  <c r="BK342" i="2"/>
  <c r="J971" i="2"/>
  <c r="J840" i="2"/>
  <c r="BK777" i="2"/>
  <c r="J688" i="2"/>
  <c r="J604" i="2"/>
  <c r="BK546" i="2"/>
  <c r="BK437" i="2"/>
  <c r="J263" i="2"/>
  <c r="BK1040" i="2"/>
  <c r="BK969" i="2"/>
  <c r="J875" i="2"/>
  <c r="BK688" i="2"/>
  <c r="J476" i="2"/>
  <c r="J336" i="2"/>
  <c r="J1168" i="2"/>
  <c r="J1056" i="2"/>
  <c r="J960" i="2"/>
  <c r="J468" i="2"/>
  <c r="J298" i="2"/>
  <c r="J1138" i="2"/>
  <c r="BK1066" i="2"/>
  <c r="J914" i="2"/>
  <c r="J781" i="2"/>
  <c r="BK454" i="2"/>
  <c r="J202" i="2"/>
  <c r="BK938" i="2"/>
  <c r="J837" i="2"/>
  <c r="J1065" i="2"/>
  <c r="BK936" i="2"/>
  <c r="BK835" i="2"/>
  <c r="BK627" i="2"/>
  <c r="BK493" i="2"/>
  <c r="J347" i="2"/>
  <c r="BK260" i="2"/>
  <c r="J1119" i="2"/>
  <c r="BK1052" i="2"/>
  <c r="BK748" i="2"/>
  <c r="BK1175" i="2"/>
  <c r="J1066" i="2"/>
  <c r="J939" i="2"/>
  <c r="BK633" i="2"/>
  <c r="BK510" i="2"/>
  <c r="BK353" i="2"/>
  <c r="BK196" i="2"/>
  <c r="J248" i="3"/>
  <c r="J178" i="3"/>
  <c r="J253" i="3"/>
  <c r="J244" i="3"/>
  <c r="J135" i="3"/>
  <c r="J149" i="3"/>
  <c r="J188" i="3"/>
  <c r="J281" i="3"/>
  <c r="BK248" i="3"/>
  <c r="J232" i="3"/>
  <c r="BK217" i="3"/>
  <c r="BK164" i="4"/>
  <c r="J126" i="4"/>
  <c r="J170" i="4"/>
  <c r="J186" i="4"/>
  <c r="J156" i="4"/>
  <c r="BK170" i="4"/>
  <c r="J185" i="4"/>
  <c r="J174" i="4"/>
  <c r="BK131" i="4"/>
  <c r="J135" i="4"/>
  <c r="BK196" i="5"/>
  <c r="BK143" i="5"/>
  <c r="BK152" i="5"/>
  <c r="J210" i="5"/>
  <c r="J139" i="5"/>
  <c r="BK130" i="5"/>
  <c r="J157" i="5"/>
  <c r="BK139" i="5"/>
  <c r="J152" i="5"/>
  <c r="J163" i="5"/>
  <c r="BK149" i="5"/>
  <c r="J211" i="5"/>
  <c r="BK157" i="5"/>
  <c r="BK194" i="5"/>
  <c r="J176" i="5"/>
  <c r="BK206" i="5"/>
  <c r="J127" i="6"/>
  <c r="J135" i="6"/>
  <c r="BK124" i="6"/>
  <c r="J129" i="6"/>
  <c r="J317" i="7"/>
  <c r="J159" i="7"/>
  <c r="J236" i="7"/>
  <c r="BK169" i="7"/>
  <c r="BK313" i="7"/>
  <c r="J140" i="7"/>
  <c r="J276" i="7"/>
  <c r="BK191" i="7"/>
  <c r="BK137" i="7"/>
  <c r="J176" i="7"/>
  <c r="J335" i="7"/>
  <c r="BK262" i="7"/>
  <c r="J199" i="7"/>
  <c r="J329" i="7"/>
  <c r="J261" i="7"/>
  <c r="BK329" i="7"/>
  <c r="J288" i="7"/>
  <c r="BK166" i="7"/>
  <c r="BK324" i="7"/>
  <c r="BK236" i="8"/>
  <c r="J198" i="8"/>
  <c r="J189" i="8"/>
  <c r="BK173" i="8"/>
  <c r="J246" i="8"/>
  <c r="J249" i="8"/>
  <c r="J231" i="8"/>
  <c r="J168" i="8"/>
  <c r="J219" i="8"/>
  <c r="BK231" i="8"/>
  <c r="BK241" i="8"/>
  <c r="J250" i="8"/>
  <c r="J201" i="8"/>
  <c r="J242" i="8"/>
  <c r="J210" i="8"/>
  <c r="J202" i="9"/>
  <c r="J213" i="9"/>
  <c r="BK203" i="9"/>
  <c r="BK165" i="9"/>
  <c r="J135" i="9"/>
  <c r="BK188" i="9"/>
  <c r="BK211" i="9"/>
  <c r="BK166" i="9"/>
  <c r="J203" i="9"/>
  <c r="J171" i="9"/>
  <c r="J178" i="9"/>
  <c r="BK177" i="9"/>
  <c r="BK157" i="10"/>
  <c r="BK139" i="10"/>
  <c r="BK151" i="10"/>
  <c r="J170" i="10"/>
  <c r="J174" i="10"/>
  <c r="J129" i="11"/>
  <c r="J133" i="12"/>
  <c r="J127" i="12"/>
  <c r="BK1064" i="2"/>
  <c r="J1020" i="2"/>
  <c r="J947" i="2"/>
  <c r="J670" i="2"/>
  <c r="BK475" i="2"/>
  <c r="J231" i="2"/>
  <c r="J164" i="2"/>
  <c r="BK832" i="2"/>
  <c r="J745" i="2"/>
  <c r="BK540" i="2"/>
  <c r="BK160" i="2"/>
  <c r="BK932" i="2"/>
  <c r="J711" i="2"/>
  <c r="BK598" i="2"/>
  <c r="J528" i="2"/>
  <c r="J421" i="2"/>
  <c r="BK249" i="2"/>
  <c r="J166" i="2"/>
  <c r="J923" i="2"/>
  <c r="BK772" i="2"/>
  <c r="BK567" i="2"/>
  <c r="BK496" i="2"/>
  <c r="J357" i="2"/>
  <c r="BK168" i="2"/>
  <c r="BK944" i="2"/>
  <c r="BK824" i="2"/>
  <c r="J778" i="2"/>
  <c r="J720" i="2"/>
  <c r="J592" i="2"/>
  <c r="BK504" i="2"/>
  <c r="J426" i="2"/>
  <c r="BK202" i="2"/>
  <c r="J1062" i="2"/>
  <c r="BK990" i="2"/>
  <c r="J904" i="2"/>
  <c r="BK854" i="2"/>
  <c r="BK395" i="2"/>
  <c r="J330" i="2"/>
  <c r="J225" i="2"/>
  <c r="BK1138" i="2"/>
  <c r="J1067" i="2"/>
  <c r="J1049" i="2"/>
  <c r="J1006" i="2"/>
  <c r="J715" i="2"/>
  <c r="BK641" i="2"/>
  <c r="BK339" i="2"/>
  <c r="BK245" i="2"/>
  <c r="BK1123" i="2"/>
  <c r="BK1078" i="2"/>
  <c r="J1004" i="2"/>
  <c r="J811" i="2"/>
  <c r="BK460" i="2"/>
  <c r="J251" i="2"/>
  <c r="J208" i="2"/>
  <c r="BK1117" i="2"/>
  <c r="BK963" i="2"/>
  <c r="BK875" i="2"/>
  <c r="BK706" i="2"/>
  <c r="BK1046" i="2"/>
  <c r="BK933" i="2"/>
  <c r="BK815" i="2"/>
  <c r="J623" i="2"/>
  <c r="BK502" i="2"/>
  <c r="BK457" i="2"/>
  <c r="BK421" i="2"/>
  <c r="J269" i="2"/>
  <c r="BK215" i="2"/>
  <c r="BK1130" i="2"/>
  <c r="J1035" i="2"/>
  <c r="J957" i="2"/>
  <c r="J701" i="2"/>
  <c r="J1117" i="2"/>
  <c r="J952" i="2"/>
  <c r="BK623" i="2"/>
  <c r="J229" i="2"/>
  <c r="J203" i="3"/>
  <c r="J227" i="3"/>
  <c r="BK235" i="3"/>
  <c r="BK192" i="3"/>
  <c r="J184" i="4"/>
  <c r="J167" i="4"/>
  <c r="J127" i="4"/>
  <c r="BK137" i="4"/>
  <c r="BK140" i="4"/>
  <c r="BK181" i="4"/>
  <c r="BK156" i="4"/>
  <c r="BK166" i="5"/>
  <c r="BK193" i="5"/>
  <c r="BK218" i="5"/>
  <c r="BK191" i="5"/>
  <c r="J194" i="5"/>
  <c r="BK209" i="5"/>
  <c r="J198" i="5"/>
  <c r="J137" i="6"/>
  <c r="J130" i="6"/>
  <c r="BK137" i="6"/>
  <c r="BK128" i="6"/>
  <c r="BK199" i="7"/>
  <c r="J282" i="7"/>
  <c r="J321" i="7"/>
  <c r="J271" i="7"/>
  <c r="BK249" i="7"/>
  <c r="BK294" i="7"/>
  <c r="BK320" i="7"/>
  <c r="BK204" i="7"/>
  <c r="BK159" i="7"/>
  <c r="BK173" i="7"/>
  <c r="BK304" i="7"/>
  <c r="J183" i="7"/>
  <c r="BK267" i="7"/>
  <c r="BK142" i="7"/>
  <c r="BK270" i="7"/>
  <c r="BK208" i="7"/>
  <c r="J328" i="7"/>
  <c r="BK219" i="8"/>
  <c r="J256" i="8"/>
  <c r="J213" i="8"/>
  <c r="BK201" i="8"/>
  <c r="J232" i="8"/>
  <c r="J245" i="8"/>
  <c r="J211" i="8"/>
  <c r="BK225" i="8"/>
  <c r="J237" i="8"/>
  <c r="J206" i="8"/>
  <c r="BK132" i="9"/>
  <c r="J185" i="9"/>
  <c r="J188" i="9"/>
  <c r="J166" i="9"/>
  <c r="J211" i="9"/>
  <c r="BK146" i="9"/>
  <c r="BK142" i="9"/>
  <c r="J140" i="9"/>
  <c r="J142" i="9"/>
  <c r="BK170" i="10"/>
  <c r="BK158" i="10"/>
  <c r="J156" i="10"/>
  <c r="J157" i="10"/>
  <c r="BK131" i="11"/>
  <c r="J1070" i="2"/>
  <c r="J992" i="2"/>
  <c r="BK601" i="2"/>
  <c r="J493" i="2"/>
  <c r="BK276" i="2"/>
  <c r="J1005" i="2"/>
  <c r="J748" i="2"/>
  <c r="BK599" i="2"/>
  <c r="J162" i="2"/>
  <c r="BK866" i="2"/>
  <c r="J626" i="2"/>
  <c r="BK507" i="2"/>
  <c r="J370" i="2"/>
  <c r="J234" i="2"/>
  <c r="BK987" i="2"/>
  <c r="BK847" i="2"/>
  <c r="BK659" i="2"/>
  <c r="J446" i="2"/>
  <c r="BK289" i="2"/>
  <c r="BK1004" i="2"/>
  <c r="BK889" i="2"/>
  <c r="BK820" i="2"/>
  <c r="J766" i="2"/>
  <c r="BK637" i="2"/>
  <c r="BK547" i="2"/>
  <c r="BK450" i="2"/>
  <c r="J353" i="2"/>
  <c r="BK1005" i="2"/>
  <c r="BK924" i="2"/>
  <c r="BK650" i="2"/>
  <c r="J494" i="2"/>
  <c r="BK283" i="2"/>
  <c r="BK1119" i="2"/>
  <c r="BK858" i="2"/>
  <c r="BK670" i="2"/>
  <c r="J546" i="2"/>
  <c r="BK331" i="2"/>
  <c r="J1166" i="2"/>
  <c r="BK1015" i="2"/>
  <c r="J863" i="2"/>
  <c r="J689" i="2"/>
  <c r="BK356" i="2"/>
  <c r="J1061" i="2"/>
  <c r="BK892" i="2"/>
  <c r="J749" i="2"/>
  <c r="J1130" i="2"/>
  <c r="J924" i="2"/>
  <c r="BK1186" i="2"/>
  <c r="BK1181" i="2"/>
  <c r="BK1112" i="2"/>
  <c r="BK950" i="2"/>
  <c r="BK391" i="2"/>
  <c r="BK225" i="2"/>
  <c r="J275" i="3"/>
  <c r="BK250" i="3"/>
  <c r="J223" i="3"/>
  <c r="J185" i="3"/>
  <c r="BK253" i="3"/>
  <c r="J196" i="3"/>
  <c r="BK135" i="3"/>
  <c r="BK141" i="4"/>
  <c r="J147" i="4"/>
  <c r="J155" i="4"/>
  <c r="J137" i="4"/>
  <c r="BK134" i="4"/>
  <c r="BK165" i="4"/>
  <c r="BK192" i="5"/>
  <c r="J206" i="5"/>
  <c r="BK213" i="5"/>
  <c r="BK186" i="5"/>
  <c r="BK172" i="5"/>
  <c r="J204" i="5"/>
  <c r="BK182" i="5"/>
  <c r="J135" i="5"/>
  <c r="BK136" i="5"/>
  <c r="J223" i="5"/>
  <c r="J166" i="5"/>
  <c r="J172" i="5"/>
  <c r="J141" i="6"/>
  <c r="J134" i="6"/>
  <c r="J126" i="6"/>
  <c r="BK183" i="7"/>
  <c r="BK275" i="7"/>
  <c r="J284" i="7"/>
  <c r="BK261" i="7"/>
  <c r="BK309" i="7"/>
  <c r="BK288" i="7"/>
  <c r="BK251" i="7"/>
  <c r="BK178" i="7"/>
  <c r="J255" i="7"/>
  <c r="BK291" i="7"/>
  <c r="J208" i="7"/>
  <c r="BK328" i="7"/>
  <c r="BK334" i="7"/>
  <c r="BK205" i="7"/>
  <c r="J294" i="7"/>
  <c r="BK223" i="7"/>
  <c r="J225" i="8"/>
  <c r="J173" i="8"/>
  <c r="J143" i="8"/>
  <c r="BK195" i="8"/>
  <c r="BK217" i="8"/>
  <c r="BK163" i="8"/>
  <c r="BK205" i="8"/>
  <c r="BK204" i="8"/>
  <c r="BK209" i="8"/>
  <c r="BK242" i="8"/>
  <c r="BK159" i="8"/>
  <c r="BK232" i="8"/>
  <c r="BK199" i="9"/>
  <c r="J196" i="9"/>
  <c r="BK151" i="9"/>
  <c r="BK179" i="9"/>
  <c r="J176" i="9"/>
  <c r="J189" i="9"/>
  <c r="J179" i="9"/>
  <c r="J180" i="9"/>
  <c r="BK144" i="9"/>
  <c r="J138" i="9"/>
  <c r="J175" i="10"/>
  <c r="J141" i="10"/>
  <c r="J137" i="10"/>
  <c r="J154" i="10"/>
  <c r="J135" i="10"/>
  <c r="J151" i="10"/>
  <c r="BK128" i="11"/>
  <c r="J128" i="11"/>
  <c r="J126" i="12"/>
  <c r="J130" i="12"/>
  <c r="J1059" i="2"/>
  <c r="BK952" i="2"/>
  <c r="J596" i="2"/>
  <c r="J491" i="2"/>
  <c r="J190" i="2"/>
  <c r="BK779" i="2"/>
  <c r="BK624" i="2"/>
  <c r="J314" i="2"/>
  <c r="J912" i="2"/>
  <c r="BK658" i="2"/>
  <c r="BK596" i="2"/>
  <c r="J395" i="2"/>
  <c r="J279" i="2"/>
  <c r="J1033" i="2"/>
  <c r="BK841" i="2"/>
  <c r="J525" i="2"/>
  <c r="J369" i="2"/>
  <c r="BK286" i="2"/>
  <c r="BK957" i="2"/>
  <c r="J283" i="2"/>
  <c r="BK1021" i="2"/>
  <c r="BK947" i="2"/>
  <c r="BK685" i="2"/>
  <c r="J467" i="2"/>
  <c r="J286" i="2"/>
  <c r="J1173" i="2"/>
  <c r="BK1053" i="2"/>
  <c r="J859" i="2"/>
  <c r="BK782" i="2"/>
  <c r="BK541" i="2"/>
  <c r="J237" i="2"/>
  <c r="J944" i="2"/>
  <c r="BK869" i="2"/>
  <c r="BK704" i="2"/>
  <c r="BK1039" i="2"/>
  <c r="J847" i="2"/>
  <c r="BK708" i="2"/>
  <c r="BK604" i="2"/>
  <c r="BK469" i="2"/>
  <c r="J442" i="2"/>
  <c r="BK352" i="2"/>
  <c r="J233" i="2"/>
  <c r="BK1062" i="2"/>
  <c r="BK1028" i="2"/>
  <c r="BK766" i="2"/>
  <c r="J1184" i="2"/>
  <c r="J951" i="2"/>
  <c r="J606" i="2"/>
  <c r="J249" i="2"/>
  <c r="J151" i="2"/>
  <c r="J197" i="3"/>
  <c r="BK251" i="3"/>
  <c r="BK239" i="3"/>
  <c r="J199" i="3"/>
  <c r="J262" i="3"/>
  <c r="BK203" i="3"/>
  <c r="BK195" i="3"/>
  <c r="J177" i="3"/>
  <c r="J158" i="4"/>
  <c r="BK155" i="4"/>
  <c r="J141" i="4"/>
  <c r="BK157" i="4"/>
  <c r="BK169" i="4"/>
  <c r="BK184" i="4"/>
  <c r="J162" i="4"/>
  <c r="BK214" i="5"/>
  <c r="BK146" i="5"/>
  <c r="J140" i="5"/>
  <c r="BK205" i="5"/>
  <c r="BK131" i="5"/>
  <c r="BK160" i="5"/>
  <c r="BK203" i="5"/>
  <c r="J191" i="5"/>
  <c r="J189" i="5"/>
  <c r="J179" i="5"/>
  <c r="J221" i="5"/>
  <c r="J196" i="5"/>
  <c r="J136" i="5"/>
  <c r="BK132" i="6"/>
  <c r="J136" i="6"/>
  <c r="BK125" i="6"/>
  <c r="BK312" i="7"/>
  <c r="J242" i="7"/>
  <c r="BK289" i="7"/>
  <c r="J191" i="7"/>
  <c r="J308" i="7"/>
  <c r="J283" i="7"/>
  <c r="J251" i="7"/>
  <c r="J166" i="7"/>
  <c r="J254" i="7"/>
  <c r="BK332" i="7"/>
  <c r="J223" i="7"/>
  <c r="BK335" i="7"/>
  <c r="BK140" i="7"/>
  <c r="BK303" i="7"/>
  <c r="BK260" i="7"/>
  <c r="BK141" i="7"/>
  <c r="J155" i="7"/>
  <c r="BK213" i="8"/>
  <c r="J224" i="8"/>
  <c r="BK253" i="8"/>
  <c r="J253" i="8"/>
  <c r="J214" i="8"/>
  <c r="J133" i="8"/>
  <c r="BK136" i="8"/>
  <c r="J161" i="8"/>
  <c r="J150" i="9"/>
  <c r="J199" i="9"/>
  <c r="BK145" i="9"/>
  <c r="J161" i="9"/>
  <c r="BK153" i="9"/>
  <c r="J173" i="9"/>
  <c r="BK185" i="9"/>
  <c r="BK190" i="9"/>
  <c r="J182" i="9"/>
  <c r="BK169" i="9"/>
  <c r="J171" i="10"/>
  <c r="BK161" i="10"/>
  <c r="BK174" i="10"/>
  <c r="J172" i="10"/>
  <c r="BK138" i="10"/>
  <c r="BK134" i="11"/>
  <c r="BK126" i="11"/>
  <c r="J134" i="12"/>
  <c r="BK128" i="12"/>
  <c r="J1022" i="2"/>
  <c r="BK715" i="2"/>
  <c r="J594" i="2"/>
  <c r="BK452" i="2"/>
  <c r="J160" i="2"/>
  <c r="BK778" i="2"/>
  <c r="BK459" i="2"/>
  <c r="BK914" i="2"/>
  <c r="BK632" i="2"/>
  <c r="J566" i="2"/>
  <c r="J496" i="2"/>
  <c r="J304" i="2"/>
  <c r="BK186" i="2"/>
  <c r="AS102" i="1"/>
  <c r="J777" i="2"/>
  <c r="BK594" i="2"/>
  <c r="J411" i="2"/>
  <c r="J993" i="2"/>
  <c r="BK884" i="2"/>
  <c r="BK786" i="2"/>
  <c r="J685" i="2"/>
  <c r="BK626" i="2"/>
  <c r="J510" i="2"/>
  <c r="J431" i="2"/>
  <c r="BK166" i="2"/>
  <c r="BK1006" i="2"/>
  <c r="J866" i="2"/>
  <c r="J475" i="2"/>
  <c r="J331" i="2"/>
  <c r="J154" i="2"/>
  <c r="J1068" i="2"/>
  <c r="J969" i="2"/>
  <c r="BK724" i="2"/>
  <c r="BK606" i="2"/>
  <c r="J430" i="2"/>
  <c r="J1181" i="2"/>
  <c r="BK1090" i="2"/>
  <c r="BK923" i="2"/>
  <c r="J542" i="2"/>
  <c r="J245" i="2"/>
  <c r="BK1022" i="2"/>
  <c r="J892" i="2"/>
  <c r="J637" i="2"/>
  <c r="BK468" i="2"/>
  <c r="BK330" i="2"/>
  <c r="J214" i="2"/>
  <c r="BK1095" i="2"/>
  <c r="J1042" i="2"/>
  <c r="J762" i="2"/>
  <c r="J1177" i="2"/>
  <c r="J1016" i="2"/>
  <c r="J816" i="2"/>
  <c r="J343" i="2"/>
  <c r="AS108" i="1"/>
  <c r="BK185" i="3"/>
  <c r="BK219" i="3"/>
  <c r="J283" i="3"/>
  <c r="J243" i="3"/>
  <c r="BK229" i="3"/>
  <c r="BK243" i="3"/>
  <c r="J165" i="4"/>
  <c r="BK135" i="4"/>
  <c r="J164" i="4"/>
  <c r="J169" i="4"/>
  <c r="BK142" i="4"/>
  <c r="J131" i="4"/>
  <c r="BK178" i="4"/>
  <c r="J166" i="4"/>
  <c r="J148" i="5"/>
  <c r="J202" i="5"/>
  <c r="J220" i="5"/>
  <c r="BK156" i="5"/>
  <c r="BK210" i="5"/>
  <c r="J149" i="5"/>
  <c r="J138" i="5"/>
  <c r="J215" i="5"/>
  <c r="BK176" i="5"/>
  <c r="J134" i="5"/>
  <c r="BK215" i="5"/>
  <c r="BK216" i="5"/>
  <c r="BK131" i="6"/>
  <c r="BK129" i="6"/>
  <c r="BK127" i="6"/>
  <c r="J304" i="7"/>
  <c r="J260" i="7"/>
  <c r="J320" i="7"/>
  <c r="J145" i="7"/>
  <c r="BK209" i="7"/>
  <c r="BK271" i="7"/>
  <c r="J249" i="7"/>
  <c r="BK155" i="7"/>
  <c r="BK254" i="7"/>
  <c r="J309" i="7"/>
  <c r="BK248" i="7"/>
  <c r="J134" i="7"/>
  <c r="BK194" i="8"/>
  <c r="J163" i="8"/>
  <c r="BK160" i="8"/>
  <c r="J154" i="8"/>
  <c r="BK206" i="8"/>
  <c r="BK238" i="8"/>
  <c r="J230" i="8"/>
  <c r="BK254" i="8"/>
  <c r="BK257" i="8"/>
  <c r="J236" i="8"/>
  <c r="BK198" i="8"/>
  <c r="J153" i="9"/>
  <c r="BK150" i="9"/>
  <c r="BK180" i="9"/>
  <c r="BK186" i="9"/>
  <c r="BK168" i="10"/>
  <c r="BK135" i="10"/>
  <c r="J164" i="10"/>
  <c r="J129" i="10"/>
  <c r="BK129" i="11"/>
  <c r="J129" i="12"/>
  <c r="BK129" i="12"/>
  <c r="J1040" i="2"/>
  <c r="BK738" i="2"/>
  <c r="J565" i="2"/>
  <c r="J724" i="2"/>
  <c r="J601" i="2"/>
  <c r="BK525" i="2"/>
  <c r="J356" i="2"/>
  <c r="BK227" i="2"/>
  <c r="BK1098" i="2"/>
  <c r="BK781" i="2"/>
  <c r="J489" i="2"/>
  <c r="BK323" i="2"/>
  <c r="J994" i="2"/>
  <c r="J908" i="2"/>
  <c r="BK811" i="2"/>
  <c r="J751" i="2"/>
  <c r="J572" i="2"/>
  <c r="BK489" i="2"/>
  <c r="J260" i="2"/>
  <c r="J1028" i="2"/>
  <c r="J966" i="2"/>
  <c r="J739" i="2"/>
  <c r="J620" i="2"/>
  <c r="J454" i="2"/>
  <c r="BK269" i="2"/>
  <c r="J210" i="2"/>
  <c r="J1078" i="2"/>
  <c r="J1015" i="2"/>
  <c r="BK701" i="2"/>
  <c r="BK442" i="2"/>
  <c r="BK1177" i="2"/>
  <c r="J1082" i="2"/>
  <c r="BK1008" i="2"/>
  <c r="J767" i="2"/>
  <c r="BK506" i="2"/>
  <c r="J241" i="2"/>
  <c r="J1112" i="2"/>
  <c r="BK881" i="2"/>
  <c r="BK997" i="2"/>
  <c r="J850" i="2"/>
  <c r="BK622" i="2"/>
  <c r="BK491" i="2"/>
  <c r="BK343" i="2"/>
  <c r="J171" i="2"/>
  <c r="BK1068" i="2"/>
  <c r="J1019" i="2"/>
  <c r="J733" i="2"/>
  <c r="J1186" i="2"/>
  <c r="BK1173" i="2"/>
  <c r="BK1082" i="2"/>
  <c r="J889" i="2"/>
  <c r="BK370" i="2"/>
  <c r="J216" i="2"/>
  <c r="BK244" i="3"/>
  <c r="BK149" i="3"/>
  <c r="BK179" i="3"/>
  <c r="BK275" i="3"/>
  <c r="BK197" i="3"/>
  <c r="BK270" i="3"/>
  <c r="J179" i="3"/>
  <c r="BK199" i="3"/>
  <c r="J150" i="3"/>
  <c r="J136" i="4"/>
  <c r="BK163" i="4"/>
  <c r="BK143" i="4"/>
  <c r="BK173" i="4"/>
  <c r="J173" i="4"/>
  <c r="BK167" i="4"/>
  <c r="J209" i="5"/>
  <c r="BK147" i="5"/>
  <c r="J147" i="5"/>
  <c r="BK201" i="5"/>
  <c r="J190" i="5"/>
  <c r="J200" i="5"/>
  <c r="BK169" i="5"/>
  <c r="BK224" i="5"/>
  <c r="J137" i="5"/>
  <c r="J224" i="5"/>
  <c r="BK173" i="5"/>
  <c r="J162" i="7"/>
  <c r="BK176" i="7"/>
  <c r="J274" i="7"/>
  <c r="BK321" i="7"/>
  <c r="J269" i="7"/>
  <c r="BK279" i="7"/>
  <c r="BK162" i="7"/>
  <c r="BK145" i="7"/>
  <c r="J169" i="7"/>
  <c r="J1021" i="2"/>
  <c r="J692" i="2"/>
  <c r="J469" i="2"/>
  <c r="BK208" i="2"/>
  <c r="J980" i="2"/>
  <c r="J664" i="2"/>
  <c r="BK431" i="2"/>
  <c r="BK164" i="2"/>
  <c r="J932" i="2"/>
  <c r="J738" i="2"/>
  <c r="J460" i="2"/>
  <c r="BK363" i="2"/>
  <c r="BK214" i="2"/>
  <c r="BK960" i="2"/>
  <c r="BK942" i="2"/>
  <c r="BK816" i="2"/>
  <c r="BK749" i="2"/>
  <c r="BK679" i="2"/>
  <c r="BK559" i="2"/>
  <c r="J452" i="2"/>
  <c r="J352" i="2"/>
  <c r="J1045" i="2"/>
  <c r="J869" i="2"/>
  <c r="BK664" i="2"/>
  <c r="BK572" i="2"/>
  <c r="J339" i="2"/>
  <c r="BK216" i="2"/>
  <c r="BK1061" i="2"/>
  <c r="J1014" i="2"/>
  <c r="J696" i="2"/>
  <c r="BK542" i="2"/>
  <c r="BK154" i="2"/>
  <c r="BK1065" i="2"/>
  <c r="BK928" i="2"/>
  <c r="BK603" i="2"/>
  <c r="BK898" i="2"/>
  <c r="BK726" i="2"/>
  <c r="J567" i="2"/>
  <c r="BK444" i="2"/>
  <c r="BK263" i="2"/>
  <c r="BK1166" i="2"/>
  <c r="BK1067" i="2"/>
  <c r="BK1034" i="2"/>
  <c r="J772" i="2"/>
  <c r="BK1168" i="2"/>
  <c r="BK984" i="2"/>
  <c r="J650" i="2"/>
  <c r="BK369" i="2"/>
  <c r="BK190" i="2"/>
  <c r="BK213" i="3"/>
  <c r="BK262" i="3"/>
  <c r="BK180" i="3"/>
  <c r="BK196" i="3"/>
  <c r="BK227" i="3"/>
  <c r="J273" i="3"/>
  <c r="J250" i="3"/>
  <c r="J229" i="3"/>
  <c r="BK193" i="3"/>
  <c r="BK176" i="4"/>
  <c r="BK126" i="4"/>
  <c r="BK185" i="4"/>
  <c r="J143" i="4"/>
  <c r="BK152" i="4"/>
  <c r="J163" i="4"/>
  <c r="BK197" i="5"/>
  <c r="BK208" i="5"/>
  <c r="BK126" i="5"/>
  <c r="BK138" i="5"/>
  <c r="BK189" i="5"/>
  <c r="J197" i="5"/>
  <c r="J130" i="5"/>
  <c r="J131" i="5"/>
  <c r="J193" i="5"/>
  <c r="J201" i="5"/>
  <c r="J216" i="5"/>
  <c r="J207" i="5"/>
  <c r="BK141" i="6"/>
  <c r="J128" i="6"/>
  <c r="J132" i="6"/>
  <c r="J125" i="6"/>
  <c r="J316" i="7"/>
  <c r="BK302" i="7"/>
  <c r="J303" i="7"/>
  <c r="BK134" i="7"/>
  <c r="BK149" i="7"/>
  <c r="J270" i="7"/>
  <c r="J211" i="7"/>
  <c r="BK274" i="7"/>
  <c r="J149" i="7"/>
  <c r="BK230" i="7"/>
  <c r="BK283" i="7"/>
  <c r="BK308" i="7"/>
  <c r="J204" i="7"/>
  <c r="J137" i="7"/>
  <c r="BK235" i="8"/>
  <c r="BK199" i="8"/>
  <c r="BK154" i="8"/>
  <c r="BK140" i="8"/>
  <c r="BK230" i="8"/>
  <c r="BK177" i="8"/>
  <c r="BK143" i="8"/>
  <c r="BK237" i="8"/>
  <c r="BK189" i="8"/>
  <c r="BK249" i="8"/>
  <c r="J194" i="8"/>
  <c r="J241" i="8"/>
  <c r="BK221" i="8"/>
  <c r="BK210" i="9"/>
  <c r="J151" i="9"/>
  <c r="J204" i="9"/>
  <c r="J172" i="9"/>
  <c r="J146" i="9"/>
  <c r="J209" i="9"/>
  <c r="J169" i="9"/>
  <c r="J186" i="9"/>
  <c r="J206" i="9"/>
  <c r="BK183" i="9"/>
  <c r="J177" i="9"/>
  <c r="J184" i="9"/>
  <c r="J181" i="9"/>
  <c r="BK135" i="9"/>
  <c r="J169" i="10"/>
  <c r="BK132" i="10"/>
  <c r="BK167" i="10"/>
  <c r="BK175" i="10"/>
  <c r="J139" i="10"/>
  <c r="J168" i="10"/>
  <c r="J146" i="10"/>
  <c r="J134" i="11"/>
  <c r="J133" i="11"/>
  <c r="BK127" i="12"/>
  <c r="BK1049" i="2"/>
  <c r="BK994" i="2"/>
  <c r="BK689" i="2"/>
  <c r="J559" i="2"/>
  <c r="J363" i="2"/>
  <c r="J997" i="2"/>
  <c r="BK621" i="2"/>
  <c r="J474" i="2"/>
  <c r="BK863" i="2"/>
  <c r="J627" i="2"/>
  <c r="J516" i="2"/>
  <c r="J323" i="2"/>
  <c r="J168" i="2"/>
  <c r="J858" i="2"/>
  <c r="J706" i="2"/>
  <c r="J444" i="2"/>
  <c r="AS99" i="1"/>
  <c r="J779" i="2"/>
  <c r="BK733" i="2"/>
  <c r="J599" i="2"/>
  <c r="J490" i="2"/>
  <c r="BK411" i="2"/>
  <c r="J1038" i="2"/>
  <c r="J984" i="2"/>
  <c r="J726" i="2"/>
  <c r="J458" i="2"/>
  <c r="J335" i="2"/>
  <c r="BK157" i="2"/>
  <c r="J1060" i="2"/>
  <c r="BK739" i="2"/>
  <c r="J633" i="2"/>
  <c r="BK441" i="2"/>
  <c r="BK241" i="2"/>
  <c r="J1052" i="2"/>
  <c r="J938" i="2"/>
  <c r="BK696" i="2"/>
  <c r="J502" i="2"/>
  <c r="BK234" i="2"/>
  <c r="J1090" i="2"/>
  <c r="J942" i="2"/>
  <c r="BK712" i="2"/>
  <c r="BK703" i="2"/>
  <c r="BK1038" i="2"/>
  <c r="BK837" i="2"/>
  <c r="J703" i="2"/>
  <c r="BK490" i="2"/>
  <c r="BK426" i="2"/>
  <c r="BK290" i="2"/>
  <c r="BK210" i="2"/>
  <c r="J1053" i="2"/>
  <c r="BK966" i="2"/>
  <c r="BK1184" i="2"/>
  <c r="J1039" i="2"/>
  <c r="J622" i="2"/>
  <c r="BK357" i="2"/>
  <c r="J215" i="2"/>
  <c r="J217" i="3"/>
  <c r="BK150" i="3"/>
  <c r="BK223" i="3"/>
  <c r="BK232" i="3"/>
  <c r="J239" i="3"/>
  <c r="J228" i="3"/>
  <c r="J235" i="3"/>
  <c r="BK207" i="3"/>
  <c r="BK228" i="3"/>
  <c r="BK186" i="4"/>
  <c r="J134" i="4"/>
  <c r="BK202" i="5"/>
  <c r="BK207" i="5"/>
  <c r="J214" i="5"/>
  <c r="J183" i="5"/>
  <c r="BK221" i="5"/>
  <c r="BK153" i="5"/>
  <c r="J169" i="5"/>
  <c r="BK190" i="5"/>
  <c r="J208" i="5"/>
  <c r="J146" i="5"/>
  <c r="J192" i="5"/>
  <c r="J217" i="5"/>
  <c r="BK163" i="5"/>
  <c r="BK155" i="5"/>
  <c r="BK140" i="6"/>
  <c r="J133" i="6"/>
  <c r="J140" i="6"/>
  <c r="BK133" i="6"/>
  <c r="J248" i="7"/>
  <c r="J295" i="7"/>
  <c r="J173" i="7"/>
  <c r="J263" i="7"/>
  <c r="J279" i="7"/>
  <c r="BK263" i="7"/>
  <c r="J217" i="7"/>
  <c r="J275" i="7"/>
  <c r="BK281" i="7"/>
  <c r="J188" i="7"/>
  <c r="J266" i="7"/>
  <c r="BK188" i="7"/>
  <c r="J281" i="7"/>
  <c r="BK203" i="7"/>
  <c r="BK214" i="8"/>
  <c r="J221" i="8"/>
  <c r="J254" i="8"/>
  <c r="J205" i="8"/>
  <c r="BK161" i="8"/>
  <c r="BK246" i="8"/>
  <c r="BK245" i="8"/>
  <c r="J257" i="8"/>
  <c r="J177" i="8"/>
  <c r="BK129" i="8"/>
  <c r="J199" i="8"/>
  <c r="BK140" i="9"/>
  <c r="BK196" i="9"/>
  <c r="BK206" i="9"/>
  <c r="J190" i="9"/>
  <c r="BK181" i="9"/>
  <c r="BK213" i="9"/>
  <c r="J205" i="9"/>
  <c r="BK173" i="9"/>
  <c r="BK129" i="10"/>
  <c r="BK146" i="10"/>
  <c r="BK169" i="10"/>
  <c r="BK150" i="10"/>
  <c r="J150" i="10"/>
  <c r="BK127" i="11"/>
  <c r="BK130" i="12"/>
  <c r="J128" i="12"/>
  <c r="P313" i="2" l="1"/>
  <c r="T600" i="2"/>
  <c r="BK773" i="2"/>
  <c r="J773" i="2"/>
  <c r="J111" i="2"/>
  <c r="BK780" i="2"/>
  <c r="J780" i="2"/>
  <c r="J112" i="2"/>
  <c r="BK937" i="2"/>
  <c r="J937" i="2"/>
  <c r="J115" i="2"/>
  <c r="P970" i="2"/>
  <c r="T1069" i="2"/>
  <c r="BK1146" i="2"/>
  <c r="J1146" i="2"/>
  <c r="J122" i="2"/>
  <c r="BK148" i="3"/>
  <c r="J148" i="3"/>
  <c r="J101" i="3"/>
  <c r="BK187" i="3"/>
  <c r="P218" i="3"/>
  <c r="P249" i="3"/>
  <c r="P274" i="3"/>
  <c r="T125" i="4"/>
  <c r="BK177" i="4"/>
  <c r="J177" i="4"/>
  <c r="J103" i="4"/>
  <c r="P125" i="5"/>
  <c r="T212" i="5"/>
  <c r="BK139" i="6"/>
  <c r="J139" i="6"/>
  <c r="J100" i="6"/>
  <c r="BK268" i="7"/>
  <c r="J268" i="7"/>
  <c r="J107" i="7"/>
  <c r="BK333" i="7"/>
  <c r="J333" i="7"/>
  <c r="J109" i="7"/>
  <c r="P200" i="8"/>
  <c r="BK226" i="2"/>
  <c r="J226" i="2"/>
  <c r="J101" i="2"/>
  <c r="T313" i="2"/>
  <c r="P440" i="2"/>
  <c r="R440" i="2"/>
  <c r="BK591" i="2"/>
  <c r="J591" i="2"/>
  <c r="J106" i="2"/>
  <c r="T737" i="2"/>
  <c r="R773" i="2"/>
  <c r="P913" i="2"/>
  <c r="P1007" i="2"/>
  <c r="R1063" i="2"/>
  <c r="BK1129" i="2"/>
  <c r="J1129" i="2"/>
  <c r="J121" i="2"/>
  <c r="T1172" i="2"/>
  <c r="BK198" i="3"/>
  <c r="J198" i="3"/>
  <c r="J105" i="3"/>
  <c r="P252" i="3"/>
  <c r="R151" i="4"/>
  <c r="R177" i="4"/>
  <c r="R125" i="5"/>
  <c r="P219" i="5"/>
  <c r="R139" i="6"/>
  <c r="T133" i="7"/>
  <c r="T132" i="7"/>
  <c r="T268" i="7"/>
  <c r="T200" i="8"/>
  <c r="T152" i="9"/>
  <c r="BK208" i="9"/>
  <c r="J208" i="9"/>
  <c r="J106" i="9"/>
  <c r="R155" i="10"/>
  <c r="R131" i="9"/>
  <c r="P143" i="9"/>
  <c r="BK187" i="9"/>
  <c r="J187" i="9"/>
  <c r="J105" i="9"/>
  <c r="BK128" i="10"/>
  <c r="J128" i="10"/>
  <c r="J100" i="10"/>
  <c r="BK140" i="10"/>
  <c r="J140" i="10"/>
  <c r="J102" i="10"/>
  <c r="P173" i="10"/>
  <c r="BK313" i="2"/>
  <c r="J313" i="2"/>
  <c r="J103" i="2"/>
  <c r="R600" i="2"/>
  <c r="BK836" i="2"/>
  <c r="J836" i="2"/>
  <c r="J113" i="2"/>
  <c r="T937" i="2"/>
  <c r="P1069" i="2"/>
  <c r="R1146" i="2"/>
  <c r="T198" i="3"/>
  <c r="R249" i="3"/>
  <c r="BK168" i="4"/>
  <c r="J168" i="4"/>
  <c r="J101" i="4"/>
  <c r="BK195" i="5"/>
  <c r="J195" i="5"/>
  <c r="J100" i="5"/>
  <c r="R219" i="5"/>
  <c r="P123" i="6"/>
  <c r="P154" i="7"/>
  <c r="P210" i="7"/>
  <c r="T333" i="7"/>
  <c r="R200" i="8"/>
  <c r="T131" i="9"/>
  <c r="T139" i="9"/>
  <c r="T187" i="9"/>
  <c r="P136" i="10"/>
  <c r="T136" i="10"/>
  <c r="BK173" i="10"/>
  <c r="J173" i="10"/>
  <c r="J104" i="10"/>
  <c r="R250" i="2"/>
  <c r="R456" i="2"/>
  <c r="T591" i="2"/>
  <c r="R780" i="2"/>
  <c r="R913" i="2"/>
  <c r="R970" i="2"/>
  <c r="P1063" i="2"/>
  <c r="P1129" i="2"/>
  <c r="P148" i="3"/>
  <c r="P133" i="3"/>
  <c r="R198" i="3"/>
  <c r="BK249" i="3"/>
  <c r="J249" i="3"/>
  <c r="J107" i="3"/>
  <c r="R274" i="3"/>
  <c r="P151" i="4"/>
  <c r="T177" i="4"/>
  <c r="R212" i="5"/>
  <c r="R123" i="6"/>
  <c r="R122" i="6"/>
  <c r="R133" i="7"/>
  <c r="R132" i="7"/>
  <c r="R268" i="7"/>
  <c r="BK128" i="8"/>
  <c r="P162" i="8"/>
  <c r="T255" i="8"/>
  <c r="BK143" i="9"/>
  <c r="J143" i="9"/>
  <c r="J102" i="9"/>
  <c r="T170" i="9"/>
  <c r="R136" i="10"/>
  <c r="T155" i="10"/>
  <c r="T132" i="11"/>
  <c r="P250" i="2"/>
  <c r="BK456" i="2"/>
  <c r="J456" i="2"/>
  <c r="J105" i="2"/>
  <c r="BK737" i="2"/>
  <c r="J737" i="2"/>
  <c r="J110" i="2"/>
  <c r="P773" i="2"/>
  <c r="T773" i="2"/>
  <c r="BK913" i="2"/>
  <c r="J913" i="2"/>
  <c r="J114" i="2"/>
  <c r="BK970" i="2"/>
  <c r="J970" i="2"/>
  <c r="J116" i="2"/>
  <c r="R1069" i="2"/>
  <c r="T1129" i="2"/>
  <c r="T218" i="3"/>
  <c r="T274" i="3"/>
  <c r="P125" i="4"/>
  <c r="R168" i="4"/>
  <c r="P212" i="5"/>
  <c r="BK154" i="7"/>
  <c r="R210" i="7"/>
  <c r="R333" i="7"/>
  <c r="BK200" i="8"/>
  <c r="J200" i="8"/>
  <c r="J103" i="8"/>
  <c r="BK131" i="9"/>
  <c r="BK170" i="9"/>
  <c r="J170" i="9"/>
  <c r="J104" i="9"/>
  <c r="R208" i="9"/>
  <c r="R128" i="10"/>
  <c r="P140" i="10"/>
  <c r="R173" i="10"/>
  <c r="BK125" i="11"/>
  <c r="J125" i="11"/>
  <c r="J100" i="11"/>
  <c r="R150" i="2"/>
  <c r="R313" i="2"/>
  <c r="BK440" i="2"/>
  <c r="J440" i="2"/>
  <c r="J104" i="2"/>
  <c r="T440" i="2"/>
  <c r="P591" i="2"/>
  <c r="P737" i="2"/>
  <c r="R836" i="2"/>
  <c r="R937" i="2"/>
  <c r="T1007" i="2"/>
  <c r="P1118" i="2"/>
  <c r="P1146" i="2"/>
  <c r="R1172" i="2"/>
  <c r="R148" i="3"/>
  <c r="R133" i="3"/>
  <c r="P187" i="3"/>
  <c r="R218" i="3"/>
  <c r="BK274" i="3"/>
  <c r="J274" i="3"/>
  <c r="J109" i="3"/>
  <c r="BK125" i="4"/>
  <c r="J125" i="4"/>
  <c r="J98" i="4"/>
  <c r="P177" i="4"/>
  <c r="BK125" i="5"/>
  <c r="J125" i="5"/>
  <c r="J99" i="5"/>
  <c r="BK212" i="5"/>
  <c r="J212" i="5"/>
  <c r="J101" i="5"/>
  <c r="T139" i="6"/>
  <c r="BK133" i="7"/>
  <c r="J133" i="7"/>
  <c r="J100" i="7"/>
  <c r="BK177" i="7"/>
  <c r="J177" i="7"/>
  <c r="J105" i="7"/>
  <c r="T177" i="7"/>
  <c r="R330" i="7"/>
  <c r="BK162" i="8"/>
  <c r="J162" i="8"/>
  <c r="J102" i="8"/>
  <c r="BK255" i="8"/>
  <c r="J255" i="8"/>
  <c r="J104" i="8"/>
  <c r="R152" i="9"/>
  <c r="P208" i="9"/>
  <c r="BK155" i="10"/>
  <c r="J155" i="10"/>
  <c r="J103" i="10"/>
  <c r="BK132" i="11"/>
  <c r="J132" i="11"/>
  <c r="J101" i="11"/>
  <c r="BK125" i="12"/>
  <c r="J125" i="12"/>
  <c r="J100" i="12"/>
  <c r="BK150" i="2"/>
  <c r="J150" i="2"/>
  <c r="J100" i="2"/>
  <c r="R195" i="5"/>
  <c r="T123" i="6"/>
  <c r="T122" i="6"/>
  <c r="T154" i="7"/>
  <c r="R177" i="7"/>
  <c r="P330" i="7"/>
  <c r="T128" i="8"/>
  <c r="P144" i="8"/>
  <c r="P139" i="9"/>
  <c r="T143" i="9"/>
  <c r="P187" i="9"/>
  <c r="T128" i="10"/>
  <c r="R140" i="10"/>
  <c r="P132" i="11"/>
  <c r="P123" i="11"/>
  <c r="AU109" i="1"/>
  <c r="P125" i="12"/>
  <c r="BK132" i="12"/>
  <c r="J132" i="12"/>
  <c r="J101" i="12"/>
  <c r="P150" i="2"/>
  <c r="T226" i="2"/>
  <c r="BK600" i="2"/>
  <c r="J600" i="2"/>
  <c r="J107" i="2"/>
  <c r="P780" i="2"/>
  <c r="P937" i="2"/>
  <c r="BK1069" i="2"/>
  <c r="J1069" i="2"/>
  <c r="J119" i="2"/>
  <c r="R1129" i="2"/>
  <c r="T148" i="3"/>
  <c r="T133" i="3"/>
  <c r="R187" i="3"/>
  <c r="R252" i="3"/>
  <c r="BK151" i="4"/>
  <c r="J151" i="4"/>
  <c r="J100" i="4"/>
  <c r="P195" i="5"/>
  <c r="T219" i="5"/>
  <c r="BK123" i="6"/>
  <c r="J123" i="6"/>
  <c r="J99" i="6"/>
  <c r="BK210" i="7"/>
  <c r="J210" i="7"/>
  <c r="J106" i="7"/>
  <c r="P333" i="7"/>
  <c r="BK144" i="8"/>
  <c r="J144" i="8"/>
  <c r="J101" i="8"/>
  <c r="R144" i="8"/>
  <c r="R255" i="8"/>
  <c r="P131" i="9"/>
  <c r="R139" i="9"/>
  <c r="P170" i="9"/>
  <c r="T208" i="9"/>
  <c r="T125" i="11"/>
  <c r="T124" i="11"/>
  <c r="T123" i="11"/>
  <c r="T125" i="12"/>
  <c r="T123" i="12"/>
  <c r="T150" i="2"/>
  <c r="R226" i="2"/>
  <c r="P456" i="2"/>
  <c r="R591" i="2"/>
  <c r="P836" i="2"/>
  <c r="BK1007" i="2"/>
  <c r="J1007" i="2"/>
  <c r="J117" i="2"/>
  <c r="T1063" i="2"/>
  <c r="R1118" i="2"/>
  <c r="BK1172" i="2"/>
  <c r="J1172" i="2"/>
  <c r="J126" i="2"/>
  <c r="BK218" i="3"/>
  <c r="J218" i="3"/>
  <c r="J106" i="3"/>
  <c r="T249" i="3"/>
  <c r="T151" i="4"/>
  <c r="T195" i="5"/>
  <c r="P139" i="6"/>
  <c r="T210" i="7"/>
  <c r="T330" i="7"/>
  <c r="R128" i="8"/>
  <c r="T144" i="8"/>
  <c r="P255" i="8"/>
  <c r="BK139" i="9"/>
  <c r="J139" i="9"/>
  <c r="J101" i="9"/>
  <c r="R143" i="9"/>
  <c r="R187" i="9"/>
  <c r="P128" i="10"/>
  <c r="P155" i="10"/>
  <c r="R132" i="11"/>
  <c r="P132" i="12"/>
  <c r="P226" i="2"/>
  <c r="T250" i="2"/>
  <c r="T456" i="2"/>
  <c r="R737" i="2"/>
  <c r="T836" i="2"/>
  <c r="R1007" i="2"/>
  <c r="BK1118" i="2"/>
  <c r="J1118" i="2"/>
  <c r="J120" i="2"/>
  <c r="T1146" i="2"/>
  <c r="P198" i="3"/>
  <c r="T252" i="3"/>
  <c r="R125" i="4"/>
  <c r="R124" i="4"/>
  <c r="R123" i="4"/>
  <c r="P168" i="4"/>
  <c r="P133" i="7"/>
  <c r="P132" i="7"/>
  <c r="P268" i="7"/>
  <c r="T162" i="8"/>
  <c r="P152" i="9"/>
  <c r="BK250" i="2"/>
  <c r="J250" i="2"/>
  <c r="J102" i="2"/>
  <c r="P600" i="2"/>
  <c r="T780" i="2"/>
  <c r="T913" i="2"/>
  <c r="T970" i="2"/>
  <c r="BK1063" i="2"/>
  <c r="J1063" i="2"/>
  <c r="J118" i="2"/>
  <c r="T1118" i="2"/>
  <c r="P1172" i="2"/>
  <c r="T187" i="3"/>
  <c r="BK252" i="3"/>
  <c r="J252" i="3"/>
  <c r="J108" i="3"/>
  <c r="T168" i="4"/>
  <c r="T125" i="5"/>
  <c r="T124" i="5"/>
  <c r="BK219" i="5"/>
  <c r="J219" i="5"/>
  <c r="J102" i="5"/>
  <c r="R154" i="7"/>
  <c r="R153" i="7"/>
  <c r="P177" i="7"/>
  <c r="BK330" i="7"/>
  <c r="J330" i="7"/>
  <c r="J108" i="7"/>
  <c r="P128" i="8"/>
  <c r="P127" i="8"/>
  <c r="P126" i="8"/>
  <c r="AU104" i="1"/>
  <c r="R162" i="8"/>
  <c r="R127" i="8"/>
  <c r="R126" i="8"/>
  <c r="BK152" i="9"/>
  <c r="J152" i="9"/>
  <c r="J103" i="9"/>
  <c r="R170" i="9"/>
  <c r="BK136" i="10"/>
  <c r="J136" i="10"/>
  <c r="J101" i="10"/>
  <c r="T140" i="10"/>
  <c r="T173" i="10"/>
  <c r="R125" i="11"/>
  <c r="R124" i="11"/>
  <c r="R123" i="11"/>
  <c r="R125" i="12"/>
  <c r="R132" i="12"/>
  <c r="R123" i="12" s="1"/>
  <c r="BK134" i="3"/>
  <c r="J134" i="3"/>
  <c r="J100" i="3"/>
  <c r="BK146" i="4"/>
  <c r="J146" i="4"/>
  <c r="J99" i="4"/>
  <c r="BK282" i="3"/>
  <c r="J282" i="3"/>
  <c r="J110" i="3"/>
  <c r="BK1165" i="2"/>
  <c r="J1165" i="2"/>
  <c r="J124" i="2"/>
  <c r="BK212" i="9"/>
  <c r="J212" i="9"/>
  <c r="J107" i="9"/>
  <c r="BK732" i="2"/>
  <c r="J732" i="2"/>
  <c r="J108" i="2"/>
  <c r="BK175" i="4"/>
  <c r="J175" i="4"/>
  <c r="J102" i="4"/>
  <c r="BK148" i="7"/>
  <c r="J148" i="7"/>
  <c r="J101" i="7"/>
  <c r="BK1167" i="2"/>
  <c r="J1167" i="2"/>
  <c r="J125" i="2"/>
  <c r="BK184" i="3"/>
  <c r="J184" i="3"/>
  <c r="J102" i="3"/>
  <c r="J91" i="12"/>
  <c r="E111" i="12"/>
  <c r="BK124" i="11"/>
  <c r="J124" i="11"/>
  <c r="J99" i="11"/>
  <c r="J94" i="12"/>
  <c r="BF127" i="12"/>
  <c r="BF128" i="12"/>
  <c r="BF129" i="12"/>
  <c r="BF133" i="12"/>
  <c r="F94" i="12"/>
  <c r="BF134" i="12"/>
  <c r="BF131" i="12"/>
  <c r="BF126" i="12"/>
  <c r="BF130" i="12"/>
  <c r="BF126" i="11"/>
  <c r="BK127" i="10"/>
  <c r="J127" i="10"/>
  <c r="J99" i="10"/>
  <c r="F120" i="11"/>
  <c r="E111" i="11"/>
  <c r="J94" i="11"/>
  <c r="BF127" i="11"/>
  <c r="BF128" i="11"/>
  <c r="J91" i="11"/>
  <c r="BF129" i="11"/>
  <c r="BF133" i="11"/>
  <c r="BF130" i="11"/>
  <c r="BF131" i="11"/>
  <c r="BF134" i="11"/>
  <c r="J120" i="10"/>
  <c r="BF154" i="10"/>
  <c r="F123" i="10"/>
  <c r="BF171" i="10"/>
  <c r="BF157" i="10"/>
  <c r="E114" i="10"/>
  <c r="J123" i="10"/>
  <c r="BF138" i="10"/>
  <c r="BF158" i="10"/>
  <c r="BF167" i="10"/>
  <c r="BF169" i="10"/>
  <c r="BF141" i="10"/>
  <c r="BF146" i="10"/>
  <c r="BF150" i="10"/>
  <c r="BF161" i="10"/>
  <c r="J131" i="9"/>
  <c r="J100" i="9"/>
  <c r="BF132" i="10"/>
  <c r="BF137" i="10"/>
  <c r="BF151" i="10"/>
  <c r="BF172" i="10"/>
  <c r="BF135" i="10"/>
  <c r="BF156" i="10"/>
  <c r="BF164" i="10"/>
  <c r="BF168" i="10"/>
  <c r="BF174" i="10"/>
  <c r="BF175" i="10"/>
  <c r="BF129" i="10"/>
  <c r="BF139" i="10"/>
  <c r="BF170" i="10"/>
  <c r="J94" i="9"/>
  <c r="BF138" i="9"/>
  <c r="BF144" i="9"/>
  <c r="BF182" i="9"/>
  <c r="BF185" i="9"/>
  <c r="BF186" i="9"/>
  <c r="E85" i="9"/>
  <c r="BF132" i="9"/>
  <c r="BF166" i="9"/>
  <c r="BF176" i="9"/>
  <c r="BF179" i="9"/>
  <c r="BF202" i="9"/>
  <c r="BF151" i="9"/>
  <c r="BF169" i="9"/>
  <c r="BF199" i="9"/>
  <c r="F94" i="9"/>
  <c r="BF161" i="9"/>
  <c r="BF172" i="9"/>
  <c r="BF184" i="9"/>
  <c r="BF142" i="9"/>
  <c r="BF145" i="9"/>
  <c r="BF196" i="9"/>
  <c r="BF213" i="9"/>
  <c r="J128" i="8"/>
  <c r="J100" i="8"/>
  <c r="J91" i="9"/>
  <c r="BF141" i="9"/>
  <c r="BF177" i="9"/>
  <c r="BF178" i="9"/>
  <c r="BF180" i="9"/>
  <c r="BF188" i="9"/>
  <c r="BF189" i="9"/>
  <c r="BF207" i="9"/>
  <c r="BF140" i="9"/>
  <c r="BF150" i="9"/>
  <c r="BF153" i="9"/>
  <c r="BF171" i="9"/>
  <c r="BF204" i="9"/>
  <c r="BF209" i="9"/>
  <c r="BF146" i="9"/>
  <c r="BF173" i="9"/>
  <c r="BF181" i="9"/>
  <c r="BF183" i="9"/>
  <c r="BF193" i="9"/>
  <c r="BF205" i="9"/>
  <c r="BF165" i="9"/>
  <c r="BF190" i="9"/>
  <c r="BF211" i="9"/>
  <c r="BF135" i="9"/>
  <c r="BF206" i="9"/>
  <c r="BF210" i="9"/>
  <c r="BF203" i="9"/>
  <c r="J120" i="8"/>
  <c r="BF136" i="8"/>
  <c r="BF160" i="8"/>
  <c r="BF177" i="8"/>
  <c r="BF249" i="8"/>
  <c r="BK132" i="7"/>
  <c r="J132" i="7"/>
  <c r="J99" i="7"/>
  <c r="J94" i="8"/>
  <c r="BF145" i="8"/>
  <c r="BF210" i="8"/>
  <c r="J154" i="7"/>
  <c r="J104" i="7"/>
  <c r="F94" i="8"/>
  <c r="BF140" i="8"/>
  <c r="BF143" i="8"/>
  <c r="BF209" i="8"/>
  <c r="E114" i="8"/>
  <c r="BF161" i="8"/>
  <c r="BF194" i="8"/>
  <c r="BF198" i="8"/>
  <c r="BF201" i="8"/>
  <c r="BF246" i="8"/>
  <c r="BF250" i="8"/>
  <c r="BF257" i="8"/>
  <c r="BF204" i="8"/>
  <c r="BF212" i="8"/>
  <c r="BF254" i="8"/>
  <c r="BF150" i="8"/>
  <c r="BF182" i="8"/>
  <c r="BF188" i="8"/>
  <c r="BF195" i="8"/>
  <c r="BF224" i="8"/>
  <c r="BF231" i="8"/>
  <c r="BF154" i="8"/>
  <c r="BF173" i="8"/>
  <c r="BF189" i="8"/>
  <c r="BF218" i="8"/>
  <c r="BF219" i="8"/>
  <c r="BF220" i="8"/>
  <c r="BF237" i="8"/>
  <c r="BF238" i="8"/>
  <c r="BF245" i="8"/>
  <c r="BF256" i="8"/>
  <c r="BF159" i="8"/>
  <c r="BF205" i="8"/>
  <c r="BF217" i="8"/>
  <c r="BF230" i="8"/>
  <c r="BF232" i="8"/>
  <c r="BF235" i="8"/>
  <c r="BF242" i="8"/>
  <c r="BF133" i="8"/>
  <c r="BF168" i="8"/>
  <c r="BF213" i="8"/>
  <c r="BF236" i="8"/>
  <c r="BF199" i="8"/>
  <c r="BF206" i="8"/>
  <c r="BF211" i="8"/>
  <c r="BF214" i="8"/>
  <c r="BF221" i="8"/>
  <c r="BF225" i="8"/>
  <c r="BF129" i="8"/>
  <c r="BF163" i="8"/>
  <c r="BF241" i="8"/>
  <c r="BF253" i="8"/>
  <c r="BF140" i="7"/>
  <c r="BF173" i="7"/>
  <c r="BF191" i="7"/>
  <c r="BF275" i="7"/>
  <c r="BF321" i="7"/>
  <c r="E85" i="7"/>
  <c r="BF250" i="7"/>
  <c r="BF295" i="7"/>
  <c r="BF312" i="7"/>
  <c r="BF320" i="7"/>
  <c r="BF159" i="7"/>
  <c r="BF169" i="7"/>
  <c r="BF230" i="7"/>
  <c r="BF267" i="7"/>
  <c r="BF271" i="7"/>
  <c r="BF328" i="7"/>
  <c r="BF329" i="7"/>
  <c r="BF334" i="7"/>
  <c r="BF335" i="7"/>
  <c r="BF255" i="7"/>
  <c r="BF262" i="7"/>
  <c r="BF276" i="7"/>
  <c r="BF279" i="7"/>
  <c r="BF325" i="7"/>
  <c r="BF332" i="7"/>
  <c r="BF134" i="7"/>
  <c r="BF145" i="7"/>
  <c r="BF266" i="7"/>
  <c r="BF269" i="7"/>
  <c r="BF274" i="7"/>
  <c r="BF282" i="7"/>
  <c r="BF284" i="7"/>
  <c r="BF294" i="7"/>
  <c r="BF308" i="7"/>
  <c r="BF324" i="7"/>
  <c r="BF331" i="7"/>
  <c r="J128" i="7"/>
  <c r="BF183" i="7"/>
  <c r="BF203" i="7"/>
  <c r="BF217" i="7"/>
  <c r="BF260" i="7"/>
  <c r="F128" i="7"/>
  <c r="BF176" i="7"/>
  <c r="BF223" i="7"/>
  <c r="BF254" i="7"/>
  <c r="BF270" i="7"/>
  <c r="BF283" i="7"/>
  <c r="BF289" i="7"/>
  <c r="BF309" i="7"/>
  <c r="J91" i="7"/>
  <c r="BF166" i="7"/>
  <c r="BF178" i="7"/>
  <c r="BF194" i="7"/>
  <c r="BF236" i="7"/>
  <c r="BF242" i="7"/>
  <c r="BF249" i="7"/>
  <c r="BF261" i="7"/>
  <c r="BF281" i="7"/>
  <c r="BF291" i="7"/>
  <c r="BF304" i="7"/>
  <c r="BF141" i="7"/>
  <c r="BF142" i="7"/>
  <c r="BF155" i="7"/>
  <c r="BF199" i="7"/>
  <c r="BF248" i="7"/>
  <c r="BF316" i="7"/>
  <c r="BK122" i="6"/>
  <c r="J122" i="6"/>
  <c r="J98" i="6"/>
  <c r="BF149" i="7"/>
  <c r="BF162" i="7"/>
  <c r="BF208" i="7"/>
  <c r="BF209" i="7"/>
  <c r="BF251" i="7"/>
  <c r="BF290" i="7"/>
  <c r="BF313" i="7"/>
  <c r="BF317" i="7"/>
  <c r="BF137" i="7"/>
  <c r="BF188" i="7"/>
  <c r="BF205" i="7"/>
  <c r="BF211" i="7"/>
  <c r="BF288" i="7"/>
  <c r="BF303" i="7"/>
  <c r="BF204" i="7"/>
  <c r="BF263" i="7"/>
  <c r="BF302" i="7"/>
  <c r="BF124" i="6"/>
  <c r="BK124" i="5"/>
  <c r="J124" i="5"/>
  <c r="J98" i="5"/>
  <c r="BF128" i="6"/>
  <c r="BF131" i="6"/>
  <c r="BF133" i="6"/>
  <c r="BF135" i="6"/>
  <c r="BF137" i="6"/>
  <c r="E110" i="6"/>
  <c r="BF129" i="6"/>
  <c r="F94" i="6"/>
  <c r="J116" i="6"/>
  <c r="BF140" i="6"/>
  <c r="J119" i="6"/>
  <c r="BF138" i="6"/>
  <c r="BF141" i="6"/>
  <c r="BF127" i="6"/>
  <c r="BF130" i="6"/>
  <c r="BF134" i="6"/>
  <c r="BF136" i="6"/>
  <c r="BF125" i="6"/>
  <c r="BF126" i="6"/>
  <c r="BF132" i="6"/>
  <c r="F121" i="5"/>
  <c r="BF139" i="5"/>
  <c r="BF153" i="5"/>
  <c r="BF173" i="5"/>
  <c r="BF192" i="5"/>
  <c r="BF197" i="5"/>
  <c r="BF211" i="5"/>
  <c r="BF217" i="5"/>
  <c r="BF220" i="5"/>
  <c r="J91" i="5"/>
  <c r="BF155" i="5"/>
  <c r="BF172" i="5"/>
  <c r="BF190" i="5"/>
  <c r="BF191" i="5"/>
  <c r="BF204" i="5"/>
  <c r="BF206" i="5"/>
  <c r="BF208" i="5"/>
  <c r="BF216" i="5"/>
  <c r="BF222" i="5"/>
  <c r="E85" i="5"/>
  <c r="BF157" i="5"/>
  <c r="BF169" i="5"/>
  <c r="BF179" i="5"/>
  <c r="BF196" i="5"/>
  <c r="BF224" i="5"/>
  <c r="BF129" i="5"/>
  <c r="BF166" i="5"/>
  <c r="BF189" i="5"/>
  <c r="BF202" i="5"/>
  <c r="BF205" i="5"/>
  <c r="BF213" i="5"/>
  <c r="BF223" i="5"/>
  <c r="BK124" i="4"/>
  <c r="J124" i="4"/>
  <c r="J97" i="4"/>
  <c r="BF140" i="5"/>
  <c r="BF143" i="5"/>
  <c r="BF146" i="5"/>
  <c r="BF147" i="5"/>
  <c r="BF154" i="5"/>
  <c r="BF182" i="5"/>
  <c r="BF210" i="5"/>
  <c r="BF134" i="5"/>
  <c r="BF135" i="5"/>
  <c r="BF149" i="5"/>
  <c r="BF156" i="5"/>
  <c r="BF176" i="5"/>
  <c r="BF186" i="5"/>
  <c r="BF199" i="5"/>
  <c r="BF209" i="5"/>
  <c r="BF126" i="5"/>
  <c r="BF138" i="5"/>
  <c r="BF163" i="5"/>
  <c r="BF193" i="5"/>
  <c r="BF194" i="5"/>
  <c r="BF215" i="5"/>
  <c r="BF221" i="5"/>
  <c r="BF130" i="5"/>
  <c r="BF136" i="5"/>
  <c r="BF183" i="5"/>
  <c r="BF201" i="5"/>
  <c r="BF207" i="5"/>
  <c r="BF214" i="5"/>
  <c r="J121" i="5"/>
  <c r="BF148" i="5"/>
  <c r="BF152" i="5"/>
  <c r="BF160" i="5"/>
  <c r="BF131" i="5"/>
  <c r="BF137" i="5"/>
  <c r="BF198" i="5"/>
  <c r="BF200" i="5"/>
  <c r="BF203" i="5"/>
  <c r="BF218" i="5"/>
  <c r="BF126" i="4"/>
  <c r="BF127" i="4"/>
  <c r="BF140" i="4"/>
  <c r="BF155" i="4"/>
  <c r="BF161" i="4"/>
  <c r="BF164" i="4"/>
  <c r="BK133" i="3"/>
  <c r="J133" i="3"/>
  <c r="J99" i="3"/>
  <c r="J89" i="4"/>
  <c r="BF147" i="4"/>
  <c r="BF157" i="4"/>
  <c r="BF158" i="4"/>
  <c r="BF162" i="4"/>
  <c r="J187" i="3"/>
  <c r="J104" i="3"/>
  <c r="E113" i="4"/>
  <c r="BF159" i="4"/>
  <c r="BF142" i="4"/>
  <c r="BF170" i="4"/>
  <c r="F120" i="4"/>
  <c r="BF135" i="4"/>
  <c r="BF181" i="4"/>
  <c r="BF137" i="4"/>
  <c r="BF176" i="4"/>
  <c r="J120" i="4"/>
  <c r="BF134" i="4"/>
  <c r="BF141" i="4"/>
  <c r="BF166" i="4"/>
  <c r="BF136" i="4"/>
  <c r="BF143" i="4"/>
  <c r="BF152" i="4"/>
  <c r="BF156" i="4"/>
  <c r="BF184" i="4"/>
  <c r="BF163" i="4"/>
  <c r="BF169" i="4"/>
  <c r="BF165" i="4"/>
  <c r="BF174" i="4"/>
  <c r="BF131" i="4"/>
  <c r="BF167" i="4"/>
  <c r="BF173" i="4"/>
  <c r="BF178" i="4"/>
  <c r="BF185" i="4"/>
  <c r="BF186" i="4"/>
  <c r="BF149" i="3"/>
  <c r="BF194" i="3"/>
  <c r="J94" i="3"/>
  <c r="BF150" i="3"/>
  <c r="BF223" i="3"/>
  <c r="BF244" i="3"/>
  <c r="BF251" i="3"/>
  <c r="BF262" i="3"/>
  <c r="E120" i="3"/>
  <c r="BF135" i="3"/>
  <c r="BF179" i="3"/>
  <c r="BF180" i="3"/>
  <c r="BF185" i="3"/>
  <c r="BF219" i="3"/>
  <c r="BF228" i="3"/>
  <c r="BF248" i="3"/>
  <c r="BF283" i="3"/>
  <c r="BF192" i="3"/>
  <c r="BF195" i="3"/>
  <c r="BF250" i="3"/>
  <c r="BF267" i="3"/>
  <c r="BF270" i="3"/>
  <c r="BF275" i="3"/>
  <c r="BK736" i="2"/>
  <c r="J736" i="2"/>
  <c r="J109" i="2"/>
  <c r="F94" i="3"/>
  <c r="BF178" i="3"/>
  <c r="BF188" i="3"/>
  <c r="BF229" i="3"/>
  <c r="BF281" i="3"/>
  <c r="BK149" i="2"/>
  <c r="J149" i="2"/>
  <c r="J99" i="2"/>
  <c r="BF207" i="3"/>
  <c r="BF232" i="3"/>
  <c r="BF253" i="3"/>
  <c r="BF213" i="3"/>
  <c r="BF278" i="3"/>
  <c r="BF196" i="3"/>
  <c r="BF239" i="3"/>
  <c r="BF197" i="3"/>
  <c r="BF203" i="3"/>
  <c r="BF217" i="3"/>
  <c r="BF227" i="3"/>
  <c r="BF235" i="3"/>
  <c r="BF243" i="3"/>
  <c r="J91" i="3"/>
  <c r="BF177" i="3"/>
  <c r="BF193" i="3"/>
  <c r="BF199" i="3"/>
  <c r="BF273" i="3"/>
  <c r="BF263" i="2"/>
  <c r="BF269" i="2"/>
  <c r="BF276" i="2"/>
  <c r="BF279" i="2"/>
  <c r="BF430" i="2"/>
  <c r="BF496" i="2"/>
  <c r="BF507" i="2"/>
  <c r="BF540" i="2"/>
  <c r="BF546" i="2"/>
  <c r="BF596" i="2"/>
  <c r="BF637" i="2"/>
  <c r="BF685" i="2"/>
  <c r="BF711" i="2"/>
  <c r="BF832" i="2"/>
  <c r="BF841" i="2"/>
  <c r="BF850" i="2"/>
  <c r="BF854" i="2"/>
  <c r="BF923" i="2"/>
  <c r="BF933" i="2"/>
  <c r="BF936" i="2"/>
  <c r="BF966" i="2"/>
  <c r="BF1003" i="2"/>
  <c r="BF1014" i="2"/>
  <c r="BF1019" i="2"/>
  <c r="BF1021" i="2"/>
  <c r="BF1022" i="2"/>
  <c r="BF1027" i="2"/>
  <c r="BF1060" i="2"/>
  <c r="BF1090" i="2"/>
  <c r="BF1119" i="2"/>
  <c r="BF1138" i="2"/>
  <c r="BF1147" i="2"/>
  <c r="BF1158" i="2"/>
  <c r="BF1175" i="2"/>
  <c r="BF1181" i="2"/>
  <c r="BF1184" i="2"/>
  <c r="BF692" i="2"/>
  <c r="BF706" i="2"/>
  <c r="BF715" i="2"/>
  <c r="BF724" i="2"/>
  <c r="BF774" i="2"/>
  <c r="BF777" i="2"/>
  <c r="BF914" i="2"/>
  <c r="BF928" i="2"/>
  <c r="BF932" i="2"/>
  <c r="BF950" i="2"/>
  <c r="BF960" i="2"/>
  <c r="BF994" i="2"/>
  <c r="BF1006" i="2"/>
  <c r="BF1020" i="2"/>
  <c r="BF1065" i="2"/>
  <c r="BF1078" i="2"/>
  <c r="BF1166" i="2"/>
  <c r="BF1168" i="2"/>
  <c r="BF1186" i="2"/>
  <c r="BF160" i="2"/>
  <c r="BF171" i="2"/>
  <c r="BF225" i="2"/>
  <c r="BF245" i="2"/>
  <c r="BF289" i="2"/>
  <c r="BF314" i="2"/>
  <c r="BF353" i="2"/>
  <c r="BF356" i="2"/>
  <c r="BF441" i="2"/>
  <c r="BF470" i="2"/>
  <c r="BF506" i="2"/>
  <c r="BF541" i="2"/>
  <c r="BF624" i="2"/>
  <c r="BF696" i="2"/>
  <c r="BF720" i="2"/>
  <c r="BF947" i="2"/>
  <c r="BF969" i="2"/>
  <c r="BF987" i="2"/>
  <c r="BF1034" i="2"/>
  <c r="BF1052" i="2"/>
  <c r="BF1059" i="2"/>
  <c r="BF1062" i="2"/>
  <c r="BF1095" i="2"/>
  <c r="BF1098" i="2"/>
  <c r="BF738" i="2"/>
  <c r="BF745" i="2"/>
  <c r="BF772" i="2"/>
  <c r="BF779" i="2"/>
  <c r="BF781" i="2"/>
  <c r="BF820" i="2"/>
  <c r="BF840" i="2"/>
  <c r="BF859" i="2"/>
  <c r="BF951" i="2"/>
  <c r="BF1004" i="2"/>
  <c r="BF1039" i="2"/>
  <c r="BF1046" i="2"/>
  <c r="BF1056" i="2"/>
  <c r="BF1070" i="2"/>
  <c r="E136" i="2"/>
  <c r="BF157" i="2"/>
  <c r="BF162" i="2"/>
  <c r="BF166" i="2"/>
  <c r="BF175" i="2"/>
  <c r="BF186" i="2"/>
  <c r="BF283" i="2"/>
  <c r="BF330" i="2"/>
  <c r="BF347" i="2"/>
  <c r="BF421" i="2"/>
  <c r="BF437" i="2"/>
  <c r="BF452" i="2"/>
  <c r="BF457" i="2"/>
  <c r="BF458" i="2"/>
  <c r="BF474" i="2"/>
  <c r="BF476" i="2"/>
  <c r="BF493" i="2"/>
  <c r="BF494" i="2"/>
  <c r="BF516" i="2"/>
  <c r="BF525" i="2"/>
  <c r="BF606" i="2"/>
  <c r="BF633" i="2"/>
  <c r="BF641" i="2"/>
  <c r="BF650" i="2"/>
  <c r="BF701" i="2"/>
  <c r="BF778" i="2"/>
  <c r="BF811" i="2"/>
  <c r="BF875" i="2"/>
  <c r="BF924" i="2"/>
  <c r="BF1005" i="2"/>
  <c r="BF1016" i="2"/>
  <c r="BF1038" i="2"/>
  <c r="BF1041" i="2"/>
  <c r="BF1117" i="2"/>
  <c r="BF1177" i="2"/>
  <c r="J142" i="2"/>
  <c r="BF210" i="2"/>
  <c r="BF215" i="2"/>
  <c r="BF290" i="2"/>
  <c r="BF323" i="2"/>
  <c r="BF363" i="2"/>
  <c r="BF411" i="2"/>
  <c r="BF528" i="2"/>
  <c r="BF559" i="2"/>
  <c r="BF572" i="2"/>
  <c r="BF601" i="2"/>
  <c r="BF689" i="2"/>
  <c r="BF702" i="2"/>
  <c r="BF703" i="2"/>
  <c r="BF741" i="2"/>
  <c r="BF824" i="2"/>
  <c r="BF835" i="2"/>
  <c r="BF904" i="2"/>
  <c r="BF963" i="2"/>
  <c r="BF984" i="2"/>
  <c r="BF993" i="2"/>
  <c r="BF1026" i="2"/>
  <c r="BF1042" i="2"/>
  <c r="BF1082" i="2"/>
  <c r="BF1112" i="2"/>
  <c r="BF1130" i="2"/>
  <c r="BF1145" i="2"/>
  <c r="BF1154" i="2"/>
  <c r="BF1173" i="2"/>
  <c r="F145" i="2"/>
  <c r="BF168" i="2"/>
  <c r="BF190" i="2"/>
  <c r="BF227" i="2"/>
  <c r="BF233" i="2"/>
  <c r="BF237" i="2"/>
  <c r="BF369" i="2"/>
  <c r="BF374" i="2"/>
  <c r="BF438" i="2"/>
  <c r="BF442" i="2"/>
  <c r="BF468" i="2"/>
  <c r="BF511" i="2"/>
  <c r="BF599" i="2"/>
  <c r="BF622" i="2"/>
  <c r="BF627" i="2"/>
  <c r="BF847" i="2"/>
  <c r="BF881" i="2"/>
  <c r="BF939" i="2"/>
  <c r="BF942" i="2"/>
  <c r="BF952" i="2"/>
  <c r="BF992" i="2"/>
  <c r="BF997" i="2"/>
  <c r="BF1008" i="2"/>
  <c r="BF1033" i="2"/>
  <c r="BF1049" i="2"/>
  <c r="BF1053" i="2"/>
  <c r="BF205" i="2"/>
  <c r="BF214" i="2"/>
  <c r="BF231" i="2"/>
  <c r="BF234" i="2"/>
  <c r="BF298" i="2"/>
  <c r="BF335" i="2"/>
  <c r="BF342" i="2"/>
  <c r="BF357" i="2"/>
  <c r="BF370" i="2"/>
  <c r="BF444" i="2"/>
  <c r="BF469" i="2"/>
  <c r="BF475" i="2"/>
  <c r="BF565" i="2"/>
  <c r="BF594" i="2"/>
  <c r="BF632" i="2"/>
  <c r="BF658" i="2"/>
  <c r="BF664" i="2"/>
  <c r="BF767" i="2"/>
  <c r="BF866" i="2"/>
  <c r="BF892" i="2"/>
  <c r="BF938" i="2"/>
  <c r="BF154" i="2"/>
  <c r="BF164" i="2"/>
  <c r="BF304" i="2"/>
  <c r="BF343" i="2"/>
  <c r="BF426" i="2"/>
  <c r="BF450" i="2"/>
  <c r="BF454" i="2"/>
  <c r="BF490" i="2"/>
  <c r="BF509" i="2"/>
  <c r="BF620" i="2"/>
  <c r="BF626" i="2"/>
  <c r="BF749" i="2"/>
  <c r="BF751" i="2"/>
  <c r="BF762" i="2"/>
  <c r="BF768" i="2"/>
  <c r="BF782" i="2"/>
  <c r="BF786" i="2"/>
  <c r="BF816" i="2"/>
  <c r="BF884" i="2"/>
  <c r="BF898" i="2"/>
  <c r="BF912" i="2"/>
  <c r="BF980" i="2"/>
  <c r="BF990" i="2"/>
  <c r="BF1015" i="2"/>
  <c r="BF1035" i="2"/>
  <c r="BF1040" i="2"/>
  <c r="BF1045" i="2"/>
  <c r="BF1061" i="2"/>
  <c r="BF1064" i="2"/>
  <c r="BF1067" i="2"/>
  <c r="BF1068" i="2"/>
  <c r="BF1123" i="2"/>
  <c r="BF1128" i="2"/>
  <c r="J94" i="2"/>
  <c r="BF202" i="2"/>
  <c r="BF229" i="2"/>
  <c r="BF241" i="2"/>
  <c r="BF399" i="2"/>
  <c r="BF422" i="2"/>
  <c r="BF459" i="2"/>
  <c r="BF489" i="2"/>
  <c r="BF491" i="2"/>
  <c r="BF502" i="2"/>
  <c r="BF592" i="2"/>
  <c r="BF604" i="2"/>
  <c r="BF623" i="2"/>
  <c r="BF670" i="2"/>
  <c r="BF712" i="2"/>
  <c r="BF726" i="2"/>
  <c r="BF815" i="2"/>
  <c r="BF869" i="2"/>
  <c r="BF151" i="2"/>
  <c r="BF196" i="2"/>
  <c r="BF208" i="2"/>
  <c r="BF216" i="2"/>
  <c r="BF251" i="2"/>
  <c r="BF331" i="2"/>
  <c r="BF336" i="2"/>
  <c r="BF339" i="2"/>
  <c r="BF467" i="2"/>
  <c r="BF504" i="2"/>
  <c r="BF547" i="2"/>
  <c r="BF567" i="2"/>
  <c r="BF603" i="2"/>
  <c r="BF629" i="2"/>
  <c r="BF679" i="2"/>
  <c r="BF688" i="2"/>
  <c r="BF708" i="2"/>
  <c r="BF748" i="2"/>
  <c r="BF766" i="2"/>
  <c r="BF837" i="2"/>
  <c r="BF858" i="2"/>
  <c r="BF889" i="2"/>
  <c r="BF908" i="2"/>
  <c r="BF249" i="2"/>
  <c r="BF260" i="2"/>
  <c r="BF286" i="2"/>
  <c r="BF352" i="2"/>
  <c r="BF391" i="2"/>
  <c r="BF395" i="2"/>
  <c r="BF431" i="2"/>
  <c r="BF446" i="2"/>
  <c r="BF460" i="2"/>
  <c r="BF510" i="2"/>
  <c r="BF542" i="2"/>
  <c r="BF566" i="2"/>
  <c r="BF598" i="2"/>
  <c r="BF621" i="2"/>
  <c r="BF659" i="2"/>
  <c r="BF704" i="2"/>
  <c r="BF733" i="2"/>
  <c r="BF739" i="2"/>
  <c r="BF863" i="2"/>
  <c r="BF944" i="2"/>
  <c r="BF957" i="2"/>
  <c r="BF971" i="2"/>
  <c r="BF1028" i="2"/>
  <c r="BF1032" i="2"/>
  <c r="BF1066" i="2"/>
  <c r="F37" i="3"/>
  <c r="BB97" i="1"/>
  <c r="J35" i="5"/>
  <c r="AV100" i="1"/>
  <c r="F37" i="7"/>
  <c r="BB103" i="1"/>
  <c r="F39" i="8"/>
  <c r="BD104" i="1"/>
  <c r="F35" i="11"/>
  <c r="AZ109" i="1"/>
  <c r="F38" i="11"/>
  <c r="BC109" i="1"/>
  <c r="F38" i="2"/>
  <c r="BC96" i="1"/>
  <c r="F39" i="2"/>
  <c r="BD96" i="1"/>
  <c r="J35" i="3"/>
  <c r="AV97" i="1"/>
  <c r="F37" i="5"/>
  <c r="BB100" i="1"/>
  <c r="F35" i="8"/>
  <c r="AZ104" i="1"/>
  <c r="J35" i="8"/>
  <c r="AV104" i="1"/>
  <c r="F35" i="9"/>
  <c r="AZ106" i="1"/>
  <c r="J35" i="11"/>
  <c r="AV109" i="1"/>
  <c r="F37" i="12"/>
  <c r="BB110" i="1"/>
  <c r="J33" i="4"/>
  <c r="AV98" i="1"/>
  <c r="F36" i="4"/>
  <c r="BC98" i="1"/>
  <c r="F39" i="5"/>
  <c r="BD100" i="1"/>
  <c r="F38" i="8"/>
  <c r="BC104" i="1"/>
  <c r="F37" i="8"/>
  <c r="BB104" i="1"/>
  <c r="F35" i="10"/>
  <c r="AZ107" i="1"/>
  <c r="F37" i="11"/>
  <c r="BB109" i="1"/>
  <c r="F39" i="12"/>
  <c r="BD110" i="1"/>
  <c r="F35" i="2"/>
  <c r="AZ96" i="1"/>
  <c r="F39" i="3"/>
  <c r="BD97" i="1"/>
  <c r="F35" i="5"/>
  <c r="AZ100" i="1"/>
  <c r="F35" i="7"/>
  <c r="AZ103" i="1"/>
  <c r="F37" i="9"/>
  <c r="BB106" i="1"/>
  <c r="J35" i="10"/>
  <c r="AV107" i="1"/>
  <c r="F39" i="11"/>
  <c r="BD109" i="1"/>
  <c r="J35" i="2"/>
  <c r="AV96" i="1"/>
  <c r="AS94" i="1"/>
  <c r="F33" i="4"/>
  <c r="AZ98" i="1"/>
  <c r="F37" i="4"/>
  <c r="BD98" i="1"/>
  <c r="F37" i="6"/>
  <c r="BB101" i="1"/>
  <c r="F39" i="6"/>
  <c r="BD101" i="1"/>
  <c r="J35" i="6"/>
  <c r="AV101" i="1"/>
  <c r="J35" i="7"/>
  <c r="AV103" i="1"/>
  <c r="F38" i="9"/>
  <c r="BC106" i="1"/>
  <c r="F39" i="10"/>
  <c r="BD107" i="1"/>
  <c r="J35" i="12"/>
  <c r="AV110" i="1"/>
  <c r="F38" i="3"/>
  <c r="BC97" i="1"/>
  <c r="F35" i="4"/>
  <c r="BB98" i="1"/>
  <c r="F35" i="6"/>
  <c r="AZ101" i="1"/>
  <c r="F38" i="6"/>
  <c r="BC101" i="1"/>
  <c r="F38" i="7"/>
  <c r="BC103" i="1"/>
  <c r="F39" i="9"/>
  <c r="BD106" i="1"/>
  <c r="F38" i="10"/>
  <c r="BC107" i="1"/>
  <c r="F38" i="12"/>
  <c r="BC110" i="1"/>
  <c r="F37" i="2"/>
  <c r="BB96" i="1"/>
  <c r="F35" i="3"/>
  <c r="AZ97" i="1"/>
  <c r="F38" i="5"/>
  <c r="BC100" i="1"/>
  <c r="F39" i="7"/>
  <c r="BD103" i="1"/>
  <c r="J35" i="9"/>
  <c r="AV106" i="1"/>
  <c r="F37" i="10"/>
  <c r="BB107" i="1"/>
  <c r="F35" i="12"/>
  <c r="AZ110" i="1"/>
  <c r="P130" i="9" l="1"/>
  <c r="P129" i="9"/>
  <c r="AU106" i="1"/>
  <c r="P149" i="2"/>
  <c r="R736" i="2"/>
  <c r="T153" i="7"/>
  <c r="T131" i="7"/>
  <c r="BK127" i="8"/>
  <c r="BK126" i="8"/>
  <c r="J126" i="8"/>
  <c r="J98" i="8"/>
  <c r="T130" i="9"/>
  <c r="T129" i="9"/>
  <c r="R130" i="9"/>
  <c r="R129" i="9"/>
  <c r="P186" i="3"/>
  <c r="P132" i="3"/>
  <c r="AU97" i="1"/>
  <c r="P736" i="2"/>
  <c r="P127" i="10"/>
  <c r="P126" i="10"/>
  <c r="AU107" i="1"/>
  <c r="T127" i="8"/>
  <c r="T126" i="8"/>
  <c r="P124" i="4"/>
  <c r="P123" i="4"/>
  <c r="AU98" i="1"/>
  <c r="T736" i="2"/>
  <c r="T124" i="4"/>
  <c r="T123" i="4"/>
  <c r="P153" i="7"/>
  <c r="P131" i="7"/>
  <c r="AU103" i="1"/>
  <c r="BK153" i="7"/>
  <c r="J153" i="7"/>
  <c r="J103" i="7"/>
  <c r="T186" i="3"/>
  <c r="T132" i="3"/>
  <c r="BK186" i="3"/>
  <c r="J186" i="3"/>
  <c r="J103" i="3"/>
  <c r="T149" i="2"/>
  <c r="T148" i="2"/>
  <c r="T127" i="10"/>
  <c r="T126" i="10"/>
  <c r="R131" i="7"/>
  <c r="P122" i="6"/>
  <c r="AU101" i="1"/>
  <c r="R124" i="5"/>
  <c r="P123" i="12"/>
  <c r="AU110" i="1"/>
  <c r="BK130" i="9"/>
  <c r="J130" i="9"/>
  <c r="J99" i="9"/>
  <c r="R149" i="2"/>
  <c r="R148" i="2"/>
  <c r="R127" i="10"/>
  <c r="R126" i="10"/>
  <c r="R186" i="3"/>
  <c r="R132" i="3"/>
  <c r="P124" i="5"/>
  <c r="AU100" i="1"/>
  <c r="BK1164" i="2"/>
  <c r="J1164" i="2"/>
  <c r="J123" i="2"/>
  <c r="BK123" i="12"/>
  <c r="J123" i="12"/>
  <c r="J98" i="12"/>
  <c r="BK123" i="11"/>
  <c r="J123" i="11"/>
  <c r="J98" i="11"/>
  <c r="BK126" i="10"/>
  <c r="J126" i="10"/>
  <c r="J98" i="10"/>
  <c r="BK131" i="7"/>
  <c r="J131" i="7"/>
  <c r="J98" i="7"/>
  <c r="BK123" i="4"/>
  <c r="J123" i="4"/>
  <c r="BK132" i="3"/>
  <c r="J132" i="3"/>
  <c r="BK148" i="2"/>
  <c r="J148" i="2"/>
  <c r="BD95" i="1"/>
  <c r="J34" i="4"/>
  <c r="AW98" i="1"/>
  <c r="AT98" i="1"/>
  <c r="AZ102" i="1"/>
  <c r="AV102" i="1"/>
  <c r="BB105" i="1"/>
  <c r="AX105" i="1"/>
  <c r="AZ105" i="1"/>
  <c r="AV105" i="1"/>
  <c r="F36" i="10"/>
  <c r="BA107" i="1"/>
  <c r="F36" i="2"/>
  <c r="BA96" i="1"/>
  <c r="AU108" i="1"/>
  <c r="F36" i="3"/>
  <c r="BA97" i="1"/>
  <c r="F36" i="8"/>
  <c r="BA104" i="1"/>
  <c r="BC95" i="1"/>
  <c r="J30" i="4"/>
  <c r="AG98" i="1"/>
  <c r="BC99" i="1"/>
  <c r="AY99" i="1"/>
  <c r="F36" i="6"/>
  <c r="BA101" i="1"/>
  <c r="J36" i="7"/>
  <c r="AW103" i="1"/>
  <c r="AT103" i="1"/>
  <c r="AU102" i="1"/>
  <c r="J32" i="2"/>
  <c r="AG96" i="1"/>
  <c r="J32" i="3"/>
  <c r="AG97" i="1"/>
  <c r="F36" i="5"/>
  <c r="BA100" i="1"/>
  <c r="J36" i="10"/>
  <c r="AW107" i="1"/>
  <c r="AT107" i="1"/>
  <c r="J36" i="2"/>
  <c r="AW96" i="1"/>
  <c r="AT96" i="1"/>
  <c r="BB99" i="1"/>
  <c r="AX99" i="1"/>
  <c r="AZ99" i="1"/>
  <c r="AV99" i="1"/>
  <c r="J32" i="5"/>
  <c r="AG100" i="1"/>
  <c r="J32" i="6"/>
  <c r="AG101" i="1"/>
  <c r="BB102" i="1"/>
  <c r="AX102" i="1"/>
  <c r="J36" i="9"/>
  <c r="AW106" i="1"/>
  <c r="AT106" i="1"/>
  <c r="F36" i="12"/>
  <c r="BA110" i="1"/>
  <c r="AZ95" i="1"/>
  <c r="F34" i="4"/>
  <c r="BA98" i="1"/>
  <c r="BD102" i="1"/>
  <c r="BC105" i="1"/>
  <c r="AY105" i="1"/>
  <c r="BD105" i="1"/>
  <c r="F36" i="11"/>
  <c r="BA109" i="1"/>
  <c r="BC108" i="1"/>
  <c r="AY108" i="1"/>
  <c r="BB108" i="1"/>
  <c r="AX108" i="1"/>
  <c r="BB95" i="1"/>
  <c r="AX95" i="1"/>
  <c r="J36" i="5"/>
  <c r="AW100" i="1"/>
  <c r="AT100" i="1"/>
  <c r="J36" i="11"/>
  <c r="AW109" i="1"/>
  <c r="AT109" i="1"/>
  <c r="BD108" i="1"/>
  <c r="J36" i="12"/>
  <c r="AW110" i="1"/>
  <c r="AT110" i="1"/>
  <c r="J36" i="3"/>
  <c r="AW97" i="1"/>
  <c r="AT97" i="1"/>
  <c r="F36" i="9"/>
  <c r="BA106" i="1"/>
  <c r="AZ108" i="1"/>
  <c r="AV108" i="1"/>
  <c r="BD99" i="1"/>
  <c r="J36" i="6"/>
  <c r="AW101" i="1"/>
  <c r="AT101" i="1"/>
  <c r="BC102" i="1"/>
  <c r="AY102" i="1"/>
  <c r="J36" i="8"/>
  <c r="AW104" i="1"/>
  <c r="AT104" i="1"/>
  <c r="F36" i="7"/>
  <c r="BA103" i="1"/>
  <c r="P148" i="2" l="1"/>
  <c r="AU96" i="1"/>
  <c r="J127" i="8"/>
  <c r="J99" i="8"/>
  <c r="BK129" i="9"/>
  <c r="J129" i="9"/>
  <c r="AN101" i="1"/>
  <c r="AN100" i="1"/>
  <c r="J41" i="6"/>
  <c r="AN98" i="1"/>
  <c r="J41" i="5"/>
  <c r="J96" i="4"/>
  <c r="AN97" i="1"/>
  <c r="J39" i="4"/>
  <c r="J98" i="3"/>
  <c r="AN96" i="1"/>
  <c r="J98" i="2"/>
  <c r="J41" i="3"/>
  <c r="J41" i="2"/>
  <c r="AU95" i="1"/>
  <c r="J32" i="8"/>
  <c r="AG104" i="1"/>
  <c r="J32" i="9"/>
  <c r="AG106" i="1"/>
  <c r="J32" i="7"/>
  <c r="AG103" i="1"/>
  <c r="BC94" i="1"/>
  <c r="W32" i="1"/>
  <c r="AU105" i="1"/>
  <c r="AU99" i="1"/>
  <c r="J32" i="12"/>
  <c r="AG110" i="1"/>
  <c r="AG95" i="1"/>
  <c r="AV95" i="1"/>
  <c r="BA102" i="1"/>
  <c r="AW102" i="1"/>
  <c r="AT102" i="1"/>
  <c r="J32" i="11"/>
  <c r="AG109" i="1"/>
  <c r="AG108" i="1"/>
  <c r="BD94" i="1"/>
  <c r="W33" i="1"/>
  <c r="AY95" i="1"/>
  <c r="AG99" i="1"/>
  <c r="J32" i="10"/>
  <c r="AG107" i="1"/>
  <c r="AG105" i="1"/>
  <c r="AZ94" i="1"/>
  <c r="AV94" i="1"/>
  <c r="AK29" i="1"/>
  <c r="BA99" i="1"/>
  <c r="AW99" i="1"/>
  <c r="AT99" i="1"/>
  <c r="BB94" i="1"/>
  <c r="W31" i="1"/>
  <c r="BA95" i="1"/>
  <c r="AW95" i="1"/>
  <c r="BA105" i="1"/>
  <c r="AW105" i="1"/>
  <c r="AT105" i="1"/>
  <c r="BA108" i="1"/>
  <c r="AW108" i="1"/>
  <c r="AT108" i="1"/>
  <c r="J41" i="8" l="1"/>
  <c r="J41" i="9"/>
  <c r="J41" i="12"/>
  <c r="J98" i="9"/>
  <c r="J41" i="11"/>
  <c r="AN109" i="1"/>
  <c r="AN105" i="1"/>
  <c r="J41" i="10"/>
  <c r="AN107" i="1"/>
  <c r="J41" i="7"/>
  <c r="AN103" i="1"/>
  <c r="AN99" i="1"/>
  <c r="AN108" i="1"/>
  <c r="AN106" i="1"/>
  <c r="AN110" i="1"/>
  <c r="AN104" i="1"/>
  <c r="AU94" i="1"/>
  <c r="AG102" i="1"/>
  <c r="AT95" i="1"/>
  <c r="AN95" i="1"/>
  <c r="AX94" i="1"/>
  <c r="W29" i="1"/>
  <c r="AY94" i="1"/>
  <c r="BA94" i="1"/>
  <c r="AW94" i="1"/>
  <c r="AK30" i="1"/>
  <c r="AN102" i="1" l="1"/>
  <c r="AG94" i="1"/>
  <c r="AK26" i="1"/>
  <c r="AK35" i="1"/>
  <c r="W30" i="1"/>
  <c r="AT94" i="1"/>
  <c r="AN94" i="1"/>
</calcChain>
</file>

<file path=xl/sharedStrings.xml><?xml version="1.0" encoding="utf-8"?>
<sst xmlns="http://schemas.openxmlformats.org/spreadsheetml/2006/main" count="21752" uniqueCount="2481">
  <si>
    <t>Export Komplet</t>
  </si>
  <si>
    <t/>
  </si>
  <si>
    <t>2.0</t>
  </si>
  <si>
    <t>False</t>
  </si>
  <si>
    <t>{8b531192-a69f-447a-8d43-b250214224ab}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</si>
  <si>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</si>
  <si>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</si>
  <si>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</si>
  <si>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</si>
  <si>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</si>
  <si>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</si>
  <si>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</si>
  <si>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</si>
  <si>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024-2025a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</si>
  <si>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</si>
  <si>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</si>
  <si>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Richtársky dom - rekonštrukcia objektu</t>
  </si>
  <si>
    <t>JKSO:</t>
  </si>
  <si>
    <t>ČS:</t>
  </si>
  <si>
    <t>Miesto:</t>
  </si>
  <si>
    <t>Záhorská Bystrica</t>
  </si>
  <si>
    <t>Dátum:</t>
  </si>
  <si>
    <t>18. 11. 2025</t>
  </si>
  <si>
    <t>Objednávateľ:</t>
  </si>
  <si>
    <t>IČO:</t>
  </si>
  <si>
    <t>Mestská časť BA-Záhorská Bystrica</t>
  </si>
  <si>
    <t>IČ DPH:</t>
  </si>
  <si>
    <t>Zhotoviteľ:</t>
  </si>
  <si>
    <t>Vyplň údaj</t>
  </si>
  <si>
    <t>Projektant:</t>
  </si>
  <si>
    <t>Ing. arch. Ladislav Slabey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</si>
  <si>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</si>
  <si>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</si>
  <si>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</si>
  <si>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</si>
  <si>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</si>
  <si>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</si>
  <si>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</si>
  <si>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</si>
  <si>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</si>
  <si>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</si>
  <si>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</si>
  <si>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</si>
  <si>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</si>
  <si>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</si>
  <si>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</si>
  <si>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</si>
  <si>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</si>
  <si>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</si>
  <si>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</si>
  <si>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</si>
  <si>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</si>
  <si>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</si>
  <si>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</si>
  <si>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</si>
  <si>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</si>
  <si>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</si>
  <si>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</si>
  <si>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</si>
  <si>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</si>
  <si>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</si>
  <si>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</si>
  <si>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</si>
  <si>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</si>
  <si>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</si>
  <si>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</si>
  <si>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</si>
  <si>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</si>
  <si>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</si>
  <si>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</si>
  <si>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</si>
  <si>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</si>
  <si>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</si>
  <si>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</si>
  <si>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</si>
  <si>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</si>
  <si>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</si>
  <si>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</si>
  <si>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</si>
  <si>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</si>
  <si>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Architektúra</t>
  </si>
  <si>
    <t>STA</t>
  </si>
  <si>
    <t>1</t>
  </si>
  <si>
    <t>{3af8bfd4-548d-4328-b44a-fde8166bcb2d}</t>
  </si>
  <si>
    <t>/</t>
  </si>
  <si>
    <t>A1</t>
  </si>
  <si>
    <t>Architektúra - oprávnené položky</t>
  </si>
  <si>
    <t>Časť</t>
  </si>
  <si>
    <t>2</t>
  </si>
  <si>
    <t>{562c08be-9d6a-4bbb-bac1-ee757691334c}</t>
  </si>
  <si>
    <t>A2</t>
  </si>
  <si>
    <t>Architektúra - neoprávnené položky</t>
  </si>
  <si>
    <t>{1fd871e3-46e8-4854-99ad-9ca92e88b5f3}</t>
  </si>
  <si>
    <t>B</t>
  </si>
  <si>
    <t>Prípojky vody a kanalizácie</t>
  </si>
  <si>
    <t>{dd01c534-326a-4ef4-98c0-4e6ae6efc4e5}</t>
  </si>
  <si>
    <t>C</t>
  </si>
  <si>
    <t>Elektroinštalácia</t>
  </si>
  <si>
    <t>{a613e978-d0d3-432d-82fc-04ed141ad9e0}</t>
  </si>
  <si>
    <t>C1</t>
  </si>
  <si>
    <t>Elektroinštalácia - oprávnené</t>
  </si>
  <si>
    <t>{e82dcd76-3a43-4a3c-896d-329f12084489}</t>
  </si>
  <si>
    <t>C2</t>
  </si>
  <si>
    <t>Elektroinštalácia - neoprávnené</t>
  </si>
  <si>
    <t>{07afaf35-46ab-4b2b-878e-530ed5daeeeb}</t>
  </si>
  <si>
    <t>Zdravotechnika</t>
  </si>
  <si>
    <t>{7d1c905e-f582-4dbc-ac2d-b4f7e7ae14ac}</t>
  </si>
  <si>
    <t>D1</t>
  </si>
  <si>
    <t>Zdravotechnika - oprávnené</t>
  </si>
  <si>
    <t>{c820aec2-da8d-4bfb-8e45-2a14436ae09c}</t>
  </si>
  <si>
    <t>D2</t>
  </si>
  <si>
    <t>Zdravotechnika - neoprávnené</t>
  </si>
  <si>
    <t>{af636e26-33d2-4c64-beed-af73f829f707}</t>
  </si>
  <si>
    <t>E</t>
  </si>
  <si>
    <t>Vykurovanie</t>
  </si>
  <si>
    <t>{626c1d48-83bf-47d6-899d-7c22d1eede4c}</t>
  </si>
  <si>
    <t>E1</t>
  </si>
  <si>
    <t>Vykurovanie - oprávnené</t>
  </si>
  <si>
    <t>{0a1fdcf0-5e32-4b5e-a24c-fc8439dab55c}</t>
  </si>
  <si>
    <t>E2</t>
  </si>
  <si>
    <t>Vykurovanie - neoprávnené</t>
  </si>
  <si>
    <t>{9d3e566a-d320-4924-961c-239e35cfcd36}</t>
  </si>
  <si>
    <t>F</t>
  </si>
  <si>
    <t>Vzduchotechnika</t>
  </si>
  <si>
    <t>{444b493d-5379-4d6c-8002-a868b2880b38}</t>
  </si>
  <si>
    <t>F1</t>
  </si>
  <si>
    <t>Vzduchotechnika - oprávnené</t>
  </si>
  <si>
    <t>{c65adc95-31a4-4cff-ae82-570130dbce2a}</t>
  </si>
  <si>
    <t>F2</t>
  </si>
  <si>
    <t>Vzduchotechnika - neoprávnené</t>
  </si>
  <si>
    <t>{e393e4e3-e4fb-4d05-930a-dcc0d290c8f2}</t>
  </si>
  <si>
    <t>plocha_komína</t>
  </si>
  <si>
    <t>m2</t>
  </si>
  <si>
    <t>7,292</t>
  </si>
  <si>
    <t>KRYCÍ LIST ROZPOČTU</t>
  </si>
  <si>
    <t>Objekt:</t>
  </si>
  <si>
    <t>A - Architektúra</t>
  </si>
  <si>
    <t>Časť:</t>
  </si>
  <si>
    <t>A1 - Architektúra - oprávnené položky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</si>
  <si>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</si>
  <si>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</si>
  <si>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</si>
  <si>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</si>
  <si>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</si>
  <si>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</si>
  <si>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</si>
  <si>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</si>
  <si>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</si>
  <si>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</si>
  <si>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</si>
  <si>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</si>
  <si>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</si>
  <si>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</si>
  <si>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</si>
  <si>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</si>
  <si>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</si>
  <si>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</si>
  <si>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</si>
  <si>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</si>
  <si>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</si>
  <si>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</si>
  <si>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</si>
  <si>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</si>
  <si>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</si>
  <si>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</si>
  <si>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</si>
  <si>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</si>
  <si>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</si>
  <si>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</si>
  <si>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</si>
  <si>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>HZS - Hodinové zúčtovacie sadzby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</si>
  <si>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</si>
  <si>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</si>
  <si>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</si>
  <si>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</si>
  <si>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</si>
  <si>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</si>
  <si>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</si>
  <si>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</si>
  <si>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</si>
  <si>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</si>
  <si>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</si>
  <si>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</si>
  <si>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</si>
  <si>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</si>
  <si>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</si>
  <si>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</si>
  <si>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</si>
  <si>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</si>
  <si>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111103401.S</t>
  </si>
  <si>
    <t>Odstránenie tŕstia, plazivého rastlinstva a bodľačia vyrezávaním tŕstia a palachu</t>
  </si>
  <si>
    <t>ha</t>
  </si>
  <si>
    <t>4</t>
  </si>
  <si>
    <t>VV</t>
  </si>
  <si>
    <t>(13,33+7,3+4,9+6,8+7,0)*1,5/10000</t>
  </si>
  <si>
    <t>Súčet</t>
  </si>
  <si>
    <t>122201101.S</t>
  </si>
  <si>
    <t>Odkopávka a prekopávka nezapažená v hornine 3, do 100 m3</t>
  </si>
  <si>
    <t>m3</t>
  </si>
  <si>
    <t>-1130009964</t>
  </si>
  <si>
    <t>"odkopávka pre chodník"</t>
  </si>
  <si>
    <t>2,6*6,7*0,48</t>
  </si>
  <si>
    <t>3</t>
  </si>
  <si>
    <t>131201101.S</t>
  </si>
  <si>
    <t>Výkop nezapaženej jamy v hornine 3, do 100 m3</t>
  </si>
  <si>
    <t>-2118084291</t>
  </si>
  <si>
    <t xml:space="preserve">"výkop pre vsak" </t>
  </si>
  <si>
    <t>1/3*(1,2+0,3*2)*((2,4*3)+(3*3,5)+Sqrt((2,4*3)*(3*3,5)))</t>
  </si>
  <si>
    <t>132201101.S</t>
  </si>
  <si>
    <t>Výkop ryhy do šírky 600 mm v horn.3 do 100 m3</t>
  </si>
  <si>
    <t>409556094</t>
  </si>
  <si>
    <t>"výkop pre drenáž mimo základov" 15*1*0,4</t>
  </si>
  <si>
    <t>5</t>
  </si>
  <si>
    <t>180402111.S</t>
  </si>
  <si>
    <t>Založenie trávnika parkového výsevom v rovine do 1:5</t>
  </si>
  <si>
    <t>165978966</t>
  </si>
  <si>
    <t>"trávnik" 52</t>
  </si>
  <si>
    <t>6</t>
  </si>
  <si>
    <t>M</t>
  </si>
  <si>
    <t>005720001400.S</t>
  </si>
  <si>
    <t>Osivá tráv - semená parkovej zmesi</t>
  </si>
  <si>
    <t>kg</t>
  </si>
  <si>
    <t>8</t>
  </si>
  <si>
    <t>727246715</t>
  </si>
  <si>
    <t>52*0,0309 'Prepočítané koeficientom množstva</t>
  </si>
  <si>
    <t>7</t>
  </si>
  <si>
    <t>182001111.S</t>
  </si>
  <si>
    <t>Plošná úprava terénu pri nerovnostiach terénu nad 50-100 mm v rovine alebo na svahu do 1:5</t>
  </si>
  <si>
    <t>-2094894807</t>
  </si>
  <si>
    <t>185804514.S</t>
  </si>
  <si>
    <t>Odburinenie výsadieb  v rovine alebo na svahu do 1:5 - súvislých kríkových skupín</t>
  </si>
  <si>
    <t>(13,33+7,3+4,9+6,8+7,0)*1,5</t>
  </si>
  <si>
    <t>9</t>
  </si>
  <si>
    <t>113107131.S</t>
  </si>
  <si>
    <t>Odstránenie krytu v ploche do 200 m2 z betónu prostého, hr. vrstvy do 150 mm,  -0,22500t</t>
  </si>
  <si>
    <t>"okapový chodník po obvode</t>
  </si>
  <si>
    <t>(13,3+13,33+7,3+6,7+6,8+7,0)*0,6</t>
  </si>
  <si>
    <t>10</t>
  </si>
  <si>
    <t>130201001.S</t>
  </si>
  <si>
    <t>Výkop jamy a ryhy v obmedzenom priestore horn. tr.3 ručne</t>
  </si>
  <si>
    <t>"prehĺbenie pivnice</t>
  </si>
  <si>
    <t>5,0*6,0*0,4</t>
  </si>
  <si>
    <t>"1np na teréne</t>
  </si>
  <si>
    <t>2,08*2,08*0,4</t>
  </si>
  <si>
    <t>1,87*2,71*0,4</t>
  </si>
  <si>
    <t>(4,55+4,2)*0,5*2,9*0,4</t>
  </si>
  <si>
    <t>6,12*5,35*0,4</t>
  </si>
  <si>
    <t>"odkop pre nové schody do pivnice</t>
  </si>
  <si>
    <t>2,5*1,5*1,5</t>
  </si>
  <si>
    <t>11</t>
  </si>
  <si>
    <t>132201401.S</t>
  </si>
  <si>
    <t>Hĺbený výkop pod základmi s odhodením výkopku na vzdialenosť 3 m alebo naložením v hornine 3</t>
  </si>
  <si>
    <t>"podbet základov</t>
  </si>
  <si>
    <t>35,0*0,3*0,65</t>
  </si>
  <si>
    <t>12</t>
  </si>
  <si>
    <t>132211101.S</t>
  </si>
  <si>
    <t>Hĺbenie rýh šírky do 600 mm v  hornine tr.3 súdržných - ručným náradím</t>
  </si>
  <si>
    <t>"základ pod OM1</t>
  </si>
  <si>
    <t>2,5*0,5*1,75</t>
  </si>
  <si>
    <t>"odkop základov po obvode pre podbet.základov</t>
  </si>
  <si>
    <t>35,0*0,5*0,9</t>
  </si>
  <si>
    <t>13</t>
  </si>
  <si>
    <t>161101501.S</t>
  </si>
  <si>
    <t>Zvislé premiestnenie výkopku z horniny I až IV, nosením za každé 3 m výšky</t>
  </si>
  <si>
    <t>14</t>
  </si>
  <si>
    <t>162501102.S</t>
  </si>
  <si>
    <t>Vodorovné premiestnenie výkopku po spevnenej ceste z horniny tr.1-4, do 100 m3 na vzdialenosť do 3000 m</t>
  </si>
  <si>
    <t>16</t>
  </si>
  <si>
    <t>8,362+15,837+6+39,555+6,825+17,938-17,15</t>
  </si>
  <si>
    <t>15</t>
  </si>
  <si>
    <t>162501105.S</t>
  </si>
  <si>
    <t>Vodorovné premiestnenie výkopku po spevnenej ceste z horniny tr.1-4, do 100 m3, príplatok k cene za každých ďalšich a začatých 1000 m (12x)</t>
  </si>
  <si>
    <t>18</t>
  </si>
  <si>
    <t>"počítané do 12 km, zhotoviteľ ocení podľa svojich možností</t>
  </si>
  <si>
    <t>77,367*12</t>
  </si>
  <si>
    <t>979089612.S</t>
  </si>
  <si>
    <t>Poplatok za skládku - iné odpady zo stavieb a demolácií (17 09), ostatné</t>
  </si>
  <si>
    <t>t</t>
  </si>
  <si>
    <t>5995301</t>
  </si>
  <si>
    <t>"vo výkope pri komunikácii sa predpokladajú lokálne ložiská bituménových zmesí a zmiešaného stavebného odpadu" 10</t>
  </si>
  <si>
    <t>17</t>
  </si>
  <si>
    <t>171209111.S</t>
  </si>
  <si>
    <t>Poplatok za uloženie stavebného odpadu na recykláciu - zemina a kamenivo (17 05 04)</t>
  </si>
  <si>
    <t>-1153657650</t>
  </si>
  <si>
    <t>77,367*1,65</t>
  </si>
  <si>
    <t>-10</t>
  </si>
  <si>
    <t>162201101.S</t>
  </si>
  <si>
    <t>Vodorovné premiestnenie výkopku z horniny 1-4 do 20m</t>
  </si>
  <si>
    <t>20</t>
  </si>
  <si>
    <t>19</t>
  </si>
  <si>
    <t>167101101.S</t>
  </si>
  <si>
    <t>Nakladanie neuľahnutého výkopku z hornín tr.1-4 do 100 m3</t>
  </si>
  <si>
    <t>22</t>
  </si>
  <si>
    <t>174101001.S</t>
  </si>
  <si>
    <t>Zásyp sypaninou so zhutnením jám, šachiet, rýh, zárezov alebo okolo objektov do 100 m3</t>
  </si>
  <si>
    <t>26</t>
  </si>
  <si>
    <t>35,0*0,3*0,9</t>
  </si>
  <si>
    <t>"odpys obrubníkov na chodníku zeminou</t>
  </si>
  <si>
    <t>0,25*0,15*6,7*2</t>
  </si>
  <si>
    <t xml:space="preserve">"zásyp zeminou pre vsak" </t>
  </si>
  <si>
    <t>-2,4*3*1,2</t>
  </si>
  <si>
    <t>21</t>
  </si>
  <si>
    <t>583310003800.S</t>
  </si>
  <si>
    <t>Štrkopiesok frakcia 16-32 mm</t>
  </si>
  <si>
    <t>518127567</t>
  </si>
  <si>
    <t>Zakladanie</t>
  </si>
  <si>
    <t>211971110.S</t>
  </si>
  <si>
    <t>Zhotovenie opláštenia výplne z geotextílie, v ryhe alebo v záreze so stenami šikmými o skl. do 1:2,5</t>
  </si>
  <si>
    <t>-1966541139</t>
  </si>
  <si>
    <t>"lôžko pre drenáž" 60*2</t>
  </si>
  <si>
    <t>693110004500.S</t>
  </si>
  <si>
    <t>Geotextília polypropylénová netkaná 300 g/m2</t>
  </si>
  <si>
    <t>-1091785931</t>
  </si>
  <si>
    <t>120*1,02 'Prepočítané koeficientom množstva</t>
  </si>
  <si>
    <t>24</t>
  </si>
  <si>
    <t>212532211.S</t>
  </si>
  <si>
    <t>Lôžko pre trativod z kameniva hrubého drveného frakcie 16-32 mm</t>
  </si>
  <si>
    <t>-1848690799</t>
  </si>
  <si>
    <t>"lôžko pre drenáž" 60*0,4*0,4</t>
  </si>
  <si>
    <t>25</t>
  </si>
  <si>
    <t>212752125.S</t>
  </si>
  <si>
    <t>Trativody z flexodrenážnych rúr DN 100</t>
  </si>
  <si>
    <t>m</t>
  </si>
  <si>
    <t>160626218</t>
  </si>
  <si>
    <t>274271031.S</t>
  </si>
  <si>
    <t>Murivo základových pásov (m3) z betónových debniacich tvárnic s betónovou výplňou C 16/20 hrúbky 250 mm</t>
  </si>
  <si>
    <t>28</t>
  </si>
  <si>
    <t>"om1" 2,5*0,25*1,25</t>
  </si>
  <si>
    <t>27</t>
  </si>
  <si>
    <t>274321312.S</t>
  </si>
  <si>
    <t>Betón základových pásov, železový (bez výstuže), tr. C 20/25</t>
  </si>
  <si>
    <t>30</t>
  </si>
  <si>
    <t>"pod OM1</t>
  </si>
  <si>
    <t>2,5*0,5*0,5</t>
  </si>
  <si>
    <t>279311115.S</t>
  </si>
  <si>
    <t>Postupné podbet. základného muriva bez výkopu, zapaž. a debnenia prostým betónom tr. C 20/25</t>
  </si>
  <si>
    <t>32</t>
  </si>
  <si>
    <t>35,0*0,5*0,65</t>
  </si>
  <si>
    <t>29</t>
  </si>
  <si>
    <t>274351217.S</t>
  </si>
  <si>
    <t>Debnenie stien základových pásov, zhotovenie-tradičné</t>
  </si>
  <si>
    <t>34</t>
  </si>
  <si>
    <t>35,0*0,65</t>
  </si>
  <si>
    <t>274351218.S</t>
  </si>
  <si>
    <t>Debnenie stien základových pásov, odstránenie-tradičné</t>
  </si>
  <si>
    <t>36</t>
  </si>
  <si>
    <t>Zvislé a kompletné konštrukcie</t>
  </si>
  <si>
    <t>31</t>
  </si>
  <si>
    <t>311233141.S</t>
  </si>
  <si>
    <t>Murivo nosné (m3) z tehál pálených dierovaných brúsených na pero a drážku hrúbky 300 mm, na maltu pre tenké škáry</t>
  </si>
  <si>
    <t>38</t>
  </si>
  <si>
    <t>"štíty</t>
  </si>
  <si>
    <t>6,0*0,3*0,3</t>
  </si>
  <si>
    <t>6,0*0,3*(7,39-3,525)*0,5</t>
  </si>
  <si>
    <t>-0,87*0,3*1,4*2</t>
  </si>
  <si>
    <t>6,9*0,3*0,15</t>
  </si>
  <si>
    <t>6,9*0,3*(7,39-3,55)*0,5</t>
  </si>
  <si>
    <t>311233161.S</t>
  </si>
  <si>
    <t>Murivo nosné (m3) z tehál pálených dierovaných brúsených na pero a drážku hrúbky 250 mm, na maltu pre tenké škáry</t>
  </si>
  <si>
    <t>40</t>
  </si>
  <si>
    <t>"15" 3,17*0,25*2,2</t>
  </si>
  <si>
    <t>33</t>
  </si>
  <si>
    <t>314233521.S</t>
  </si>
  <si>
    <t>Murivo komín. alebo vent. telies voľne stojacích nad strešnou rovinou s prieduchom nad 150x150 na MC</t>
  </si>
  <si>
    <t>-746515968</t>
  </si>
  <si>
    <t xml:space="preserve">"vybudovanie novej repliky komína" </t>
  </si>
  <si>
    <t>(0,7*0,7-0,4*0,4)*2,31</t>
  </si>
  <si>
    <t>(0,7*0,7-0,4*0,4)*0,38</t>
  </si>
  <si>
    <t>"odpočet otvorov" -0,3*0,2*0,15*4</t>
  </si>
  <si>
    <t>316381215.S</t>
  </si>
  <si>
    <t>Krycie dosky komínov a ventilácií z bet. C 16/20 s debnením, výstužou a poterom, s presahom, hr. nad 50 do 80 mm</t>
  </si>
  <si>
    <t>1715975496</t>
  </si>
  <si>
    <t>(0,76*0,76-0,4*0,4)</t>
  </si>
  <si>
    <t>(0,76*0,76)</t>
  </si>
  <si>
    <t>0,55*0,55</t>
  </si>
  <si>
    <t>0,4*0,4</t>
  </si>
  <si>
    <t>35</t>
  </si>
  <si>
    <t>317160152.S</t>
  </si>
  <si>
    <t>Keramický preklad nenosný šírky 115 mm, výšky 71 mm, dĺžky 1250 mm</t>
  </si>
  <si>
    <t>ks</t>
  </si>
  <si>
    <t>42</t>
  </si>
  <si>
    <t>319201311.Sa</t>
  </si>
  <si>
    <t>Oprava povrchu, bez odsekania tehál s lokálnym doplnením chýbajúceho muriva</t>
  </si>
  <si>
    <t>-912347282</t>
  </si>
  <si>
    <t>"vyrovnanie stropu" 110,443+82,236</t>
  </si>
  <si>
    <t>"vyrovnanie stien" 323,358+262,656</t>
  </si>
  <si>
    <t>37</t>
  </si>
  <si>
    <t>331321315.S</t>
  </si>
  <si>
    <t>Betón stĺpov a pilierov hranatých, ťahadiel, rámových stojok, vzpier, železový (bez výstuže) tr. C 20/25</t>
  </si>
  <si>
    <t>44</t>
  </si>
  <si>
    <t>"s201" 0,25*0,25*3,55*2</t>
  </si>
  <si>
    <t>331351101.S</t>
  </si>
  <si>
    <t>Debnenie hranatých stĺpov prierezu pravouhlého štvoruholníka výšky do 4 m, zhotovenie-dielce</t>
  </si>
  <si>
    <t>46</t>
  </si>
  <si>
    <t>"s201" 2*(0,25+0,25)*3,55*2</t>
  </si>
  <si>
    <t>39</t>
  </si>
  <si>
    <t>331351102.S</t>
  </si>
  <si>
    <t>Debnenie hranatých stĺpov prierezu pravouhlého štvoruholníka výšky do 4 m, odstránenie-dielce</t>
  </si>
  <si>
    <t>48</t>
  </si>
  <si>
    <t>342240141.S</t>
  </si>
  <si>
    <t>Priečky z tehál pálených dierovaných brúsených na pero a drážku hrúbky 115 mm, na maltu pre tenké škáry</t>
  </si>
  <si>
    <t>50</t>
  </si>
  <si>
    <t>"1pp</t>
  </si>
  <si>
    <t>1,4*2,2-0,8*1,97</t>
  </si>
  <si>
    <t>"1np</t>
  </si>
  <si>
    <t>5,0*2,75-0,8*1,97</t>
  </si>
  <si>
    <t>(2,135+1,88)*2,75</t>
  </si>
  <si>
    <t>-0,8*1,97</t>
  </si>
  <si>
    <t>41</t>
  </si>
  <si>
    <t>349231811.S</t>
  </si>
  <si>
    <t>Primurovka ostenia s ozubom z tehál vo vybúraných otvoroch nad 80 do 150 mm</t>
  </si>
  <si>
    <t>52</t>
  </si>
  <si>
    <t>"úprava pôvodných otvorov pre nové okná</t>
  </si>
  <si>
    <t>1,49*0,65*2</t>
  </si>
  <si>
    <t>"šambrány okien a dverí</t>
  </si>
  <si>
    <t>1,42*0,7-1,12*0,4</t>
  </si>
  <si>
    <t>349231821.S</t>
  </si>
  <si>
    <t>Primurovka ostenia s ozubom z tehál vo vybúraných otvoroch nad 150 do 300 mm</t>
  </si>
  <si>
    <t>54</t>
  </si>
  <si>
    <t>1,46*0,65*2</t>
  </si>
  <si>
    <t>"sambrány okien a dverí</t>
  </si>
  <si>
    <t>0,38*1,85*2</t>
  </si>
  <si>
    <t>(1,92*1,58-1,52*1,18)*2</t>
  </si>
  <si>
    <t>(1,8*1,27-1,4*0,87)*4</t>
  </si>
  <si>
    <t>(2,2*1,27-0,9*2)</t>
  </si>
  <si>
    <t>Vodorovné konštrukcie</t>
  </si>
  <si>
    <t>43</t>
  </si>
  <si>
    <t>411321314.S</t>
  </si>
  <si>
    <t>Betón stropov doskových a trámových,  železový tr. C 20/25</t>
  </si>
  <si>
    <t>56</t>
  </si>
  <si>
    <t>"d101-d105</t>
  </si>
  <si>
    <t>"m2" (129,596-8,1-4,7)*0,2</t>
  </si>
  <si>
    <t xml:space="preserve">"t01" </t>
  </si>
  <si>
    <t>(1,6*11,4+1,4*10,9)*0,1</t>
  </si>
  <si>
    <t>"nadbetónovanie dosiek</t>
  </si>
  <si>
    <t>"d101" 0,3*0,3*3,35*2</t>
  </si>
  <si>
    <t>"d104" 3,2*0,3*0,15</t>
  </si>
  <si>
    <t>411351101.S</t>
  </si>
  <si>
    <t>Debnenie stropov doskových zhotovenie-dielce</t>
  </si>
  <si>
    <t>58</t>
  </si>
  <si>
    <t>"d101" 5,0*2,7</t>
  </si>
  <si>
    <t>"d102" 3,3*2,1</t>
  </si>
  <si>
    <t>"čelá" (6,3+13,3+12,3+7,0+6,8+6,7)*0,2</t>
  </si>
  <si>
    <t>3,35*0,3*2*2</t>
  </si>
  <si>
    <t>3,2*0,15*2</t>
  </si>
  <si>
    <t>45</t>
  </si>
  <si>
    <t>411351102.S</t>
  </si>
  <si>
    <t>Debnenie stropov doskových odstránenie-dielce</t>
  </si>
  <si>
    <t>60</t>
  </si>
  <si>
    <t>411354175.S</t>
  </si>
  <si>
    <t>Podporná konštrukcia stropov výšky do 4 m pre zaťaženie do 20 kPa zhotovenie</t>
  </si>
  <si>
    <t>62</t>
  </si>
  <si>
    <t>47</t>
  </si>
  <si>
    <t>411354176.S</t>
  </si>
  <si>
    <t>Podporná konštrukcia stropov výšky do 4 m pre zaťaženie do 20 kPa odstránenie</t>
  </si>
  <si>
    <t>64</t>
  </si>
  <si>
    <t>411361821.S</t>
  </si>
  <si>
    <t>Výstuž stropov doskových, trámových, vložkových,konzolových alebo balkónových, B500 (10505)</t>
  </si>
  <si>
    <t>66</t>
  </si>
  <si>
    <t>0,266+0,379+0,47+0,088</t>
  </si>
  <si>
    <t>49</t>
  </si>
  <si>
    <t>411362422.S</t>
  </si>
  <si>
    <t>Výstuž stropov doskových, trámových, vložkových, konzolových, balkónových, zo sietí KARI, priemer drôtu 6/6 mm, veľkosť oka 150x150 mm</t>
  </si>
  <si>
    <t>68</t>
  </si>
  <si>
    <t>"t101" 60,0</t>
  </si>
  <si>
    <t>411362443.S</t>
  </si>
  <si>
    <t>Výstuž stropov doskových, trámových, vložkových, konzolových, balkónových, zo sietí KARI, priemer drôtu 8/8 mm, veľkosť oka 200x200 mm</t>
  </si>
  <si>
    <t>1045662285</t>
  </si>
  <si>
    <t>51</t>
  </si>
  <si>
    <t>413321315.S</t>
  </si>
  <si>
    <t>Betón nosníkov, železový tr. C 20/25</t>
  </si>
  <si>
    <t>70</t>
  </si>
  <si>
    <t>"p201</t>
  </si>
  <si>
    <t>2,5*0,25*0,15*2</t>
  </si>
  <si>
    <t>413351107.S</t>
  </si>
  <si>
    <t>Debnenie nosníka zhotovenie-dielce</t>
  </si>
  <si>
    <t>72</t>
  </si>
  <si>
    <t>2,5*2*0,15*2</t>
  </si>
  <si>
    <t>0,87*0,3*4</t>
  </si>
  <si>
    <t>53</t>
  </si>
  <si>
    <t>413351108.S</t>
  </si>
  <si>
    <t>Debnenie nosníka odstránenie-dielce</t>
  </si>
  <si>
    <t>74</t>
  </si>
  <si>
    <t>413351213.S</t>
  </si>
  <si>
    <t>Podporná konštrukcia nosníkov výšky do 4 m zaťaženia do 10 kPa - zhotovenie</t>
  </si>
  <si>
    <t>76</t>
  </si>
  <si>
    <t>"p201" 0,87*0,3*4</t>
  </si>
  <si>
    <t>55</t>
  </si>
  <si>
    <t>413351214.S</t>
  </si>
  <si>
    <t>Podporná konštrukcia nosníkov výšky do 4 m zaťaženia do 10 kPa - odstránenie</t>
  </si>
  <si>
    <t>78</t>
  </si>
  <si>
    <t>417321414.S</t>
  </si>
  <si>
    <t>Betón stužujúcich pásov a vencov železový tr. C 20/25</t>
  </si>
  <si>
    <t>80</t>
  </si>
  <si>
    <t>"v101"  9,5*0,57*0,3</t>
  </si>
  <si>
    <t>"v102" 6,2*0,57*0,5</t>
  </si>
  <si>
    <t>"v103" 3,7*0,75*0,3</t>
  </si>
  <si>
    <t>"v104" 21,5*0,3*(0,45+0,15)</t>
  </si>
  <si>
    <t>57</t>
  </si>
  <si>
    <t>417351115.S</t>
  </si>
  <si>
    <t>Debnenie bočníc stužujúcich pásov a vencov vrátane vzpier zhotovenie</t>
  </si>
  <si>
    <t>82</t>
  </si>
  <si>
    <t>"v101"  9,5*2*0,3</t>
  </si>
  <si>
    <t>"v102" 6,2*2*0,5</t>
  </si>
  <si>
    <t>"v103" 3,7*2*0,3</t>
  </si>
  <si>
    <t>"v104" 21,5*2*(0,45+0,15)</t>
  </si>
  <si>
    <t>417351116.S</t>
  </si>
  <si>
    <t>Debnenie bočníc stužujúcich pásov a vencov vrátane vzpier odstránenie</t>
  </si>
  <si>
    <t>84</t>
  </si>
  <si>
    <t>59</t>
  </si>
  <si>
    <t>417361821.S</t>
  </si>
  <si>
    <t>Výstuž stužujúcich pásov a vencov z betonárskej ocele B500 (10505)</t>
  </si>
  <si>
    <t>86</t>
  </si>
  <si>
    <t>"vrátane stĺpov a prekladov a OM1</t>
  </si>
  <si>
    <t>0,511</t>
  </si>
  <si>
    <t>417391151.S</t>
  </si>
  <si>
    <t>Montáž obkladu betónových konštrukcií vykonaný súčasne s betónovaním extrudovaným polystyrénom</t>
  </si>
  <si>
    <t>88</t>
  </si>
  <si>
    <t>"dosky</t>
  </si>
  <si>
    <t>(6,3+13,3+12,3+7,0+6,8+6,7)*0,2</t>
  </si>
  <si>
    <t>3,35*0,3*2</t>
  </si>
  <si>
    <t>3,2*0,15</t>
  </si>
  <si>
    <t>"vence</t>
  </si>
  <si>
    <t>"v101"  9,5*0,3</t>
  </si>
  <si>
    <t>"v102" 6,2*0,5</t>
  </si>
  <si>
    <t>"v103" 3,7*0,3</t>
  </si>
  <si>
    <t>"v104" 21,5*(0,45+0,15)</t>
  </si>
  <si>
    <t>Medzisúčet</t>
  </si>
  <si>
    <t>2,5*0,15*2</t>
  </si>
  <si>
    <t>"s201</t>
  </si>
  <si>
    <t>3,55*0,25*2</t>
  </si>
  <si>
    <t>61</t>
  </si>
  <si>
    <t>283750000700.S</t>
  </si>
  <si>
    <t>Doska XPS hr. 50 mm</t>
  </si>
  <si>
    <t>90</t>
  </si>
  <si>
    <t>xps50a</t>
  </si>
  <si>
    <t>2,525*1,05 "Prepočítané koeficientom množstva</t>
  </si>
  <si>
    <t>283750000900.S</t>
  </si>
  <si>
    <t>Doska XPS hr. 80 mm</t>
  </si>
  <si>
    <t>92</t>
  </si>
  <si>
    <t>xps80</t>
  </si>
  <si>
    <t>32,93*1,05 "Prepočítané koeficientom množstva</t>
  </si>
  <si>
    <t>63</t>
  </si>
  <si>
    <t>430321315.S</t>
  </si>
  <si>
    <t>Schodiskové konštrukcie, betón železový tr. C 20/25</t>
  </si>
  <si>
    <t>94</t>
  </si>
  <si>
    <t>"Ds101</t>
  </si>
  <si>
    <t>1,35*1,35*0,25</t>
  </si>
  <si>
    <t>2,058*1,2*0,12</t>
  </si>
  <si>
    <t>"Ds102</t>
  </si>
  <si>
    <t>0,849*1,2*0,12</t>
  </si>
  <si>
    <t>"Ds103</t>
  </si>
  <si>
    <t>1,606*1,2*0,12</t>
  </si>
  <si>
    <t>"stupne</t>
  </si>
  <si>
    <t>1,2*0,175*0,28*0,5*17</t>
  </si>
  <si>
    <t>431351125.S</t>
  </si>
  <si>
    <t>Debnenie do 4 m výšky - podest a podstupňových dosiek pôdorysne krivočiarych zhotovenie</t>
  </si>
  <si>
    <t>96</t>
  </si>
  <si>
    <t>1,35*1,35</t>
  </si>
  <si>
    <t>2,058*(1,2+0,3)</t>
  </si>
  <si>
    <t>0,849*(1,2+0,3)</t>
  </si>
  <si>
    <t>1,606*(1,2+0,3)</t>
  </si>
  <si>
    <t>65</t>
  </si>
  <si>
    <t>431351126.S</t>
  </si>
  <si>
    <t>Debnenie do 4 m výšky - podest a podstupňových dosiek pôdorysne krivočiarych odstránenie</t>
  </si>
  <si>
    <t>98</t>
  </si>
  <si>
    <t>434311116.S</t>
  </si>
  <si>
    <t>Stupne dusané na terén alebo dosku z betónu bez poteru, so zahladením povrchu tr. C 20/25</t>
  </si>
  <si>
    <t>100</t>
  </si>
  <si>
    <t>"schody do pivnice</t>
  </si>
  <si>
    <t>1,4*13</t>
  </si>
  <si>
    <t>67</t>
  </si>
  <si>
    <t>434351141.S</t>
  </si>
  <si>
    <t>Debnenie stupňov na podstupňovej doske alebo na teréne pôdorysne priamočiarych zhotovenie</t>
  </si>
  <si>
    <t>102</t>
  </si>
  <si>
    <t>"na poschodie</t>
  </si>
  <si>
    <t>1,2*(0,175+0,28)*17</t>
  </si>
  <si>
    <t>434351142.S</t>
  </si>
  <si>
    <t>Debnenie stupňov na podstupňovej doske alebo na teréne pôdorysne priamočiarych odstránenie</t>
  </si>
  <si>
    <t>104</t>
  </si>
  <si>
    <t>69</t>
  </si>
  <si>
    <t>434351145.S</t>
  </si>
  <si>
    <t>Debnenie stupňov na podstupňovej doske alebo na teréne pôdorysne krivočiarych zhotovenie</t>
  </si>
  <si>
    <t>106</t>
  </si>
  <si>
    <t>"do pivnice</t>
  </si>
  <si>
    <t>8*1,4*(0,175+0,28)</t>
  </si>
  <si>
    <t xml:space="preserve">1,4*1,4 </t>
  </si>
  <si>
    <t>(1,4+1,5*2+1,7*2)*0,28</t>
  </si>
  <si>
    <t>434351146.S</t>
  </si>
  <si>
    <t>Debnenie stupňov na podstupňovej doske alebo na teréne pôdorysne krivočiarych odstránenie</t>
  </si>
  <si>
    <t>108</t>
  </si>
  <si>
    <t>71</t>
  </si>
  <si>
    <t>451573141.S</t>
  </si>
  <si>
    <t>Lôžko pod potrubie, stoky a drobné objekty, v otvorenom výkope z piesku a štrkopiesku 16-32 mm</t>
  </si>
  <si>
    <t>-425740583</t>
  </si>
  <si>
    <t>"pod vsak" 3*3,5*0,3</t>
  </si>
  <si>
    <t>Komunikácie</t>
  </si>
  <si>
    <t>564750211.S</t>
  </si>
  <si>
    <t>Podklad alebo kryt z kameniva hrubého drveného veľ. 16-32 mm s rozprestretím a zhutnením hr. 150 mm</t>
  </si>
  <si>
    <t>110</t>
  </si>
  <si>
    <t>73</t>
  </si>
  <si>
    <t>564760211.Sa</t>
  </si>
  <si>
    <t>Podklad alebo kryt z kameniva hrubého drveného veľ. 0-32 mm s rozprestretím a zhutnením hr. 200 mm</t>
  </si>
  <si>
    <t>650391724</t>
  </si>
  <si>
    <t>"chodník" 6,7*2</t>
  </si>
  <si>
    <t>567134313.S</t>
  </si>
  <si>
    <t>Podklad z podkladového betónu PB III tr. C 12/15 hr. 180 mm</t>
  </si>
  <si>
    <t>-1071206598</t>
  </si>
  <si>
    <t>75</t>
  </si>
  <si>
    <t>581114113.S</t>
  </si>
  <si>
    <t>Kryt z betónu prostého C 25/30 komunikácií pre peších hr. 100 mm</t>
  </si>
  <si>
    <t>112</t>
  </si>
  <si>
    <t>"okapový chodník</t>
  </si>
  <si>
    <t>596911141.S</t>
  </si>
  <si>
    <t>Kladenie betónovej zámkovej dlažby komunikácií pre peších hr. 60 mm pre peších do 50 m2 so zriadením lôžka z kameniva hr. 40 mm</t>
  </si>
  <si>
    <t>907520425</t>
  </si>
  <si>
    <t>77</t>
  </si>
  <si>
    <t>592460009600.Sa</t>
  </si>
  <si>
    <t>Dlažba betónová, hr. 60 mm, sivá, ref. výrobok Premac Klasiko</t>
  </si>
  <si>
    <t>-1991519996</t>
  </si>
  <si>
    <t>13,4*1,02 'Prepočítané koeficientom množstva</t>
  </si>
  <si>
    <t>596911391.S</t>
  </si>
  <si>
    <t>Dopiľovanie betónovej zámkovej dlažby hr. do 60 mm</t>
  </si>
  <si>
    <t>-1948231522</t>
  </si>
  <si>
    <t>2*2</t>
  </si>
  <si>
    <t>Úpravy povrchov, podlahy, osadenie</t>
  </si>
  <si>
    <t>79</t>
  </si>
  <si>
    <t>611460124.S</t>
  </si>
  <si>
    <t>Príprava vnútorného podkladu stropov penetráciou pod omietky a nátery</t>
  </si>
  <si>
    <t>114</t>
  </si>
  <si>
    <t>611460151.S</t>
  </si>
  <si>
    <t>Príprava vnútorného podkladu stropov cementovým prednástrekom, hr. 3 mm</t>
  </si>
  <si>
    <t>116</t>
  </si>
  <si>
    <t>81</t>
  </si>
  <si>
    <t>611460213.S</t>
  </si>
  <si>
    <t>Vnútorná omietka stropov vápenná jadrová (hrubá) pre historické stavby, hr. 20 mm</t>
  </si>
  <si>
    <t>118</t>
  </si>
  <si>
    <t>611460365.S</t>
  </si>
  <si>
    <t>Vnútorná omietka stropov vápennocementová jednovrstvová, hr. 20 mm</t>
  </si>
  <si>
    <t>120</t>
  </si>
  <si>
    <t>"nový strop</t>
  </si>
  <si>
    <t>"16" 5,0*2,65</t>
  </si>
  <si>
    <t>"13" 1,56*3,23</t>
  </si>
  <si>
    <t>"15" 1,88*2,02</t>
  </si>
  <si>
    <t>"17" (3,14+1,96)*1,2</t>
  </si>
  <si>
    <t>83</t>
  </si>
  <si>
    <t>611481111.S</t>
  </si>
  <si>
    <t>Potiahnutie stropov vnútorných, pletivom rabicovým</t>
  </si>
  <si>
    <t>122</t>
  </si>
  <si>
    <t>611481121.S</t>
  </si>
  <si>
    <t>Potiahnutie vnútorných stropov sklotextilnou mriežkou s vložením bez lepidla</t>
  </si>
  <si>
    <t>124</t>
  </si>
  <si>
    <t>85</t>
  </si>
  <si>
    <t>612403399.S</t>
  </si>
  <si>
    <t>Hrubá výplň rýh na stenách akoukoľvek maltou, akejkoľvek šírky ryhy</t>
  </si>
  <si>
    <t>-1156347526</t>
  </si>
  <si>
    <t>612460124.S</t>
  </si>
  <si>
    <t>Príprava vnútorného podkladu stien penetráciou pod omietky a nátery</t>
  </si>
  <si>
    <t>126</t>
  </si>
  <si>
    <t>omstenynov+omstenypov</t>
  </si>
  <si>
    <t>465,009-141,651</t>
  </si>
  <si>
    <t>87</t>
  </si>
  <si>
    <t>612460151.S</t>
  </si>
  <si>
    <t>Príprava vnútorného podkladu stien cementovým prednástrekom, hr. 3 mm</t>
  </si>
  <si>
    <t>128</t>
  </si>
  <si>
    <t>612460213.S</t>
  </si>
  <si>
    <t>Vnútorná omietka stien vápenná jadrová (hrubá) pre historické stavby, hr. 20 mm</t>
  </si>
  <si>
    <t>130</t>
  </si>
  <si>
    <t>89</t>
  </si>
  <si>
    <t>612460365.S</t>
  </si>
  <si>
    <t>Vnútorná omietka stien vápennocementová jednovrstvová, hr. 20 mm</t>
  </si>
  <si>
    <t>132</t>
  </si>
  <si>
    <t>"nové murivo</t>
  </si>
  <si>
    <t>1,4*2,2*2-0,8*1,97*2</t>
  </si>
  <si>
    <t>0,3*1,49*2*2</t>
  </si>
  <si>
    <t>(0,87+1,49*2)*0,3</t>
  </si>
  <si>
    <t>0,15*1,49*2</t>
  </si>
  <si>
    <t>5,0*2,65*2-0,8*1,97*2</t>
  </si>
  <si>
    <t>(2,135*2+2,02*2+1,88+2,245)*2,65</t>
  </si>
  <si>
    <t>-0,8*1,97*2</t>
  </si>
  <si>
    <t>612481121.S</t>
  </si>
  <si>
    <t>Potiahnutie vnútorných stien sklotextilnou mriežkou s vložením bez lepidla</t>
  </si>
  <si>
    <t>134</t>
  </si>
  <si>
    <t>91</t>
  </si>
  <si>
    <t>621460121.S</t>
  </si>
  <si>
    <t>Príprava vonkajšieho podkladu podhľadov penetráciou základnou</t>
  </si>
  <si>
    <t>1251593769</t>
  </si>
  <si>
    <t>621461032.S</t>
  </si>
  <si>
    <t>Vonkajšia omietka podhľadov pastovitá silikátová roztieraná, hr. 1,5 mm</t>
  </si>
  <si>
    <t>136</t>
  </si>
  <si>
    <t>"podhľad/podbitie strechy pri žľabe K2" 14,2</t>
  </si>
  <si>
    <t>93</t>
  </si>
  <si>
    <t>622460111.S</t>
  </si>
  <si>
    <t>Príprava vonkajšieho podkladu stien na silno a nerovnomerne nasiakavé podklady regulátorom nasiakavosti</t>
  </si>
  <si>
    <t>138</t>
  </si>
  <si>
    <t>622460121.S</t>
  </si>
  <si>
    <t>Príprava vonkajšieho podkladu stien penetráciou základnou</t>
  </si>
  <si>
    <t>-466707601</t>
  </si>
  <si>
    <t>95</t>
  </si>
  <si>
    <t>622460122.S</t>
  </si>
  <si>
    <t>Príprava vonkajšieho podkladu stien penetráciou hĺbkovou na nasiakavé podklady</t>
  </si>
  <si>
    <t>-566574947</t>
  </si>
  <si>
    <t>"nové komínové teleso</t>
  </si>
  <si>
    <t>0,7*4*2,31</t>
  </si>
  <si>
    <t>0,7*4*0,38</t>
  </si>
  <si>
    <t>-0,3*0,2*4</t>
  </si>
  <si>
    <t>622460242.S</t>
  </si>
  <si>
    <t>Vonkajšia omietka stien vápennocementová jadrová (hrubá), hr. 15 mm</t>
  </si>
  <si>
    <t>-1828791445</t>
  </si>
  <si>
    <t>97</t>
  </si>
  <si>
    <t>622461032.S</t>
  </si>
  <si>
    <t>Vonkajšia omietka stien pastovitá silikátová roztieraná, hr. 1,5 mm</t>
  </si>
  <si>
    <t>-1322368254</t>
  </si>
  <si>
    <t>622466164</t>
  </si>
  <si>
    <t>Vonkajšia omietka stien BAUMIT tepelnoizolačná, strojné miešanie, ručné nanášanie, Termo omietka Extra (ThermoExtra), hr. 40 mm</t>
  </si>
  <si>
    <t>140</t>
  </si>
  <si>
    <t>99</t>
  </si>
  <si>
    <t>622481119.S</t>
  </si>
  <si>
    <t>Potiahnutie vonkajších stien sklotextilnou mriežkou s celoplošným prilepením</t>
  </si>
  <si>
    <t>-150518659</t>
  </si>
  <si>
    <t>622491310.S</t>
  </si>
  <si>
    <t>Fasádny náter silikátový, dvojnásobný</t>
  </si>
  <si>
    <t>142</t>
  </si>
  <si>
    <t>101</t>
  </si>
  <si>
    <t>625250111.S</t>
  </si>
  <si>
    <t>Príplatok za zhotovenie vodorovnej podhľadovej konštrukcie z kontaktného zatepľovacieho systému z EPS hr. do 190 mm</t>
  </si>
  <si>
    <t>31522622</t>
  </si>
  <si>
    <t>625250201.Sa</t>
  </si>
  <si>
    <t>Kontaktný zatepľovací systém z bieleho EPS hr. 20 mm, skrutky do OSB s tanierovou podložkou</t>
  </si>
  <si>
    <t>1885913963</t>
  </si>
  <si>
    <t>"podhľad/podbitie strechy pri žľabe K2"</t>
  </si>
  <si>
    <t>"vodorovne" 9,1+4,6</t>
  </si>
  <si>
    <t>"zvislo" 0,5*0,5/2*4</t>
  </si>
  <si>
    <t>103</t>
  </si>
  <si>
    <t>625250707.S</t>
  </si>
  <si>
    <t>Kontaktný zatepľovací systém z minerálnej vlny hr. 100 mm, skrutkovacie kotvy</t>
  </si>
  <si>
    <t>146</t>
  </si>
  <si>
    <t>6,0*0,3</t>
  </si>
  <si>
    <t>6,0*(7,39-3,525)*0,5</t>
  </si>
  <si>
    <t>-0,87*1,4*2</t>
  </si>
  <si>
    <t>6,9*0,15</t>
  </si>
  <si>
    <t>6,9*(7,39-3,55)*0,5</t>
  </si>
  <si>
    <t>625250762.S</t>
  </si>
  <si>
    <t>Kontaktný zatepľovací systém ostenia z minerálnej vlny hr. 30 mm</t>
  </si>
  <si>
    <t>148</t>
  </si>
  <si>
    <t>(0,87+2*1,4)*0,15*4</t>
  </si>
  <si>
    <t>105</t>
  </si>
  <si>
    <t>631315661.S</t>
  </si>
  <si>
    <t>Mazanina z betónu prostého (m3) tr. C 20/25 hr.nad 120 do 240 mm</t>
  </si>
  <si>
    <t>150</t>
  </si>
  <si>
    <t>"dosky podláh na teréne</t>
  </si>
  <si>
    <t>"suterén</t>
  </si>
  <si>
    <t>(5,0+4,75)*0,5*(5,95+6,28)*0,5*0,2</t>
  </si>
  <si>
    <t>(1,5+1,7+2,8)*1,4*0,2</t>
  </si>
  <si>
    <t>"11" 13,05*0,2</t>
  </si>
  <si>
    <t>"12" 31,9*0,2</t>
  </si>
  <si>
    <t>"13" 5,3*0,2</t>
  </si>
  <si>
    <t>"14"  5,15*0,2</t>
  </si>
  <si>
    <t>631319155.S</t>
  </si>
  <si>
    <t>Príplatok za prehlad. povrchu betónovej mazaniny min. tr.C 8/10 oceľ. hlad. hr. 120-240 mm</t>
  </si>
  <si>
    <t>152</t>
  </si>
  <si>
    <t>107</t>
  </si>
  <si>
    <t>631319175.S</t>
  </si>
  <si>
    <t>Príplatok za strhnutie povrchu mazaniny latou pre hr. obidvoch vrstiev mazaniny nad 120 do 240 mm</t>
  </si>
  <si>
    <t>154</t>
  </si>
  <si>
    <t>631351101.S</t>
  </si>
  <si>
    <t>Debnenie stien, rýh a otvorov v podlahách zhotovenie</t>
  </si>
  <si>
    <t>156</t>
  </si>
  <si>
    <t>(13,3+13,33+7,3+6,7+6,8+7,0)*0,10</t>
  </si>
  <si>
    <t>109</t>
  </si>
  <si>
    <t>631351102.S</t>
  </si>
  <si>
    <t>Debnenie stien, rýh a otvorov v podlahách odstránenie</t>
  </si>
  <si>
    <t>158</t>
  </si>
  <si>
    <t>631362422.S</t>
  </si>
  <si>
    <t>Výstuž mazanín z betónov (z kameniva) a z ľahkých betónov zo sietí KARI, priemer drôtu 6/6 mm, veľkosť oka 150x150 mm</t>
  </si>
  <si>
    <t>160</t>
  </si>
  <si>
    <t>(5,0+4,75)*0,5*(5,95+6,28)*0,5*1,2</t>
  </si>
  <si>
    <t>"schody</t>
  </si>
  <si>
    <t>(1,5+1,7+2,8)*1,4*1,2</t>
  </si>
  <si>
    <t>"11" 13,05*1,2</t>
  </si>
  <si>
    <t>"12" 31,9*1,2</t>
  </si>
  <si>
    <t>"13" 9,85*1,2</t>
  </si>
  <si>
    <t>"14"  5,15*1,2</t>
  </si>
  <si>
    <t>111</t>
  </si>
  <si>
    <t>631591115.R</t>
  </si>
  <si>
    <t>Násyp pod podlahy, mazaniny a dlažby, vodorovný alebo v spáde s utlačením a urovnaním povrchu, z pórobetónovej drte</t>
  </si>
  <si>
    <t>162</t>
  </si>
  <si>
    <t>"nad pivnicou</t>
  </si>
  <si>
    <t>"profil m2 z rezu statiky" 0,816*2*6,0</t>
  </si>
  <si>
    <t>"nad 1np</t>
  </si>
  <si>
    <t>"profil m2 z rezu statiky" 1,422*11,4+1,039*10,9</t>
  </si>
  <si>
    <t>632001021.S</t>
  </si>
  <si>
    <t>Zhotovenie okrajovej dilatačnej pásky z PE</t>
  </si>
  <si>
    <t>164</t>
  </si>
  <si>
    <t>113</t>
  </si>
  <si>
    <t>283320004800.S</t>
  </si>
  <si>
    <t>Okrajová dilatačná páska z PE 100/5 mm bez fólie na oddilatovanie poterov od stenových konštrukcií</t>
  </si>
  <si>
    <t>166</t>
  </si>
  <si>
    <t>632452219.S</t>
  </si>
  <si>
    <t>Cementový poter, pevnosti v tlaku 20 MPa, hr. 50 mm</t>
  </si>
  <si>
    <t>168</t>
  </si>
  <si>
    <t>"pivnica</t>
  </si>
  <si>
    <t>(5,0+4,75)*0,5*(5,95+6,28)*0,5</t>
  </si>
  <si>
    <t>(1,5+1,7+2,8)*1,4</t>
  </si>
  <si>
    <t>115</t>
  </si>
  <si>
    <t>632452223.S</t>
  </si>
  <si>
    <t>Cementový poter, pevnosti v tlaku 20 MPa, hr. 70 mm</t>
  </si>
  <si>
    <t>170</t>
  </si>
  <si>
    <t>"11" 13,05</t>
  </si>
  <si>
    <t>"12" 31,9</t>
  </si>
  <si>
    <t>"13" 9,85</t>
  </si>
  <si>
    <t>"14" 5,15</t>
  </si>
  <si>
    <t>"15" 3,5</t>
  </si>
  <si>
    <t>"16" 13,25</t>
  </si>
  <si>
    <t>"17" 3,7</t>
  </si>
  <si>
    <t>"2np</t>
  </si>
  <si>
    <t>"21-podesta" 8,65</t>
  </si>
  <si>
    <t>"22" 12,85</t>
  </si>
  <si>
    <t>"23" 11,05</t>
  </si>
  <si>
    <t>"24" 3,8</t>
  </si>
  <si>
    <t>"25" 2,45</t>
  </si>
  <si>
    <t>"26" 36,15</t>
  </si>
  <si>
    <t>Rúrové vedenie</t>
  </si>
  <si>
    <t>871324204.S</t>
  </si>
  <si>
    <t>Potrubie kanalizačné hladké plnostenné PP SN 10 DN 150</t>
  </si>
  <si>
    <t>-264637996</t>
  </si>
  <si>
    <t>"pipojenie šachty k vsaku" 1</t>
  </si>
  <si>
    <t>117</t>
  </si>
  <si>
    <t>895970006.Sa</t>
  </si>
  <si>
    <t>Montáž vsakovacieho bloku inšpekčného 600x600x600 mm vrátane geotextílie</t>
  </si>
  <si>
    <t>-1606345428</t>
  </si>
  <si>
    <t>"vsak" 2,4*3*1,2</t>
  </si>
  <si>
    <t>286650000300.S</t>
  </si>
  <si>
    <t>Vsakovací blok, rozmer 600x600x600 mm, pre vsakovanie dažďovej vody, PP</t>
  </si>
  <si>
    <t>-969584924</t>
  </si>
  <si>
    <t>17,2413793103448*2,32 'Prepočítané koeficientom množstva</t>
  </si>
  <si>
    <t>119</t>
  </si>
  <si>
    <t>895970103.S</t>
  </si>
  <si>
    <t>Montáž filtračnej šachty k systému vsakovacích blokov 600 mm do výšky 2m s plastovým poklopom</t>
  </si>
  <si>
    <t>1800236535</t>
  </si>
  <si>
    <t>286610047500.S</t>
  </si>
  <si>
    <t>Filtračno-usadzovacia šachta s poklopom, DN 400, výška 1,8 m</t>
  </si>
  <si>
    <t>-889884350</t>
  </si>
  <si>
    <t>Ostatné konštrukcie a práce-búranie</t>
  </si>
  <si>
    <t>121</t>
  </si>
  <si>
    <t>916361112.S</t>
  </si>
  <si>
    <t>Osadenie cestného obrubníka betónového ležatého do lôžka z betónu prostého tr. C 16/20 s bočnou oporou</t>
  </si>
  <si>
    <t>930841727</t>
  </si>
  <si>
    <t>592170002100.Sa</t>
  </si>
  <si>
    <t>Obrubník cestný, lxšxv 1000x150x300 mm, skosenie 15/15 mm</t>
  </si>
  <si>
    <t>1287851729</t>
  </si>
  <si>
    <t>123</t>
  </si>
  <si>
    <t>918101121.S</t>
  </si>
  <si>
    <t>Lôžko pod obrubníky, krajníky alebo obruby z dlažobných kociek zo suchého betónu tr. C 12/15</t>
  </si>
  <si>
    <t>2021409301</t>
  </si>
  <si>
    <t>"chodník" 6,7*2*0,4*0,15</t>
  </si>
  <si>
    <t>941942001.S</t>
  </si>
  <si>
    <t>Montáž lešenia rámového systémového s podlahami šírky do 0,75 m, výšky do 10 m</t>
  </si>
  <si>
    <t>172</t>
  </si>
  <si>
    <t>"južný</t>
  </si>
  <si>
    <t>12,3*3,2</t>
  </si>
  <si>
    <t>"východ</t>
  </si>
  <si>
    <t>7,0*(2,8+3,2)*0,5</t>
  </si>
  <si>
    <t>7,0*(7,39-3,2)*0,5</t>
  </si>
  <si>
    <t>6,7*2,8</t>
  </si>
  <si>
    <t>"pohľad severný</t>
  </si>
  <si>
    <t>6,8*2,8</t>
  </si>
  <si>
    <t>6,3*(2,8+3,3)*0,5</t>
  </si>
  <si>
    <t>6,3*(7,39-3,2)*0,5</t>
  </si>
  <si>
    <t>"pohľad zápaný</t>
  </si>
  <si>
    <t>13,3*(2,8+3,2)*0,5</t>
  </si>
  <si>
    <t>125</t>
  </si>
  <si>
    <t>941942801.S</t>
  </si>
  <si>
    <t>Demontáž lešenia rámového systémového s podlahami šírky do 0,75 m, výšky do 10 m</t>
  </si>
  <si>
    <t>174</t>
  </si>
  <si>
    <t>941942901.S</t>
  </si>
  <si>
    <t>Príplatok za prvý a každý ďalší i začatý týždeň použitia lešenia rámového systémového šírky do 0,75 m, výšky do 10 m</t>
  </si>
  <si>
    <t>176</t>
  </si>
  <si>
    <t>127</t>
  </si>
  <si>
    <t>941955001.S</t>
  </si>
  <si>
    <t>Lešenie ľahké pracovné pomocné, s výškou lešeňovej podlahy do 1,20 m</t>
  </si>
  <si>
    <t>178</t>
  </si>
  <si>
    <t>941955002.S</t>
  </si>
  <si>
    <t>Lešenie ľahké pracovné pomocné s výškou lešeňovej podlahy nad 1,20 do 1,90 m</t>
  </si>
  <si>
    <t>180</t>
  </si>
  <si>
    <t>129</t>
  </si>
  <si>
    <t>941955002.Sa</t>
  </si>
  <si>
    <t>Lešenie ľahké pracovné pomocné s výškou lešeňovej podlahy nad 1,20 do 1,90 m - na streche</t>
  </si>
  <si>
    <t>-1695776950</t>
  </si>
  <si>
    <t>"pomocné lešenie pre demontáž a montáž komínového telesa" 3</t>
  </si>
  <si>
    <t>944944103.S</t>
  </si>
  <si>
    <t>Ochranná sieť na boku lešenia</t>
  </si>
  <si>
    <t>-1762057197</t>
  </si>
  <si>
    <t>131</t>
  </si>
  <si>
    <t>952901111.S</t>
  </si>
  <si>
    <t>Vyčistenie budov pri výške podlaží do 4 m</t>
  </si>
  <si>
    <t>1322180540</t>
  </si>
  <si>
    <t>33,9+80,4+84,1</t>
  </si>
  <si>
    <t>953943122.S</t>
  </si>
  <si>
    <t>Osadenie drobných kovových predmetov do betónu pred zabetónovaním, hmotnosti 1-5 kg/kus (bez dodávky)</t>
  </si>
  <si>
    <t>182</t>
  </si>
  <si>
    <t>"kp1" 24</t>
  </si>
  <si>
    <t>133</t>
  </si>
  <si>
    <t>553000000001</t>
  </si>
  <si>
    <t>Kotvenie pomúrnice, závitová tyč 2x 14/350, platňa 50/50-250, matice, podložky, ozn.Kp1</t>
  </si>
  <si>
    <t>184</t>
  </si>
  <si>
    <t>959941121.R</t>
  </si>
  <si>
    <t>Chemická kotva kotvená chemickou ampulkou do betónu, ŽB, kameňa, s vyvŕtaním otvoru 14/380mm</t>
  </si>
  <si>
    <t>186</t>
  </si>
  <si>
    <t>"kp1" 2*24</t>
  </si>
  <si>
    <t>"kn1" 2*2</t>
  </si>
  <si>
    <t>135</t>
  </si>
  <si>
    <t>961043111.S</t>
  </si>
  <si>
    <t>Búranie základov alebo vybúranie otvorov plochy nad 4 m2 z betónu prostého alebo preloženého kameňom,  -2,20000t</t>
  </si>
  <si>
    <t>188</t>
  </si>
  <si>
    <t>"pôvodné schody do pivnice, stavebná úprava pre nové schody- orientačné množstvo</t>
  </si>
  <si>
    <t>2,5</t>
  </si>
  <si>
    <t>962022391.S</t>
  </si>
  <si>
    <t>Búranie muriva alebo vybúranie otvorov plochy nad 4 m2 nadzákladového kamenného príp. zmieš. na akúkoľvek maltu,  -2,38500t</t>
  </si>
  <si>
    <t>190</t>
  </si>
  <si>
    <t>"vybúranie obvod. múrov na spodnú úroveň vencov</t>
  </si>
  <si>
    <t>6,3*0,65*(3,2-2,8)</t>
  </si>
  <si>
    <t>(13,3-0,65-0,8)*0,65*0,4</t>
  </si>
  <si>
    <t>12,3*0,8*0,4</t>
  </si>
  <si>
    <t>(7,0-0,8-0,85)*0,65*0,4</t>
  </si>
  <si>
    <t>(6,8+0,8)*(1,0+0,85)*0,4</t>
  </si>
  <si>
    <t>6,05*0,65*0,4</t>
  </si>
  <si>
    <t>137</t>
  </si>
  <si>
    <t>962031132.S</t>
  </si>
  <si>
    <t>Búranie priečok alebo vybúranie otvorov plochy nad 4 m2 z tehál pálených, plných alebo dutých hr. do 150 mm,  -0,19600t</t>
  </si>
  <si>
    <t>192</t>
  </si>
  <si>
    <t>(2,77+5,98+2,06)*2,4</t>
  </si>
  <si>
    <t>-0,8*1,97*3</t>
  </si>
  <si>
    <t>(2,5+1,65)*2,7</t>
  </si>
  <si>
    <t>1,15*2,4</t>
  </si>
  <si>
    <t>962031132.Sa</t>
  </si>
  <si>
    <t>Búranie, vyrovananie nerovného povrchu a osekanie zavlhnutých tehál hr. 80 - 150mm,  -0,140 t</t>
  </si>
  <si>
    <t>749377984</t>
  </si>
  <si>
    <t>139</t>
  </si>
  <si>
    <t>962032231.S</t>
  </si>
  <si>
    <t>Búranie muriva alebo vybúranie otvorov plochy nad 4 m2 nadzákladového z tehál pálených, vápenopieskových, cementových na maltu,  -1,90500t</t>
  </si>
  <si>
    <t>194</t>
  </si>
  <si>
    <t>"štítové murivo</t>
  </si>
  <si>
    <t>6,3*3,25*0,5*0,2</t>
  </si>
  <si>
    <t>7,0*3,25*0,5*0,2</t>
  </si>
  <si>
    <t>962032314.S</t>
  </si>
  <si>
    <t>Búranie pilierov tehlových na akúkoľvek maltu,  -1,80000t - komín</t>
  </si>
  <si>
    <t>-1888348307</t>
  </si>
  <si>
    <t>141</t>
  </si>
  <si>
    <t>965082941.S</t>
  </si>
  <si>
    <t>Odstránenie násypu pod podlahami alebo na strechách, hr.nad 200 mm,  -1,40000t</t>
  </si>
  <si>
    <t>196</t>
  </si>
  <si>
    <t>6,0*5,0*0,5*0,5</t>
  </si>
  <si>
    <t>"nad stropom 1np</t>
  </si>
  <si>
    <t>6,12*5,35*0,5*0,5</t>
  </si>
  <si>
    <t>2,08*2,08*0,5*0,5</t>
  </si>
  <si>
    <t>1,87*2,71*0,5*0,5</t>
  </si>
  <si>
    <t>(4,55+4,2)*0,5*2,9*0,5*0,5</t>
  </si>
  <si>
    <t>968061115.S</t>
  </si>
  <si>
    <t>Demontáž okien drevených, 1 bm obvodu - 0,008t</t>
  </si>
  <si>
    <t>198</t>
  </si>
  <si>
    <t>2*(0,4+1,12)</t>
  </si>
  <si>
    <t>2*(1,18+1,52)*2</t>
  </si>
  <si>
    <t>2*(1,44+1,46)*4</t>
  </si>
  <si>
    <t>2*(0,87+1,46)</t>
  </si>
  <si>
    <t>143</t>
  </si>
  <si>
    <t>968061116.S</t>
  </si>
  <si>
    <t>Demontáž dverí drevených vchodových, 1 bm obvodu - 0,012t</t>
  </si>
  <si>
    <t>200</t>
  </si>
  <si>
    <t>2*(1,12+2,22)</t>
  </si>
  <si>
    <t>144</t>
  </si>
  <si>
    <t>968061125.S</t>
  </si>
  <si>
    <t>Vyvesenie dreveného dverného krídla do suti plochy do 2 m2, -0,02400t</t>
  </si>
  <si>
    <t>202</t>
  </si>
  <si>
    <t>145</t>
  </si>
  <si>
    <t>968072455.S</t>
  </si>
  <si>
    <t>Vybúranie kovových dverových zárubní plochy do 2 m2,  -0,07600t</t>
  </si>
  <si>
    <t>204</t>
  </si>
  <si>
    <t>(0,8+2*2,0)*5</t>
  </si>
  <si>
    <t>968072876.S</t>
  </si>
  <si>
    <t>Vybúranie a vybratie mreží nad 2 m2,  -0,00200t</t>
  </si>
  <si>
    <t>206</t>
  </si>
  <si>
    <t>1,12*2,2</t>
  </si>
  <si>
    <t>1,1*1,52*2</t>
  </si>
  <si>
    <t>147</t>
  </si>
  <si>
    <t>975053131.S</t>
  </si>
  <si>
    <t>Viacradové podchytenie stropov pre osadenie nosníkov, do výšky podchytenia 3,50 m a zaťaženia do 800 kg/m2</t>
  </si>
  <si>
    <t>208</t>
  </si>
  <si>
    <t>"POZN. vrátane reziva</t>
  </si>
  <si>
    <t>4,55*2</t>
  </si>
  <si>
    <t>6,12*3</t>
  </si>
  <si>
    <t>978012191.S</t>
  </si>
  <si>
    <t>Otlčenie omietok stropov vnútorných rákosovaných vápenných alebo vápennocementových v rozsahu do 100 %,  -0,10000t</t>
  </si>
  <si>
    <t>210</t>
  </si>
  <si>
    <t>149</t>
  </si>
  <si>
    <t>978013191.S</t>
  </si>
  <si>
    <t>Otlčenie omietok stien vnútorných vápenných alebo vápennocementových v rozsahu do 100 %,  -0,09200t</t>
  </si>
  <si>
    <t>212</t>
  </si>
  <si>
    <t>978015391.S</t>
  </si>
  <si>
    <t>Otlčenie omietok vonkajších priečelí zložitejších, s vyškriabaním škár, očistením muriva, v rozsahu do 100 %,  -0,11800t</t>
  </si>
  <si>
    <t>214</t>
  </si>
  <si>
    <t>151</t>
  </si>
  <si>
    <t>979011111.S</t>
  </si>
  <si>
    <t>Zvislá doprava sutiny a vybúraných hmôt za prvé podlažie nad alebo pod základným podlažím</t>
  </si>
  <si>
    <t>-1555645313</t>
  </si>
  <si>
    <t>"komín" 1,532</t>
  </si>
  <si>
    <t>979081111.S</t>
  </si>
  <si>
    <t>Odvoz sutiny a vybúraných hmôt na skládku do 1 km</t>
  </si>
  <si>
    <t>216</t>
  </si>
  <si>
    <t>"suť celkom" 166,447+10,851</t>
  </si>
  <si>
    <t>153</t>
  </si>
  <si>
    <t>979081121.S</t>
  </si>
  <si>
    <t>Odvoz sutiny a vybúraných hmôt na skládku za každý ďalší 1 km (24x)</t>
  </si>
  <si>
    <t>218</t>
  </si>
  <si>
    <t>177,298*24 "Prepočítané koeficientom množstva</t>
  </si>
  <si>
    <t>979082111.S</t>
  </si>
  <si>
    <t>Vnútrostavenisková doprava sutiny a vybúraných hmôt do 10 m</t>
  </si>
  <si>
    <t>220</t>
  </si>
  <si>
    <t>155</t>
  </si>
  <si>
    <t>979082121.S</t>
  </si>
  <si>
    <t>Vnútrostavenisková doprava sutiny a vybúraných hmôt za každých ďalších 5 m (2x)</t>
  </si>
  <si>
    <t>222</t>
  </si>
  <si>
    <t>177,298*2 "Prepočítané koeficientom množstva</t>
  </si>
  <si>
    <t>979089112.S</t>
  </si>
  <si>
    <t>Poplatok za skládku - drevo (17 02), ostatné</t>
  </si>
  <si>
    <t>-1514864167</t>
  </si>
  <si>
    <t>"tesárske demontáže" 10,617</t>
  </si>
  <si>
    <t>"okná" 0,334+0,08+0,12</t>
  </si>
  <si>
    <t>"parapety" 0,032</t>
  </si>
  <si>
    <t>157</t>
  </si>
  <si>
    <t>979089312.S</t>
  </si>
  <si>
    <t>Poplatok za skládku - kovy (meď, bronz, mosadz, atď.) (17 04), ostatné</t>
  </si>
  <si>
    <t>-919161077</t>
  </si>
  <si>
    <t>"klampiarske demontáže" 0,202</t>
  </si>
  <si>
    <t>"zárubne a mreže" 1,824+0,012</t>
  </si>
  <si>
    <t>979089612.Sa</t>
  </si>
  <si>
    <t>Poplatok za skládku - popol a škvara iné ako uvedené v 19 01 11 (19 01 12 )</t>
  </si>
  <si>
    <t>-760453215</t>
  </si>
  <si>
    <t>"násyp" 29,69</t>
  </si>
  <si>
    <t>159</t>
  </si>
  <si>
    <t>979089746.S</t>
  </si>
  <si>
    <t>Poplatok za uloženie stavebného odpadu na recykláciu - zmesi z betónu, tehál, dlaždíc, obkladačiek a keramiky (17 01 07)</t>
  </si>
  <si>
    <t>2062741524</t>
  </si>
  <si>
    <t>"odpočet škvary" -29,69</t>
  </si>
  <si>
    <t>"odpočet dreva" -11,151</t>
  </si>
  <si>
    <t>"odpočet kovov" -2,038</t>
  </si>
  <si>
    <t>Presun hmôt HSV</t>
  </si>
  <si>
    <t>999281111.S</t>
  </si>
  <si>
    <t>Presun hmôt pre opravy a údržbu objektov vrátane vonkajších plášťov výšky do 25 m</t>
  </si>
  <si>
    <t>226</t>
  </si>
  <si>
    <t>339,105-10,76</t>
  </si>
  <si>
    <t>PSV</t>
  </si>
  <si>
    <t>Práce a dodávky PSV</t>
  </si>
  <si>
    <t>711</t>
  </si>
  <si>
    <t>Izolácie proti vode a vlhkosti</t>
  </si>
  <si>
    <t>161</t>
  </si>
  <si>
    <t>711112002.S</t>
  </si>
  <si>
    <t>Zhotovenie  izolácie proti zemnej vlhkosti zvislá asfaltovým lakom za studena</t>
  </si>
  <si>
    <t>546019513</t>
  </si>
  <si>
    <t>246170000950.S</t>
  </si>
  <si>
    <t>Lak asfaltový penetračný, organický</t>
  </si>
  <si>
    <t>2113476268</t>
  </si>
  <si>
    <t>54,43*0,3 'Prepočítané koeficientom množstva</t>
  </si>
  <si>
    <t>163</t>
  </si>
  <si>
    <t>711131101.S</t>
  </si>
  <si>
    <t>Zhotovenie  izolácie proti zemnej vlhkosti vodorovná AIP na sucho</t>
  </si>
  <si>
    <t>228</t>
  </si>
  <si>
    <t>"pod pomúrnicu</t>
  </si>
  <si>
    <t>40,0*0,3</t>
  </si>
  <si>
    <t>628310000100.S</t>
  </si>
  <si>
    <t>Pás ťažký asfaltový, vložka strojná lepenka SH S</t>
  </si>
  <si>
    <t>230</t>
  </si>
  <si>
    <t>12*1,15 "Prepočítané koeficientom množstva</t>
  </si>
  <si>
    <t>165</t>
  </si>
  <si>
    <t>711132107.S</t>
  </si>
  <si>
    <t>Zhotovenie izolácie proti zemnej vlhkosti nopovou fóliou položenou voľne na ploche zvislej</t>
  </si>
  <si>
    <t>-1917811829</t>
  </si>
  <si>
    <t>283230002700.S</t>
  </si>
  <si>
    <t>Nopová HDPE fólia hrúbky 0,5 mm, výška nopu 8 mm, proti zemnej vlhkosti s radónovou ochranou, pre spodnú stavbu</t>
  </si>
  <si>
    <t>-1361572401</t>
  </si>
  <si>
    <t>54,43*1,15 'Prepočítané koeficientom množstva</t>
  </si>
  <si>
    <t>167</t>
  </si>
  <si>
    <t>711471051.S</t>
  </si>
  <si>
    <t>Zhotovenie izolácie proti tlakovej vode PVC fóliou položenou voľne na vodorovnej ploche so zvarením spoju</t>
  </si>
  <si>
    <t>232</t>
  </si>
  <si>
    <t>"14"  5,15</t>
  </si>
  <si>
    <t>283220000300.S</t>
  </si>
  <si>
    <t>Hydroizolačná fólia PVC-P, hr. 1,5 mm, š. 1,3 m, izolácia základov proti zemnej vlhkosti, tlakovej vode, radónu</t>
  </si>
  <si>
    <t>234</t>
  </si>
  <si>
    <t>hivod</t>
  </si>
  <si>
    <t>74,312*1,15 "Prepočítané koeficientom množstva</t>
  </si>
  <si>
    <t>169</t>
  </si>
  <si>
    <t>711491171.S</t>
  </si>
  <si>
    <t>Zhotovenie podkladnej vrstvy izolácie z textílie na ploche vodorovnej, pre izolácie proti zemnej vlhkosti, podpovrchovej a tlakovej vode</t>
  </si>
  <si>
    <t>236</t>
  </si>
  <si>
    <t>711491172.S</t>
  </si>
  <si>
    <t>Zhotovenie ochrannej vrstvy izolácie z textílie na ploche vodorovnej, pre izolácie proti zemnej vlhkosti, podpovrchovej a tlakovej vode</t>
  </si>
  <si>
    <t>238</t>
  </si>
  <si>
    <t>171</t>
  </si>
  <si>
    <t>240</t>
  </si>
  <si>
    <t>hivod*2</t>
  </si>
  <si>
    <t>148,624*1,15 "Prepočítané koeficientom množstva</t>
  </si>
  <si>
    <t>998711201.S</t>
  </si>
  <si>
    <t>Presun hmôt pre izoláciu proti vode v objektoch výšky do 6 m</t>
  </si>
  <si>
    <t>%</t>
  </si>
  <si>
    <t>119038941</t>
  </si>
  <si>
    <t>712</t>
  </si>
  <si>
    <t>Izolácie striech, povlakové krytiny</t>
  </si>
  <si>
    <t>173</t>
  </si>
  <si>
    <t>712991040.S</t>
  </si>
  <si>
    <t>Montáž podkladnej konštrukcie z OSB dosiek na atike šírky 411 - 620 mm pod klampiarske konštrukcie</t>
  </si>
  <si>
    <t>244</t>
  </si>
  <si>
    <t>16,0</t>
  </si>
  <si>
    <t>311690001000.S</t>
  </si>
  <si>
    <t>Rozperný nit 6x30 mm do betónu, hliníkový</t>
  </si>
  <si>
    <t>246</t>
  </si>
  <si>
    <t>175</t>
  </si>
  <si>
    <t>607260000300.S</t>
  </si>
  <si>
    <t>Doska OSB nebrúsená hr. 18 mm</t>
  </si>
  <si>
    <t>248</t>
  </si>
  <si>
    <t>998712201.S</t>
  </si>
  <si>
    <t>Presun hmôt pre izoláciu povlakovej krytiny v objektoch výšky do 6 m</t>
  </si>
  <si>
    <t>250</t>
  </si>
  <si>
    <t>713</t>
  </si>
  <si>
    <t>Izolácie tepelné</t>
  </si>
  <si>
    <t>177</t>
  </si>
  <si>
    <t>713120010.S</t>
  </si>
  <si>
    <t>Zakrývanie tepelnej izolácie podláh fóliou</t>
  </si>
  <si>
    <t>252</t>
  </si>
  <si>
    <t>283230011400.S</t>
  </si>
  <si>
    <t>Krycia PE fólia hr. 0,12 mm, pre podlahové vykurovanie</t>
  </si>
  <si>
    <t>254</t>
  </si>
  <si>
    <t>fol</t>
  </si>
  <si>
    <t>164,983*1,15 "Prepočítané koeficientom množstva</t>
  </si>
  <si>
    <t>179</t>
  </si>
  <si>
    <t>713122111.S</t>
  </si>
  <si>
    <t>Montáž tepelnej izolácie podláh polystyrénom, kladeným voľne v jednej vrstve</t>
  </si>
  <si>
    <t>256</t>
  </si>
  <si>
    <t>"13" 5,3</t>
  </si>
  <si>
    <t>"1np nad pivnicou</t>
  </si>
  <si>
    <t>"13" 3,23*1,56+1,2*(1,84-1,56)</t>
  </si>
  <si>
    <t>"21-podesta" 4,18*2,1</t>
  </si>
  <si>
    <t>258</t>
  </si>
  <si>
    <t>styr50</t>
  </si>
  <si>
    <t>5,962*1,02 "Prepočítané koeficientom množstva</t>
  </si>
  <si>
    <t>181</t>
  </si>
  <si>
    <t>283750001100.S</t>
  </si>
  <si>
    <t>Doska XPS hr. 120 mm</t>
  </si>
  <si>
    <t>260</t>
  </si>
  <si>
    <t>283760000300.S</t>
  </si>
  <si>
    <t>Doska EPS hr. 20 mm, pevnosť v tlaku 100 kPa, sivý penový polystyrén pre zateplenie podláh</t>
  </si>
  <si>
    <t>262</t>
  </si>
  <si>
    <t>eps20</t>
  </si>
  <si>
    <t>75,078*1,02 "Prepočítané koeficientom množstva</t>
  </si>
  <si>
    <t>183</t>
  </si>
  <si>
    <t>283760000600.S</t>
  </si>
  <si>
    <t>Doska EPS hr. 50 mm, pevnosť v tlaku 100 kPa, sivý penový polystyrén pre zateplenie podláh</t>
  </si>
  <si>
    <t>264</t>
  </si>
  <si>
    <t>xps50</t>
  </si>
  <si>
    <t>28,543*1,02 "Prepočítané koeficientom množstva</t>
  </si>
  <si>
    <t>713161510.S</t>
  </si>
  <si>
    <t>Montáž tepelnej izolácie striech šikmých kladená voľne medzi a pod krokvy hr. nad 10 cm</t>
  </si>
  <si>
    <t>266</t>
  </si>
  <si>
    <t>(5,99+9,6)*0,5*5,0</t>
  </si>
  <si>
    <t>(9,6+13,05)*0,5*5,0</t>
  </si>
  <si>
    <t>(6,09+9,1)*0,5*5,4</t>
  </si>
  <si>
    <t>(9,1+12,35)*0,5*5,4</t>
  </si>
  <si>
    <t>-1,646 "komín.teleso</t>
  </si>
  <si>
    <t>-0,78*1,18*6</t>
  </si>
  <si>
    <t>185</t>
  </si>
  <si>
    <t>631640001300.S</t>
  </si>
  <si>
    <t>Pás zo sklenej vlny hr. 160 mm, pre šikmé strechy, podkrovia, stropy a ľahké podlahy</t>
  </si>
  <si>
    <t>268</t>
  </si>
  <si>
    <t>187,36*1,02 "Prepočítané koeficientom množstva</t>
  </si>
  <si>
    <t>998713201.S</t>
  </si>
  <si>
    <t>Presun hmôt pre izolácie tepelné v objektoch výšky do 6 m</t>
  </si>
  <si>
    <t>270</t>
  </si>
  <si>
    <t>762</t>
  </si>
  <si>
    <t>Konštrukcie tesárske</t>
  </si>
  <si>
    <t>187</t>
  </si>
  <si>
    <t>762311103.S</t>
  </si>
  <si>
    <t>Montáž kotevných želiez, príložiek, pätiek, ťahadiel, s pripojením k drevenej konštrukcii</t>
  </si>
  <si>
    <t>272</t>
  </si>
  <si>
    <t>"kn"2</t>
  </si>
  <si>
    <t>553000000KN1</t>
  </si>
  <si>
    <t>Kotvenie nosníka- závit.tyč d=0mm, dĺ350mm</t>
  </si>
  <si>
    <t>274</t>
  </si>
  <si>
    <t>189</t>
  </si>
  <si>
    <t>762331812.S</t>
  </si>
  <si>
    <t>Demontáž viazaných konštrukcií krovov so sklonom do 60°, prierezovej plochy 120 - 224 cm2, -0,01400 t</t>
  </si>
  <si>
    <t>276</t>
  </si>
  <si>
    <t>"odhad</t>
  </si>
  <si>
    <t>(5*2+2,6*2)*21 "krokva</t>
  </si>
  <si>
    <t>13,3+12,3+6,8+6,7 "pomúrnica</t>
  </si>
  <si>
    <t>80.0 "ostatné</t>
  </si>
  <si>
    <t>762332110.S</t>
  </si>
  <si>
    <t>Montáž viazaných konštrukcií krovov striech z reziva priemernej plochy do 120 cm2</t>
  </si>
  <si>
    <t>278</t>
  </si>
  <si>
    <t>"40/160" (60+54+4,0)</t>
  </si>
  <si>
    <t>191</t>
  </si>
  <si>
    <t>762332120.S</t>
  </si>
  <si>
    <t>Montáž viazaných konštrukcií krovov striech z reziva priemernej plochy 120 - 224 cm2</t>
  </si>
  <si>
    <t>280</t>
  </si>
  <si>
    <t>"100/160" (136,5+132)</t>
  </si>
  <si>
    <t>"140/140" (12,0+3,0)</t>
  </si>
  <si>
    <t>762332130.S</t>
  </si>
  <si>
    <t>Montáž viazaných konštrukcií krovov striech z reziva priemernej plochy 224 - 288 cm2</t>
  </si>
  <si>
    <t>282</t>
  </si>
  <si>
    <t>"150/150" (40+22)</t>
  </si>
  <si>
    <t>"140/200" 14</t>
  </si>
  <si>
    <t>193</t>
  </si>
  <si>
    <t>605120002900.S</t>
  </si>
  <si>
    <t>Hranoly z mäkkého reziva neopracované hranené akosť I</t>
  </si>
  <si>
    <t>284</t>
  </si>
  <si>
    <t>607260000400.S</t>
  </si>
  <si>
    <t>Doska OSB nebrúsená hr. 22 mm</t>
  </si>
  <si>
    <t>288</t>
  </si>
  <si>
    <t>rim</t>
  </si>
  <si>
    <t>34,794*1,1 "Prepočítané koeficientom množstva</t>
  </si>
  <si>
    <t>195</t>
  </si>
  <si>
    <t>762341202.S</t>
  </si>
  <si>
    <t>Montáž latovania zložitých striech pre sklon do 60°</t>
  </si>
  <si>
    <t>290</t>
  </si>
  <si>
    <t>900</t>
  </si>
  <si>
    <t>762341253.S</t>
  </si>
  <si>
    <t>Montáž kontralát pre sklon nad 35°</t>
  </si>
  <si>
    <t>292</t>
  </si>
  <si>
    <t>300</t>
  </si>
  <si>
    <t>197</t>
  </si>
  <si>
    <t>605430000203.S</t>
  </si>
  <si>
    <t>Laty a lišty z mäkkého reziva neopracované omietané impregnované akosť I</t>
  </si>
  <si>
    <t>294</t>
  </si>
  <si>
    <t>900*0,05*0,04</t>
  </si>
  <si>
    <t>300*0,06*0,04</t>
  </si>
  <si>
    <t>2,52*1,1 "Prepočítané koeficientom množstva</t>
  </si>
  <si>
    <t>762342811.S</t>
  </si>
  <si>
    <t>Demontáž latovania striech so sklonom do 60° pri osovej vzdialenosti lát do 0,22 m, -0,00700 t</t>
  </si>
  <si>
    <t>296</t>
  </si>
  <si>
    <t>(6,4+9,4)*0,5*5,0</t>
  </si>
  <si>
    <t>(9,4+12,9)*0,5*5,0</t>
  </si>
  <si>
    <t>(10,0+6,4)*0,5*5,0</t>
  </si>
  <si>
    <t>(13,6+10,0)*0,5*5,0</t>
  </si>
  <si>
    <t>199</t>
  </si>
  <si>
    <t>762395000.S</t>
  </si>
  <si>
    <t>Spojovacie prostriedky pre viazané konštrukcie krovov, debnenie a laťovanie, nadstrešné konštr., spádové kliny - svorky, dosky, klince, pásová oceľ, vruty</t>
  </si>
  <si>
    <t>298</t>
  </si>
  <si>
    <t>7,744+2,772+0,414</t>
  </si>
  <si>
    <t>762421305.S</t>
  </si>
  <si>
    <t>Obloženie stropov alebo strešných podhľadov z dosiek OSB skrutkovaných na zraz hr. dosky 22 mm</t>
  </si>
  <si>
    <t>306420773</t>
  </si>
  <si>
    <t>"pomocný hranol pre podašie vodorovne" 39,3*2</t>
  </si>
  <si>
    <t>"pomocný hranol pre podašie zvislo á 600" 39,3/0,6*(0,4+0,4)</t>
  </si>
  <si>
    <t>201</t>
  </si>
  <si>
    <t>762421500.Sa</t>
  </si>
  <si>
    <t>Montáž obloženia strešných podhľadov, podkladový rošt</t>
  </si>
  <si>
    <t>1728224033</t>
  </si>
  <si>
    <t>"POZN. vrátane osadenia pomocného hranola 30/50 , viď detail K2</t>
  </si>
  <si>
    <t>1775468426</t>
  </si>
  <si>
    <t>"pomocný hranol pre podašie vodorovne" 39,3*2*0,05*0,03</t>
  </si>
  <si>
    <t>"pomocný hranol pre podašie zvislo á 600" 39,3/0,6*(0,4+0,4)*0,05*0,03</t>
  </si>
  <si>
    <t>0,197*1,1 "Prepočítané koeficientom množstva</t>
  </si>
  <si>
    <t>203</t>
  </si>
  <si>
    <t>762811811.S</t>
  </si>
  <si>
    <t>Demontáž záklopov stropov vrchných, zapustených z hrubých dosiek hr. do 32 mm, -0,01400 t</t>
  </si>
  <si>
    <t>302</t>
  </si>
  <si>
    <t>"strop 1np nad pivnicou</t>
  </si>
  <si>
    <t>5,0*6,0</t>
  </si>
  <si>
    <t>"strop nad nepodpiv.časťou</t>
  </si>
  <si>
    <t>"m2" 60,0</t>
  </si>
  <si>
    <t>762822820.S</t>
  </si>
  <si>
    <t>Demontáž stropníc z reziva prierezovej plochy 144 - 288 cm2, -0,01700 t</t>
  </si>
  <si>
    <t>304</t>
  </si>
  <si>
    <t>5,5*7</t>
  </si>
  <si>
    <t>205</t>
  </si>
  <si>
    <t>762841812.S</t>
  </si>
  <si>
    <t>Demontáž podbíjania obkladov stropov a striech sklonu do 60° z dosiek hr. do 35 mm s omietkou, -0,04000 t</t>
  </si>
  <si>
    <t>306</t>
  </si>
  <si>
    <t>998762202.S</t>
  </si>
  <si>
    <t>Presun hmôt pre konštrukcie tesárske v objektoch výšky do 12 m</t>
  </si>
  <si>
    <t>-621476892</t>
  </si>
  <si>
    <t>763</t>
  </si>
  <si>
    <t>Konštrukcie - drevostavby</t>
  </si>
  <si>
    <t>207</t>
  </si>
  <si>
    <t>763160011.R</t>
  </si>
  <si>
    <t>Podkrovie SDK na oceľovej konštrukcií CD+UD a krokvových závesoch s parozábranou, doska protipožiarna DF 12.5 mm, TI 120 mm</t>
  </si>
  <si>
    <t>310</t>
  </si>
  <si>
    <t>(5,99+9,6)*0,5*3,5</t>
  </si>
  <si>
    <t>(9,6+13,05)*0,5*3,5</t>
  </si>
  <si>
    <t>(6,09+9,1)*0,5*3,5</t>
  </si>
  <si>
    <t>(9,1+12,35)*0,5*3,5</t>
  </si>
  <si>
    <t>(0,78+1,18)*2*0,5 "kastlík str.okna</t>
  </si>
  <si>
    <t>763750200.R</t>
  </si>
  <si>
    <t>D+M doplnkového príslušenstva drevoplastových kompozitných podláh - ukončujúce, lemovacie profily</t>
  </si>
  <si>
    <t>312</t>
  </si>
  <si>
    <t>209</t>
  </si>
  <si>
    <t>763750200.S</t>
  </si>
  <si>
    <t>Montáž drevoplastových kompozitných podláh na terasy, balkóny, móla, z terasových dosiek šxhr 150x25 mm</t>
  </si>
  <si>
    <t>314</t>
  </si>
  <si>
    <t>283190001400.S</t>
  </si>
  <si>
    <t>Doska terasová drevoplastová kompozitná, šxhrxl 150x24x2200 mm</t>
  </si>
  <si>
    <t>316</t>
  </si>
  <si>
    <t>dp</t>
  </si>
  <si>
    <t>29,811*6,45 "Prepočítané koeficientom množstva</t>
  </si>
  <si>
    <t>211</t>
  </si>
  <si>
    <t>283190007100.S</t>
  </si>
  <si>
    <t>Konštrukčný hranol drevoplastový kompozitný na podkladový rošt, šxvxl 30x40x2200 mm</t>
  </si>
  <si>
    <t>318</t>
  </si>
  <si>
    <t>283810001200.S</t>
  </si>
  <si>
    <t>Terč rektifikačný výšky 25 mm na inštaláciu dlažieb</t>
  </si>
  <si>
    <t>320</t>
  </si>
  <si>
    <t>70/0,45</t>
  </si>
  <si>
    <t>213</t>
  </si>
  <si>
    <t>998763401.S</t>
  </si>
  <si>
    <t>Presun hmôt pre sádrokartónové konštrukcie v stavbách (objektoch) výšky do 7 m</t>
  </si>
  <si>
    <t>322</t>
  </si>
  <si>
    <t>764</t>
  </si>
  <si>
    <t>Konštrukcie klampiarske</t>
  </si>
  <si>
    <t>764327220.S</t>
  </si>
  <si>
    <t>Oplechovanie z pozinkovaného farbeného PZf plechu, odkvapov na strechách s tvrdou krytinou r.š. 330 mm</t>
  </si>
  <si>
    <t>452884556</t>
  </si>
  <si>
    <t>215</t>
  </si>
  <si>
    <t>764331220.S</t>
  </si>
  <si>
    <t>Lemovanie z pozinkovaného PZ plechu, múrov na strechách s tvrdou krytinou r.š. 250 mm</t>
  </si>
  <si>
    <t>324</t>
  </si>
  <si>
    <t>764339410.S</t>
  </si>
  <si>
    <t>Lemovanie z pozinkovaného farbeného PZf plechu, komínov v ploche na vlnitej, šablónovej alebo tvrdej krytine, r.š. 400 mm</t>
  </si>
  <si>
    <t>-2063287459</t>
  </si>
  <si>
    <t>(0,7+1)*2</t>
  </si>
  <si>
    <t>217</t>
  </si>
  <si>
    <t>764351810.S</t>
  </si>
  <si>
    <t>Demontáž žľabov pododkvap. štvorhranných rovných, oblúkových, do 30° rš 250 a 330 mm,  -0,00347t</t>
  </si>
  <si>
    <t>326</t>
  </si>
  <si>
    <t>13,3+12,3+6,8+6,7</t>
  </si>
  <si>
    <t>764352221.S</t>
  </si>
  <si>
    <t>Žľaby z pozinkovaného PZ plechu, pododkvapové polkruhové r.š. 200 mm</t>
  </si>
  <si>
    <t>328</t>
  </si>
  <si>
    <t>39,3</t>
  </si>
  <si>
    <t>219</t>
  </si>
  <si>
    <t>764359211.S</t>
  </si>
  <si>
    <t>Kotlík kónický z pozinkovaného PZ plechu, pre rúry s priemerom do 100 mm</t>
  </si>
  <si>
    <t>330</t>
  </si>
  <si>
    <t>764359810.S</t>
  </si>
  <si>
    <t>Demontáž kotlíka kónického, so sklonom žľabu do 30st.,  -0,00110t</t>
  </si>
  <si>
    <t>332</t>
  </si>
  <si>
    <t>221</t>
  </si>
  <si>
    <t>764410250.S</t>
  </si>
  <si>
    <t>Oplechovanie parapetov z pozinkovaného PZ plechu, vrátane rohov r.š. 330 mm</t>
  </si>
  <si>
    <t>334</t>
  </si>
  <si>
    <t>1,18*2</t>
  </si>
  <si>
    <t>0,87*4*2</t>
  </si>
  <si>
    <t>0,4</t>
  </si>
  <si>
    <t>764410880.S</t>
  </si>
  <si>
    <t>Demontáž oplechovania parapetov rš od 400 do 600 mm,  -0,00287t</t>
  </si>
  <si>
    <t>336</t>
  </si>
  <si>
    <t>1,18*2+1,44*4+0,87+0,4</t>
  </si>
  <si>
    <t>223</t>
  </si>
  <si>
    <t>764430260.S</t>
  </si>
  <si>
    <t>Oplechovanie muriva a atík z pozinkovaného PZ plechu, vrátane rohov r.š. 680 mm</t>
  </si>
  <si>
    <t>338</t>
  </si>
  <si>
    <t>224</t>
  </si>
  <si>
    <t>764454252.S</t>
  </si>
  <si>
    <t>Zvodové rúry z pozinkovaného PZ plechu, kruhové priemer 80 mm</t>
  </si>
  <si>
    <t>340</t>
  </si>
  <si>
    <t>18,0</t>
  </si>
  <si>
    <t>225</t>
  </si>
  <si>
    <t>764454801.S</t>
  </si>
  <si>
    <t>Demontáž odpadových rúr kruhových, s priemerom 75 a 100 mm,  -0,00226t</t>
  </si>
  <si>
    <t>342</t>
  </si>
  <si>
    <t>5*3,0</t>
  </si>
  <si>
    <t>998764201.S</t>
  </si>
  <si>
    <t>Presun hmôt pre konštrukcie klampiarske v objektoch výšky do 6 m</t>
  </si>
  <si>
    <t>344</t>
  </si>
  <si>
    <t>765</t>
  </si>
  <si>
    <t>Konštrukcie - krytiny tvrdé</t>
  </si>
  <si>
    <t>227</t>
  </si>
  <si>
    <t>765310040.S</t>
  </si>
  <si>
    <t>Keramická krytina hladká, jednoduchých striech, sklon od 35° do 60°</t>
  </si>
  <si>
    <t>346</t>
  </si>
  <si>
    <t>"POZN. do ceny zhotoviteľ zahrnie všetky potrebné doplnky</t>
  </si>
  <si>
    <t>(6,39+10,0)*0,5*5,6</t>
  </si>
  <si>
    <t>(10,0+13,65)*0,5*5,6</t>
  </si>
  <si>
    <t>(6,49+9,5)*0,5*6,0</t>
  </si>
  <si>
    <t>(9,5+12,75)*0,5*6,0</t>
  </si>
  <si>
    <t>765310040.Sa</t>
  </si>
  <si>
    <t>Keramická krytina hladká - vytvorenie radu na východnej a severnej štítovej stene</t>
  </si>
  <si>
    <t>-1181275802</t>
  </si>
  <si>
    <t>"POZN. v súlade s miestnou architektúrou sa na fasáde vytvorí sukňa, škridle osadené a ukotvené v malte</t>
  </si>
  <si>
    <t>7,4+8,3</t>
  </si>
  <si>
    <t>229</t>
  </si>
  <si>
    <t>765310237.S</t>
  </si>
  <si>
    <t>Hrebeň z hrebenáčov pre krytinu hladkú, s použitím vetracieho pásu, sklon od 35° do 60°</t>
  </si>
  <si>
    <t>348</t>
  </si>
  <si>
    <t>10,0+9,5</t>
  </si>
  <si>
    <t>765314501.S</t>
  </si>
  <si>
    <t>Úžľabie s tesnením, plech so stredovou stojatou drážkou hliník</t>
  </si>
  <si>
    <t>350</t>
  </si>
  <si>
    <t>6,5</t>
  </si>
  <si>
    <t>231</t>
  </si>
  <si>
    <t>765314593.S</t>
  </si>
  <si>
    <t>Montáž odkvapovej hrany pre krytinu keramickú z plechu</t>
  </si>
  <si>
    <t>-440724158</t>
  </si>
  <si>
    <t>"POZN. odkvapový plech viď. klampiarske konštrukcie" 39,3</t>
  </si>
  <si>
    <t>283810003400.S</t>
  </si>
  <si>
    <t>Odkvapová vetracia mriežka univerzálna s hrebeňom z polypropylénu pre krytinu keramickú, dĺ. 1000 mm</t>
  </si>
  <si>
    <t>-490626082</t>
  </si>
  <si>
    <t>233</t>
  </si>
  <si>
    <t>283810003600.S</t>
  </si>
  <si>
    <t>Ochranný pás proti vtákom z PVC pre krytinu keramickú vxl 100x5000 mm</t>
  </si>
  <si>
    <t>-1905802822</t>
  </si>
  <si>
    <t>765315331.S</t>
  </si>
  <si>
    <t>Protisnehový hák pre krytinu keramickú</t>
  </si>
  <si>
    <t>354</t>
  </si>
  <si>
    <t>39,28/0,3</t>
  </si>
  <si>
    <t>235</t>
  </si>
  <si>
    <t>765381810.R</t>
  </si>
  <si>
    <t>Demontáž krytiny azbestocementovej, vrátane jej kompletnej  likvidácie ako nebezpečného odpadu podľa platnej legislatívy (doprava, poplatky, dokumentácia)</t>
  </si>
  <si>
    <t>358</t>
  </si>
  <si>
    <t>765901363.S</t>
  </si>
  <si>
    <t>Strešná fólia paropriepustná, na krokvy, sklon nad 35°, plošná hmotnosť 140 g/m2</t>
  </si>
  <si>
    <t>360</t>
  </si>
  <si>
    <t>237</t>
  </si>
  <si>
    <t>765310000.Sa</t>
  </si>
  <si>
    <t>Montáž odvetrávacieho kompletu</t>
  </si>
  <si>
    <t>-1681886829</t>
  </si>
  <si>
    <t>9682-T</t>
  </si>
  <si>
    <t>Odvetrávací komplet pre keramickú krytinu</t>
  </si>
  <si>
    <t>2023124612</t>
  </si>
  <si>
    <t>239</t>
  </si>
  <si>
    <t>998765201.S</t>
  </si>
  <si>
    <t>Presun hmôt pre tvrdé krytiny v objektoch výšky do 6 m</t>
  </si>
  <si>
    <t>-1853910817</t>
  </si>
  <si>
    <t>766</t>
  </si>
  <si>
    <t>Konštrukcie stolárske</t>
  </si>
  <si>
    <t>766621265.S</t>
  </si>
  <si>
    <t>Montáž okien drevených s hydroizolačnými ISO páskami (exteriérová a interiérová)</t>
  </si>
  <si>
    <t>364</t>
  </si>
  <si>
    <t>"o1" 2*(1,18+1,52)*2</t>
  </si>
  <si>
    <t>"o2" 2*(0,87+1,49)*4</t>
  </si>
  <si>
    <t>"o3" 2*(1,87+1,4)*4</t>
  </si>
  <si>
    <t>"o4" 2*(0,4+1,12)</t>
  </si>
  <si>
    <t>241</t>
  </si>
  <si>
    <t>283290006100.S</t>
  </si>
  <si>
    <t>Tesniaca paropriepustná fólia polymér-flísová, š. 290 mm, dĺ. 30 m, pre tesnenie pripájacej škáry okenného rámu a muriva z exteriéru</t>
  </si>
  <si>
    <t>366</t>
  </si>
  <si>
    <t>242</t>
  </si>
  <si>
    <t>283290006200.S</t>
  </si>
  <si>
    <t>Tesniaca paronepriepustná fólia polymér-flísová, š. 70 mm, dĺ. 30 m, pre tesnenie pripájacej škáry okenného rámu a muriva z interiéru</t>
  </si>
  <si>
    <t>368</t>
  </si>
  <si>
    <t>243</t>
  </si>
  <si>
    <t>611110016001</t>
  </si>
  <si>
    <t>Drevené okno dvojkrídlové O+OS, izolačné trojsklo  materiál drevina smrek nadpájaný, eurohranol 78, odtieň svetlý dub, 1180x1520mm, pol. O1</t>
  </si>
  <si>
    <t>370</t>
  </si>
  <si>
    <t>611110016002</t>
  </si>
  <si>
    <t>Drevené okno dvojkrídlové O+OS, izolačné trojsklo  materiál drevina smrek nadpájaný, eurohranol 78, odtieň svetlý dub, 870x1490mm, pol. O2</t>
  </si>
  <si>
    <t>372</t>
  </si>
  <si>
    <t>245</t>
  </si>
  <si>
    <t>611110016003</t>
  </si>
  <si>
    <t>Drevené okno dvojkrídlové O+OS, izolačné trojsklo  materiál drevina smrek nadpájaný, eurohranol 78, odtieň svetlý dub, 870x1400mm, pol. O3</t>
  </si>
  <si>
    <t>374</t>
  </si>
  <si>
    <t>611110016004</t>
  </si>
  <si>
    <t>Drevené okno jednokrídlové OS, izolačné trojsklo  materiál drevina smrek nadpájaný, eurohranol 78, odtieň svetlý dub, 400x1120mm, pol. O4</t>
  </si>
  <si>
    <t>376</t>
  </si>
  <si>
    <t>247</t>
  </si>
  <si>
    <t>766641161.S</t>
  </si>
  <si>
    <t>Montáž dverí drevených, vchodových, so zárubňou, 1 m obvodu dverí</t>
  </si>
  <si>
    <t>378</t>
  </si>
  <si>
    <t>"DV1" 2*(0,9+2,35)</t>
  </si>
  <si>
    <t>"DV2" 2*(0,8+2,0)</t>
  </si>
  <si>
    <t>611000000DV1</t>
  </si>
  <si>
    <t>Replika existujúcich 1 krídlových drevných kazetových dverí,vrátane zárubne,  kovanie bezpečnostné, guľa-kľučka, 900x2350, pol. DV1</t>
  </si>
  <si>
    <t>380</t>
  </si>
  <si>
    <t>249</t>
  </si>
  <si>
    <t>611000000DV2</t>
  </si>
  <si>
    <t>Dvere vchodové 1 krídlové drevené kazetové dvere,vrátane zárubne, kovanie bezpečnostné, guľa-kľučka, 800x2000, pol. DV2</t>
  </si>
  <si>
    <t>382</t>
  </si>
  <si>
    <t>766662112.S</t>
  </si>
  <si>
    <t>Montáž dverového krídla otočného jednokrídlového poldrážkového, do existujúcej zárubne, vrátane kovania</t>
  </si>
  <si>
    <t>384</t>
  </si>
  <si>
    <t>"D2" 2</t>
  </si>
  <si>
    <t>"D3" 2</t>
  </si>
  <si>
    <t>251</t>
  </si>
  <si>
    <t>549150000601</t>
  </si>
  <si>
    <t>Kľučka dverová a rozeta 2x, nehrdzavejúca oceľ, povrch nerez brúsený</t>
  </si>
  <si>
    <t>386</t>
  </si>
  <si>
    <t>611610003901</t>
  </si>
  <si>
    <t>Dvere vnútorné jednokrídlové, kazetové, 900x1970 mm, výplň DTD doska, povrch dýha,  plné presklenie</t>
  </si>
  <si>
    <t>388</t>
  </si>
  <si>
    <t>253</t>
  </si>
  <si>
    <t>611610003902</t>
  </si>
  <si>
    <t>Dvere vnútorné jednokrídlové, kazetové, 900x1970 mm, výplň DTD doska, povrch dýha,  plné</t>
  </si>
  <si>
    <t>390</t>
  </si>
  <si>
    <t>766671002.S</t>
  </si>
  <si>
    <t>Montáž okna strešného vrátane príslušenstva, veľkosť okna 78x118 cm</t>
  </si>
  <si>
    <t>392</t>
  </si>
  <si>
    <t>255</t>
  </si>
  <si>
    <t>611310005700.S</t>
  </si>
  <si>
    <t>Strešné okno drevené kyvné, šxv 780x1180 mm s kľučkou</t>
  </si>
  <si>
    <t>394</t>
  </si>
  <si>
    <t>611380005000.S</t>
  </si>
  <si>
    <t>Lemovanie hliníkové, šxv 780x1180 mm bez zatepľovacej sady, pre plochú strešnú krytinu do výšky 16 mm</t>
  </si>
  <si>
    <t>396</t>
  </si>
  <si>
    <t>257</t>
  </si>
  <si>
    <t>611380006700.S</t>
  </si>
  <si>
    <t>Zatepľovacia sada pre osadenie strešného okna alebo výlezu, šxv 780x1180 mm</t>
  </si>
  <si>
    <t>398</t>
  </si>
  <si>
    <t>611380008600.S</t>
  </si>
  <si>
    <t>Manžeta z parotesnej fólie pre osadenie strešného okna alebo výlezu, šxv 780x1180 mm</t>
  </si>
  <si>
    <t>400</t>
  </si>
  <si>
    <t>259</t>
  </si>
  <si>
    <t>766694111.S</t>
  </si>
  <si>
    <t>Montáž parapetnej dosky drevenej šírky do 300 mm, dĺžky do 1000 mm</t>
  </si>
  <si>
    <t>402</t>
  </si>
  <si>
    <t>611550000200.S</t>
  </si>
  <si>
    <t>Parapetná doska vnútorná, šírka 250 mm, z drevotriesky laminovanej, farba biela</t>
  </si>
  <si>
    <t>404</t>
  </si>
  <si>
    <t>261</t>
  </si>
  <si>
    <t>766694121.S</t>
  </si>
  <si>
    <t>Montáž parapetnej dosky drevenej šírky nad 300 mm, dĺžky do 1000 mm</t>
  </si>
  <si>
    <t>406</t>
  </si>
  <si>
    <t>4+1</t>
  </si>
  <si>
    <t>766694122.S</t>
  </si>
  <si>
    <t>Montáž parapetnej dosky drevenej šírky nad 300 mm, dĺžky 1000-1600 mm</t>
  </si>
  <si>
    <t>408</t>
  </si>
  <si>
    <t>263</t>
  </si>
  <si>
    <t>611550000700.S</t>
  </si>
  <si>
    <t>Parapetná doska vnútorná, šírka 600 mm, z drevotriesky laminovanej, farba biela</t>
  </si>
  <si>
    <t>410</t>
  </si>
  <si>
    <t>611550001700.S</t>
  </si>
  <si>
    <t>Plastové krytky k vnútorným parapetom vo farbe</t>
  </si>
  <si>
    <t>pár</t>
  </si>
  <si>
    <t>412</t>
  </si>
  <si>
    <t>265</t>
  </si>
  <si>
    <t>766694982.S</t>
  </si>
  <si>
    <t>Demontáž parapetnej dosky drevenej šírky nad 300 mm, dĺžky do 1600 mm, -0,004t</t>
  </si>
  <si>
    <t>414</t>
  </si>
  <si>
    <t>766702111.S</t>
  </si>
  <si>
    <t>Montáž zárubní obložkových pre dvere jednokrídlové</t>
  </si>
  <si>
    <t>416</t>
  </si>
  <si>
    <t>267</t>
  </si>
  <si>
    <t>611810003600.S</t>
  </si>
  <si>
    <t>Zárubňa vnútorná obložková, šírka 600-900 mm, výška 1970 mm, DTD doska, povrch dýha, pre stenu hrúbky 510-750 mm, pre jednokrídlové dvere</t>
  </si>
  <si>
    <t>418</t>
  </si>
  <si>
    <t>611810003200.S</t>
  </si>
  <si>
    <t>Zárubňa vnútorná obložková, šírka 600-900 mm, výška 1970 mm, DTD doska, povrch dýha, pre stenu hrúbky 60-170 mm, pre jednokrídlové dvere</t>
  </si>
  <si>
    <t>420</t>
  </si>
  <si>
    <t>269</t>
  </si>
  <si>
    <t>998766201.S</t>
  </si>
  <si>
    <t>Presun hmot pre konštrukcie stolárske v objektoch výšky do 6 m</t>
  </si>
  <si>
    <t>1889103130</t>
  </si>
  <si>
    <t>767</t>
  </si>
  <si>
    <t>Konštrukcie doplnkové kovové</t>
  </si>
  <si>
    <t>767230030.S</t>
  </si>
  <si>
    <t>Montáž zábradlia nerezové na schody, výplň rebrovanie, kotvenie do podlahy</t>
  </si>
  <si>
    <t>593941741</t>
  </si>
  <si>
    <t>271</t>
  </si>
  <si>
    <t>553520000400.Sa</t>
  </si>
  <si>
    <t>Zábradlie nerezové pre schody, výška 1000 mm, madlo z dreva buk ∅50mm, stĺpiky ∅50mm, výplň z rúrok ∅15mm, kotvenie do podlahy</t>
  </si>
  <si>
    <t>-1353299472</t>
  </si>
  <si>
    <t>767230070.S</t>
  </si>
  <si>
    <t>Montáž schodiskového madla na stenu</t>
  </si>
  <si>
    <t>1830552349</t>
  </si>
  <si>
    <t>273</t>
  </si>
  <si>
    <t>611930000800.S</t>
  </si>
  <si>
    <t>MADLO Z DREVA-BUK ∅50mm</t>
  </si>
  <si>
    <t>-1061643027</t>
  </si>
  <si>
    <t>998767201.S</t>
  </si>
  <si>
    <t>Presun hmôt pre kovové stavebné doplnkové konštrukcie v objektoch výšky do 6 m</t>
  </si>
  <si>
    <t>432</t>
  </si>
  <si>
    <t>771</t>
  </si>
  <si>
    <t>Podlahy z dlaždíc</t>
  </si>
  <si>
    <t>275</t>
  </si>
  <si>
    <t>771275307.S</t>
  </si>
  <si>
    <t>Montáž obkladov schodiskových stupňov dlaždicami do flexibilného tmelu veľ. 300 x 300 mm</t>
  </si>
  <si>
    <t>434</t>
  </si>
  <si>
    <t>17*1,2*(0,175+0,28)</t>
  </si>
  <si>
    <t>"do suterénu</t>
  </si>
  <si>
    <t>597740001001</t>
  </si>
  <si>
    <t>Dlaždice keramické s protišmykovým povrchom min.R11, štvorcový rozmer od 300x300 mm do 350x350mm,  jednofarebné béžové - odsúhlasiť projektantom</t>
  </si>
  <si>
    <t>436</t>
  </si>
  <si>
    <t xml:space="preserve">"POZN. vzhľadom na charakter stavby zhotoviteľ ocení dodávku dlažby v tomto rozsahu, skutočný rozmer dlažby sa určí po odsúhlasení projektantom </t>
  </si>
  <si>
    <t>18,522*1,04 "Prepočítané koeficientom množstva</t>
  </si>
  <si>
    <t>277</t>
  </si>
  <si>
    <t>771415014.Sa</t>
  </si>
  <si>
    <t>Montáž soklíkov z obkladačiek do tmelu</t>
  </si>
  <si>
    <t>438</t>
  </si>
  <si>
    <t>"11"15,54-1,12-0,8-1,3+0,7*2+0,6*2</t>
  </si>
  <si>
    <t>"12" 2*(6,12+5,33)-0,8</t>
  </si>
  <si>
    <t>"13" 17,65-1,2-0,8-1,3-1,2-0,65*2</t>
  </si>
  <si>
    <t>"14" 2*(2,08+2,08)-1,2</t>
  </si>
  <si>
    <t>"16" 2*(5,0+2,65)-0,8</t>
  </si>
  <si>
    <t>"17" 2*(3,16+3,14)-0,8+0,3*2</t>
  </si>
  <si>
    <t>771415034.Sa</t>
  </si>
  <si>
    <t>Montáž soklíkov z obkladačiek schodiskových stupňovitých do tmelu</t>
  </si>
  <si>
    <t>440</t>
  </si>
  <si>
    <t>(0,175+0,28)*8*2</t>
  </si>
  <si>
    <t>1,4+1,4+0,28*5</t>
  </si>
  <si>
    <t>(0,175+0,25)*28</t>
  </si>
  <si>
    <t>279</t>
  </si>
  <si>
    <t>597640001201</t>
  </si>
  <si>
    <t>Soklík keramický rovnaký materiál ako dlažba, výška 10 cm</t>
  </si>
  <si>
    <t>442</t>
  </si>
  <si>
    <t>(82,89+23,38)*1,04 "Prepočítané koeficientom množstva</t>
  </si>
  <si>
    <t>771575109.S</t>
  </si>
  <si>
    <t>Montáž podláh z dlaždíc keramických do tmelu veľ. 300 x 300 mm</t>
  </si>
  <si>
    <t>444</t>
  </si>
  <si>
    <t>"medzipodesty" 1,2*1,2*2</t>
  </si>
  <si>
    <t>"medzipod.sch.do pivnice" 1,4*0,9</t>
  </si>
  <si>
    <t>"13" 9,82</t>
  </si>
  <si>
    <t>1,3*0,4</t>
  </si>
  <si>
    <t>1,2*0,4</t>
  </si>
  <si>
    <t>0,8*0,65</t>
  </si>
  <si>
    <t>281</t>
  </si>
  <si>
    <t>597740001601</t>
  </si>
  <si>
    <t>Dlaždice keramické s protišmykovým povrchom min.R10, štvorcový rozmer od 300x300 mm do 400x400mm,  jednofarebné béžové-odsúhlasiť projektantom</t>
  </si>
  <si>
    <t>446</t>
  </si>
  <si>
    <t>kd</t>
  </si>
  <si>
    <t>88,748*1,04 "Prepočítané koeficientom množstva</t>
  </si>
  <si>
    <t>998771201.S</t>
  </si>
  <si>
    <t>Presun hmôt pre podlahy z dlaždíc v objektoch výšky do 6m</t>
  </si>
  <si>
    <t>448</t>
  </si>
  <si>
    <t>781</t>
  </si>
  <si>
    <t>Obklady</t>
  </si>
  <si>
    <t>283</t>
  </si>
  <si>
    <t>781445020.S</t>
  </si>
  <si>
    <t>Montáž obkladov vnútor. stien z obkladačiek kladených do tmelu</t>
  </si>
  <si>
    <t>450</t>
  </si>
  <si>
    <t>"16- za kuch.linkou, upresniť podľa typu a rozm.linky</t>
  </si>
  <si>
    <t>1,8*0,6</t>
  </si>
  <si>
    <t>597640000500.S</t>
  </si>
  <si>
    <t>Obkladačky keramické s rozmerom v rozmedzí od 150 x 150mm do 350x350mm, jednofarebné béžové až biele-odsúhlasiť projektantom</t>
  </si>
  <si>
    <t>452</t>
  </si>
  <si>
    <t>obkl</t>
  </si>
  <si>
    <t>1,08*1,04 "Prepočítané koeficientom množstva</t>
  </si>
  <si>
    <t>285</t>
  </si>
  <si>
    <t>998781201.S</t>
  </si>
  <si>
    <t>Presun hmôt pre obklady keramické v objektoch výšky do 6 m</t>
  </si>
  <si>
    <t>454</t>
  </si>
  <si>
    <t>783</t>
  </si>
  <si>
    <t>Nátery</t>
  </si>
  <si>
    <t>286</t>
  </si>
  <si>
    <t>783522000.S</t>
  </si>
  <si>
    <t>Nátery klamp. konštr. syntet. na vzduchu schnúce dvojnás. so základného náterom reakt. farbou - 105µm</t>
  </si>
  <si>
    <t>456</t>
  </si>
  <si>
    <t>16,0*0,68</t>
  </si>
  <si>
    <t>16,0*0,25</t>
  </si>
  <si>
    <t>39,3*0,18*8</t>
  </si>
  <si>
    <t>0,25*6</t>
  </si>
  <si>
    <t>2*3,14*0,04*18</t>
  </si>
  <si>
    <t>9,72*0,33</t>
  </si>
  <si>
    <t>287</t>
  </si>
  <si>
    <t>783782404.S</t>
  </si>
  <si>
    <t>Nátery tesárskych konštrukcií, povrchová impregnácia proti drevokaznému hmyzu, hubám a plesniam, jednonásobná</t>
  </si>
  <si>
    <t>458</t>
  </si>
  <si>
    <t>"40/160" (60+54+4,0)*(0,04+0,16)*2</t>
  </si>
  <si>
    <t>"100/160" (136,5+132)*(0,1+0,16)*2</t>
  </si>
  <si>
    <t>"140/140" (12,0+3,0)*(0,14+0,14)*2</t>
  </si>
  <si>
    <t>"150/150" (40+22)*(0,15+0,15)*2</t>
  </si>
  <si>
    <t>"140/200" 14*(0,14+0,2)*2</t>
  </si>
  <si>
    <t>783894622.S</t>
  </si>
  <si>
    <t>Náter farbami akrylátovými ekologickými riediteľnými vodou, biely náter sadrokartónových stien 2x</t>
  </si>
  <si>
    <t>460</t>
  </si>
  <si>
    <t>784</t>
  </si>
  <si>
    <t>Maľby</t>
  </si>
  <si>
    <t>289</t>
  </si>
  <si>
    <t>784410100.Sa</t>
  </si>
  <si>
    <t xml:space="preserve">Penetrovanie jednonásobné jemnozrnných podkladov výšky do 3,80 m - paropriepustné </t>
  </si>
  <si>
    <t>462</t>
  </si>
  <si>
    <t>"omietky"</t>
  </si>
  <si>
    <t>klenb+omstrop</t>
  </si>
  <si>
    <t>omstenynov+omstenypov-obkl</t>
  </si>
  <si>
    <t>"sdk" sdkpod</t>
  </si>
  <si>
    <t>670,774-112,219</t>
  </si>
  <si>
    <t>784418011.S</t>
  </si>
  <si>
    <t>Zakrývanie otvorov, podláh a zariadení fóliou v miestnostiach alebo na schodisku</t>
  </si>
  <si>
    <t>464</t>
  </si>
  <si>
    <t>kd+lam</t>
  </si>
  <si>
    <t>163,763-75,015</t>
  </si>
  <si>
    <t>291</t>
  </si>
  <si>
    <t>784422271.S</t>
  </si>
  <si>
    <t>Maľby vápenné základné dvojnásobné, ručne nanášané na jemnozrnný podklad výšky do 3,80 m</t>
  </si>
  <si>
    <t>466</t>
  </si>
  <si>
    <t>544,94-112,219</t>
  </si>
  <si>
    <t>Práce a dodávky M</t>
  </si>
  <si>
    <t>33-M</t>
  </si>
  <si>
    <t>Montáže dopravných zariadení, skladových zariadení a váh</t>
  </si>
  <si>
    <t>330030330.R</t>
  </si>
  <si>
    <t>D+M Schodisková plošina šikmá pre imobilné osoby, s medzipodestou, prevýšenie 2,975 m, dĺžka 8,9 m, vodiaca koľajnica uchytená do obvodovej steny schodiska, nosnosť 200 kg</t>
  </si>
  <si>
    <t>468</t>
  </si>
  <si>
    <t>HZS</t>
  </si>
  <si>
    <t>Hodinové zúčtovacie sadzby</t>
  </si>
  <si>
    <t>293</t>
  </si>
  <si>
    <t>HZS000111</t>
  </si>
  <si>
    <t>Stavebno montážne práce menej náročne, pomocné alebo manupulačné (Tr 1) v rozsahu viac ako 8 hodín</t>
  </si>
  <si>
    <t>hod</t>
  </si>
  <si>
    <t>262144</t>
  </si>
  <si>
    <t>470</t>
  </si>
  <si>
    <t>"nepredvídané , nešpecifikovné drobné búracia a demontážne práce</t>
  </si>
  <si>
    <t>VRN</t>
  </si>
  <si>
    <t>Vedľajšie rozpočtové náklady</t>
  </si>
  <si>
    <t>000500022.Sa</t>
  </si>
  <si>
    <t>Príprava staveniska - preloženie materiálu na susednom pozemku</t>
  </si>
  <si>
    <t>eur</t>
  </si>
  <si>
    <t>1024</t>
  </si>
  <si>
    <t>2070128883</t>
  </si>
  <si>
    <t>"zhotoviteľ ocení ručné preloženie materiálu na pozemku p.č. 10/1 a 10/2, ktoré je v kolízii s výstavbou lešenia alebo ostatných prác na budove" 1</t>
  </si>
  <si>
    <t>295</t>
  </si>
  <si>
    <t>000500022.Sb</t>
  </si>
  <si>
    <t>Príprava staveniska - vyčistenie priestoru v okolí stavby od vegetácie</t>
  </si>
  <si>
    <t>1141496422</t>
  </si>
  <si>
    <t>"zhotoviteľ ocení odstránenie a likvidáciu krovín a rastlín, ktoré bránia výstavbe" 1</t>
  </si>
  <si>
    <t>000500024.S</t>
  </si>
  <si>
    <t>Príprava staveniska - vybúranie a spätná montáž oplotenia na susednom pozemku</t>
  </si>
  <si>
    <t>2078121702</t>
  </si>
  <si>
    <t>"zhotoviteľ ocení zabezpečenie prístupu na sesedný pozemok p.č. 10/1 a 10/2 cez existujúce oplotenie rovnobežné s ul. Jána Raka:"1</t>
  </si>
  <si>
    <t>"demontáž dvoch polí oceľového dielu oplotenia a ich spätnú montáž</t>
  </si>
  <si>
    <t>"vybúranie betónového múrika (vrátane likvidácie odpadu) v potrebnom rozsahu a jeho spätnú betonáž</t>
  </si>
  <si>
    <t>297</t>
  </si>
  <si>
    <t>000600011</t>
  </si>
  <si>
    <t xml:space="preserve">Zariadenie staveniska - minimálny rozsah mobilné oplotenie, WC.  </t>
  </si>
  <si>
    <t>472</t>
  </si>
  <si>
    <t>"POZN. zhotoviteľ ocení minimálne prevádzkové oplotenie a mobilné WC počas doby výstavby. Do ceny zahrnie aj ďalšie požiadavky podľa svojich nárokov."</t>
  </si>
  <si>
    <t>3056,56</t>
  </si>
  <si>
    <t>000600011-2</t>
  </si>
  <si>
    <t>Zariadenie staveniska - mobilné oplotenie na susednom pozemku</t>
  </si>
  <si>
    <t>-678805668</t>
  </si>
  <si>
    <t>"zhotoviteľ ocení montáž, demontáž a prenájom počas výstavby na pozemku p.č. 10/1 a 10/2" 20</t>
  </si>
  <si>
    <t>299</t>
  </si>
  <si>
    <t>001400031.S</t>
  </si>
  <si>
    <t>Ostatné náklady stavby - práce na pamiatkových objektoch bez rozlíšenia</t>
  </si>
  <si>
    <t>474</t>
  </si>
  <si>
    <t>A2 - Architektúra - neoprávnené položky</t>
  </si>
  <si>
    <t xml:space="preserve">    775 - Podlahy vlysové a parketové</t>
  </si>
  <si>
    <t xml:space="preserve">    776 - Podlahy povlakové</t>
  </si>
  <si>
    <t>4,75*1,0</t>
  </si>
  <si>
    <t>4,75*(3,5-1,0)*0,5</t>
  </si>
  <si>
    <t>5,01*0,85</t>
  </si>
  <si>
    <t>5,01*(3,5-0,85)</t>
  </si>
  <si>
    <t>(3,0*2+4,18+0,3+3,64)*1,0</t>
  </si>
  <si>
    <t>(8,17+4,07+7,1*2)*0,85</t>
  </si>
  <si>
    <t>(2,08+2,14)*(1,0+3,31)*0,5</t>
  </si>
  <si>
    <t>1,87*3,31-0,8*1,97</t>
  </si>
  <si>
    <t>4,5*1,0</t>
  </si>
  <si>
    <t>4,5*(3,5-1,0)*0,5</t>
  </si>
  <si>
    <t>(0,87+1,4*2)*0,2*2</t>
  </si>
  <si>
    <t>"priečky</t>
  </si>
  <si>
    <t>5,01*0,85*2</t>
  </si>
  <si>
    <t>5,01*(3,5-0,85)*2</t>
  </si>
  <si>
    <t>(2,08+1,965+2,14+2,255)*(1,0+3,31)*0,5</t>
  </si>
  <si>
    <t>(1,87+2,1)*3,31-0,8*1,97*2</t>
  </si>
  <si>
    <t>632001051.S</t>
  </si>
  <si>
    <t>Zhotovenie jednonásobného penetračného náteru pre potery a stierky</t>
  </si>
  <si>
    <t>585520008700.S</t>
  </si>
  <si>
    <t>Penetračný náter na nasiakavé podklady pod potery, samonivelizačné hmoty a stavebné lepidlá</t>
  </si>
  <si>
    <t>634601521.S</t>
  </si>
  <si>
    <t>Zaplnenie dilatačných škár  tmelom akrylátovým šírky škáry do 10 mm</t>
  </si>
  <si>
    <t>"styk SDK/murivo podkrovie</t>
  </si>
  <si>
    <t>5,99+13,05+6,09+12,35</t>
  </si>
  <si>
    <t>"D2" 1</t>
  </si>
  <si>
    <t>771415014.S</t>
  </si>
  <si>
    <t>"21" 2,1+4,18-0,8+(1,2+1,2)*2</t>
  </si>
  <si>
    <t>"23" 8,87+7,3-0,8*2</t>
  </si>
  <si>
    <t>24,85*1,04 "Prepočítané koeficientom množstva</t>
  </si>
  <si>
    <t>"21" 2,1*4,15</t>
  </si>
  <si>
    <t>Dlaždice keramické s protišmykovým povrchom min.R11, štvorcový rozmer od 300x300 mm do 350x350mm,  jednofarebné béžové-odsúhlasiť projektantom</t>
  </si>
  <si>
    <t>26,015*1,04 "Prepočítané koeficientom množstva</t>
  </si>
  <si>
    <t>775</t>
  </si>
  <si>
    <t>Podlahy vlysové a parketové</t>
  </si>
  <si>
    <t>775413120.S</t>
  </si>
  <si>
    <t>Montáž podlahových soklíkov alebo líšt obvodových skrutkovaním</t>
  </si>
  <si>
    <t>"22" 2*(4,5+3,0)-0,8</t>
  </si>
  <si>
    <t>"26" 2*(7,1+5,01)-0,8</t>
  </si>
  <si>
    <t>611990002900.S</t>
  </si>
  <si>
    <t>Lišta soklová MDF, vxš 40x20 mm</t>
  </si>
  <si>
    <t>soklam</t>
  </si>
  <si>
    <t>37,62*1,01 "Prepočítané koeficientom množstva</t>
  </si>
  <si>
    <t>611990003600.S</t>
  </si>
  <si>
    <t>Roh vnútorný a vonkajší pre lištu soklovú výšky 40 mm</t>
  </si>
  <si>
    <t>611990003700.S</t>
  </si>
  <si>
    <t>Spojka a ukončenie pre lištu soklovú výšky 40 mm</t>
  </si>
  <si>
    <t>775413220.S</t>
  </si>
  <si>
    <t>Montáž prechodovej lišty priskrutkovaním</t>
  </si>
  <si>
    <t>8,0</t>
  </si>
  <si>
    <t>611990001100.S</t>
  </si>
  <si>
    <t>Lišta prechodová skrutkovacia, šírka 40 mm</t>
  </si>
  <si>
    <t>8*1,01 "Prepočítané koeficientom množstva</t>
  </si>
  <si>
    <t>775550080.S</t>
  </si>
  <si>
    <t>Montáž podlahy z laminátových a drevených parkiet, šírka do 190 mm, položená voľne</t>
  </si>
  <si>
    <t>611980003001</t>
  </si>
  <si>
    <t>Podlaha laminátová, hrúbka 9 mm vysoko odolná</t>
  </si>
  <si>
    <t>lam</t>
  </si>
  <si>
    <t>49*1,02 "Prepočítané koeficientom množstva</t>
  </si>
  <si>
    <t>775592110.S</t>
  </si>
  <si>
    <t>Montáž podložky vyrovnávacej a tlmiacej penovej hr. 2 mm pod plávajúce podlahy</t>
  </si>
  <si>
    <t>283230008500.S</t>
  </si>
  <si>
    <t>Podložka z penového PE pod plávajúce podlahy, hr. 2 mm</t>
  </si>
  <si>
    <t>49*1,03 "Prepočítané koeficientom množstva</t>
  </si>
  <si>
    <t>998775201.S</t>
  </si>
  <si>
    <t>Presun hmôt pre podlahy vlysové a parketové v objektoch výšky do 6 m</t>
  </si>
  <si>
    <t>776</t>
  </si>
  <si>
    <t>Podlahy povlakové</t>
  </si>
  <si>
    <t>776992125.S</t>
  </si>
  <si>
    <t>Vyspravenie podkladu nivelačnou stierkou hr. 3 mm</t>
  </si>
  <si>
    <t>998776201.S</t>
  </si>
  <si>
    <t>Presun hmôt pre podlahy povlakové v objektoch výšky do 6 m</t>
  </si>
  <si>
    <t>"24</t>
  </si>
  <si>
    <t>2*(2,14+1,87)*1,0</t>
  </si>
  <si>
    <t>2,14*(1,0+2,2)*0,5*2</t>
  </si>
  <si>
    <t>1,87*2,2-0,8*1,97</t>
  </si>
  <si>
    <t>"25</t>
  </si>
  <si>
    <t>(1,21+2,08*2)*1,0</t>
  </si>
  <si>
    <t>2,08*(1,0+2,2)*0,5*2</t>
  </si>
  <si>
    <t>29,432*1,04 "Prepočítané koeficientom množstva</t>
  </si>
  <si>
    <t>781491111.S</t>
  </si>
  <si>
    <t>Montáž plastových profilov pre obklad do tmelu - roh steny</t>
  </si>
  <si>
    <t>1,0*4+2,2*2</t>
  </si>
  <si>
    <t>28341001825</t>
  </si>
  <si>
    <t>Profil vnútorný roh pre hr. dlaždíc 8 mm, PVC</t>
  </si>
  <si>
    <t>8,4*1,01 "Prepočítané koeficientom množstva</t>
  </si>
  <si>
    <t>784410100.S</t>
  </si>
  <si>
    <t>Penetrovanie jednonásobné jemnozrnných podkladov výšky do 3,80 m</t>
  </si>
  <si>
    <t>"omietky-obklad" 141,651-29,432</t>
  </si>
  <si>
    <t>"dlažba + laminát" 26,015+49</t>
  </si>
  <si>
    <t>Zariadenie staveniska</t>
  </si>
  <si>
    <t>B - Prípojky vody a kanalizácie</t>
  </si>
  <si>
    <t>ost - Ostatné</t>
  </si>
  <si>
    <t>-491583984</t>
  </si>
  <si>
    <t>"kanalizácia" 10,8*0,6*1</t>
  </si>
  <si>
    <t>"voda" 3,1*0,6*1,2</t>
  </si>
  <si>
    <t>132201109.S</t>
  </si>
  <si>
    <t>Príplatok k cene za lepivosť pri hĺbení rýh šírky do 600 mm zapažených i nezapažených s urovnaním dna v hornine 3</t>
  </si>
  <si>
    <t>"30%" 8,712*0,3</t>
  </si>
  <si>
    <t>151101101.S</t>
  </si>
  <si>
    <t>Paženie a rozopretie stien rýh pre podzemné vedenie, príložné do 2 m</t>
  </si>
  <si>
    <t>1822392202</t>
  </si>
  <si>
    <t>151101111.S</t>
  </si>
  <si>
    <t>Odstránenie paženia rýh pre podzemné vedenie, príložné hĺbky do 2 m</t>
  </si>
  <si>
    <t>-165514896</t>
  </si>
  <si>
    <t>Vodorovné premiestnenie výkopku po spevnenej ceste z horniny tr.1-4, do 100 m3, príplatok k cene za každých ďalšich a začatých 1000 m</t>
  </si>
  <si>
    <t>"odvoz do 20 km, zhotoviteľ ocení podľa svojich možností" 2,919*17</t>
  </si>
  <si>
    <t>171201201.S</t>
  </si>
  <si>
    <t>Uloženie sypaniny na skládky do 100 m3</t>
  </si>
  <si>
    <t>725452446</t>
  </si>
  <si>
    <t>"zásyp ryhy" 8,712-2,919</t>
  </si>
  <si>
    <t>451572111.S</t>
  </si>
  <si>
    <t>Lôžko pod potrubie, stoky a drobné objekty, v otvorenom výkope z kameniva drobného ťaženého 0-4 mm</t>
  </si>
  <si>
    <t>"kanalizácia" 10,8*0,6*0,35</t>
  </si>
  <si>
    <t>"voda" 3,1*0,6*0,35</t>
  </si>
  <si>
    <t>871171400.S</t>
  </si>
  <si>
    <t>Potrubie vodovodné z PE 100 SDR11/PN16 zvárané natupo D 32x3,0 mm</t>
  </si>
  <si>
    <t>3,1+1,5</t>
  </si>
  <si>
    <t>871315542.S</t>
  </si>
  <si>
    <t>Potrubie kanalizačné PVC-U gravitačné hladké plnostenné SN 8 DN 150</t>
  </si>
  <si>
    <t>892233111.Sa</t>
  </si>
  <si>
    <t>Preplach a dezinfekcia vodovodného potrubia DN32</t>
  </si>
  <si>
    <t>892241111.S</t>
  </si>
  <si>
    <t>Ostatné práce na rúrovom vedení, tlakové skúšky vodovodného potrubia DN do 80</t>
  </si>
  <si>
    <t>892311000.S</t>
  </si>
  <si>
    <t>Skúška tesnosti kanalizácie D 150 mm</t>
  </si>
  <si>
    <t>892354111.S</t>
  </si>
  <si>
    <t>Monitoring potrubia kamerovým systémom do DN 200</t>
  </si>
  <si>
    <t>503602441</t>
  </si>
  <si>
    <t>"kontrola existujúcej kanalizačnej prípojky" 17</t>
  </si>
  <si>
    <t>894431131.Sa</t>
  </si>
  <si>
    <t>Montáž revíznej šachty z PVC, DN 400/160 (DN šachty/DN potr. ved.), tlak 15 t, hĺ. 850 do 1200 mm</t>
  </si>
  <si>
    <t>286610001700.S</t>
  </si>
  <si>
    <t>Priebežné dno DN 400, vtok/výtok DN 160, pre PP revízne šachty na PVC hladkú kanalizáciu s predĺžením</t>
  </si>
  <si>
    <t>286610026900.S</t>
  </si>
  <si>
    <t>Predĺženie DN 400, dĺžka 1 m, hladka rúra PVC, pre PP revízne šachty</t>
  </si>
  <si>
    <t>552410001700.S</t>
  </si>
  <si>
    <t>Poklop liatinový na vlnovcovú šachtovú rúru DN 400, tr. zaťaženia A15</t>
  </si>
  <si>
    <t>592240009000.S</t>
  </si>
  <si>
    <t>Betónový roznášací prstenec pre revízne šachty 600/600/150</t>
  </si>
  <si>
    <t>899721131.S</t>
  </si>
  <si>
    <t>Označenie vodovodného potrubia bielou výstražnou fóliou</t>
  </si>
  <si>
    <t>899721132.S</t>
  </si>
  <si>
    <t>Označenie kanalizačného potrubia hnedou výstražnou fóliou</t>
  </si>
  <si>
    <t>-331791929</t>
  </si>
  <si>
    <t>-2052987315</t>
  </si>
  <si>
    <t>2,7*24 "Prepočítané koeficientom množstva</t>
  </si>
  <si>
    <t>-893002411</t>
  </si>
  <si>
    <t>979089721.S</t>
  </si>
  <si>
    <t>Poplatok za uloženie stavebného odpadu na recykláciu - betón bez armovania, veľkosť do 50 x 50 cm (17 01 01)</t>
  </si>
  <si>
    <t>1018741136</t>
  </si>
  <si>
    <t>998276101.S</t>
  </si>
  <si>
    <t>Presun hmôt pre rúrové vedenie hĺbené z rúr z plast., hmôt alebo sklolamin. v otvorenom výkope</t>
  </si>
  <si>
    <t>ost</t>
  </si>
  <si>
    <t>Ostatné</t>
  </si>
  <si>
    <t>ost01</t>
  </si>
  <si>
    <t>Napojenie do existujúcej vodomernej šachty</t>
  </si>
  <si>
    <t>"zhotoviteľ ocení stavebné úpravy a napojenie na existujúce potrubie" 1</t>
  </si>
  <si>
    <t>ost02</t>
  </si>
  <si>
    <t>Napojenie do existujúcej kanalizačnej šachty</t>
  </si>
  <si>
    <t>ost03</t>
  </si>
  <si>
    <t>Vyvorenie prestupu cez základ a osadenie chráničky pre kanalizáciu</t>
  </si>
  <si>
    <t>ost04</t>
  </si>
  <si>
    <t>Vyvorenie prestupu cez základ a osadenie chráničky pre vodu</t>
  </si>
  <si>
    <t>ost05</t>
  </si>
  <si>
    <t>Prečistenie ležatej kanalizácie do DN 200</t>
  </si>
  <si>
    <t>689008592</t>
  </si>
  <si>
    <t>C - Elektroinštalácia</t>
  </si>
  <si>
    <t>C1 - Elektroinštalácia - oprávnené</t>
  </si>
  <si>
    <t>D1 - ELI - elektroinštalácia NN</t>
  </si>
  <si>
    <t>D2 - Bleskozvod</t>
  </si>
  <si>
    <t>D3 - Zabezbečovací systém</t>
  </si>
  <si>
    <t>D4 - Ostatné</t>
  </si>
  <si>
    <t>ELI - elektroinštalácia NN</t>
  </si>
  <si>
    <t>Pol1</t>
  </si>
  <si>
    <t>Kábel CYKY-J 3x1,5</t>
  </si>
  <si>
    <t>280-70</t>
  </si>
  <si>
    <t>Pol2</t>
  </si>
  <si>
    <t>Kábel CYKY-J 2x1,5</t>
  </si>
  <si>
    <t>Pol3</t>
  </si>
  <si>
    <t>Kábel CYKY-O 3x1,5</t>
  </si>
  <si>
    <t>Pol4</t>
  </si>
  <si>
    <t>Kábel CYKY-J 3x2,5</t>
  </si>
  <si>
    <t>420-50</t>
  </si>
  <si>
    <t>Pol5</t>
  </si>
  <si>
    <t>Kábel CYKY-J 5x2,5</t>
  </si>
  <si>
    <t>Pol6</t>
  </si>
  <si>
    <t>Kábel CYKY-J 5x4</t>
  </si>
  <si>
    <t>Pol7</t>
  </si>
  <si>
    <t>Kábel CYKY-J 4x16</t>
  </si>
  <si>
    <t>Pol8</t>
  </si>
  <si>
    <t>Vodič H07V-K 1x16 zž</t>
  </si>
  <si>
    <t>Pol9</t>
  </si>
  <si>
    <t>Vodič H07V-K 1x2,5 zž</t>
  </si>
  <si>
    <t>Pol10</t>
  </si>
  <si>
    <t>Vodič H07V-K 1x4 zž</t>
  </si>
  <si>
    <t>Pol11</t>
  </si>
  <si>
    <t>Kábel koaxiálny 4,8-75Ω</t>
  </si>
  <si>
    <t>90-20</t>
  </si>
  <si>
    <t>Pol12</t>
  </si>
  <si>
    <t>Kábel FTP cat 5e</t>
  </si>
  <si>
    <t>350-20</t>
  </si>
  <si>
    <t>Pol13</t>
  </si>
  <si>
    <t>Trubka Kopoflex 40</t>
  </si>
  <si>
    <t>Pol14</t>
  </si>
  <si>
    <t>Trubka FXP 20</t>
  </si>
  <si>
    <t>Pol15</t>
  </si>
  <si>
    <t>Trubka FXP 25</t>
  </si>
  <si>
    <t>Pol16</t>
  </si>
  <si>
    <t>Krabica KP 68</t>
  </si>
  <si>
    <t>60-22</t>
  </si>
  <si>
    <t>Pol17</t>
  </si>
  <si>
    <t>Krabica KPR 68</t>
  </si>
  <si>
    <t>Pol18</t>
  </si>
  <si>
    <t>Šporákový spínač</t>
  </si>
  <si>
    <t>Pol19</t>
  </si>
  <si>
    <t>Sádra 30 kg</t>
  </si>
  <si>
    <t>bal</t>
  </si>
  <si>
    <t>Pol20</t>
  </si>
  <si>
    <t>Rozvádzač RS</t>
  </si>
  <si>
    <t>Pol21</t>
  </si>
  <si>
    <t>Rozvádzač SLP</t>
  </si>
  <si>
    <t>Pol22</t>
  </si>
  <si>
    <t>Spínač VALENA Life rad 1 biely</t>
  </si>
  <si>
    <t>10-3</t>
  </si>
  <si>
    <t>Pol23</t>
  </si>
  <si>
    <t>Spínač VALENA Life rad 5 biely</t>
  </si>
  <si>
    <t>5-1</t>
  </si>
  <si>
    <t>Pol24</t>
  </si>
  <si>
    <t>Spínač VALENA Life rad 6 biely</t>
  </si>
  <si>
    <t>12-3</t>
  </si>
  <si>
    <t>Pol25</t>
  </si>
  <si>
    <t>Rámček VALENA Life biely  1 násobný</t>
  </si>
  <si>
    <t>26-5</t>
  </si>
  <si>
    <t>Pol26</t>
  </si>
  <si>
    <t>Rámček VALENA Life biely 2 násobný</t>
  </si>
  <si>
    <t>23-2</t>
  </si>
  <si>
    <t>Pol27</t>
  </si>
  <si>
    <t>Rámček VALENA Life biely 4 násobný</t>
  </si>
  <si>
    <t>Pol28</t>
  </si>
  <si>
    <t>Zásuvka VALENA Life 230V/16A biela</t>
  </si>
  <si>
    <t>68-13</t>
  </si>
  <si>
    <t>Pol29</t>
  </si>
  <si>
    <t>Zásuvka VALENA Life 2xRJ45 cat5e</t>
  </si>
  <si>
    <t>4-2</t>
  </si>
  <si>
    <t>Pol30</t>
  </si>
  <si>
    <t>Zásuvka VALENA Life TV/SAT</t>
  </si>
  <si>
    <t>Pol31</t>
  </si>
  <si>
    <t>Svietidlo LED prisadené núdzové so zálohou 3hod - ref. výrobok NEDES 3W / 3h / IP20 - LEL401</t>
  </si>
  <si>
    <t>Pol32</t>
  </si>
  <si>
    <t>Svietidlo LED prisadené stropné 60W 3000-6500K - odsúhlasiť projektantom</t>
  </si>
  <si>
    <t>13-6</t>
  </si>
  <si>
    <t>Pol33</t>
  </si>
  <si>
    <t>Svietidlo LED prisadené 13W 4000K - odsúhlasiť projektantom</t>
  </si>
  <si>
    <t>14-2</t>
  </si>
  <si>
    <t>Pol34</t>
  </si>
  <si>
    <t>Svietidlo LED pás so zdrojom</t>
  </si>
  <si>
    <t>kpl</t>
  </si>
  <si>
    <t>Pol35</t>
  </si>
  <si>
    <t>Lišta nosná EUTRAC 3m</t>
  </si>
  <si>
    <t>Pol36</t>
  </si>
  <si>
    <t>Svietidlo LED lištové 30W 3000K - odsúhlasiť projektantom</t>
  </si>
  <si>
    <t>Pol37</t>
  </si>
  <si>
    <t>Spojka priama</t>
  </si>
  <si>
    <t>Pol38</t>
  </si>
  <si>
    <t>Profilová záslepka</t>
  </si>
  <si>
    <t>Pol39</t>
  </si>
  <si>
    <t>Napájací diel</t>
  </si>
  <si>
    <t>Bleskozvod</t>
  </si>
  <si>
    <t>Pol40</t>
  </si>
  <si>
    <t>Podpera PV 22 pod škridlu</t>
  </si>
  <si>
    <t>Pol41</t>
  </si>
  <si>
    <t>Podpera vedenia PV 15 na vrchol krovu</t>
  </si>
  <si>
    <t>Pol42</t>
  </si>
  <si>
    <t>Svorka okapová SO</t>
  </si>
  <si>
    <t>Pol43</t>
  </si>
  <si>
    <t>Svorka spojovacia vario</t>
  </si>
  <si>
    <t>Pol44</t>
  </si>
  <si>
    <t>Svorka pripojovacia SP 1</t>
  </si>
  <si>
    <t>Pol45</t>
  </si>
  <si>
    <t>Svorka skúšobná SZ</t>
  </si>
  <si>
    <t>Pol46</t>
  </si>
  <si>
    <t>Svorka odbočovacia SR 02</t>
  </si>
  <si>
    <t>Pol47</t>
  </si>
  <si>
    <t>Svorka uzemňovacia SR 03</t>
  </si>
  <si>
    <t>Pol48</t>
  </si>
  <si>
    <t>Tyč uzemňovacia ZT 2</t>
  </si>
  <si>
    <t>Pol49</t>
  </si>
  <si>
    <t>Páska uzemňovacia FeZn 30x4</t>
  </si>
  <si>
    <t>Pol50</t>
  </si>
  <si>
    <t>Svorka k uzemňovacej tyči  SJ 02</t>
  </si>
  <si>
    <t>Pol51</t>
  </si>
  <si>
    <t>Drôt zvodový AlMgSi 8</t>
  </si>
  <si>
    <t>Pol52</t>
  </si>
  <si>
    <t>Tyč zachytávacia AlMgSI 2m</t>
  </si>
  <si>
    <t>Pol53</t>
  </si>
  <si>
    <t>Držiak zachytávacej tyče DJ 1</t>
  </si>
  <si>
    <t>Pol54</t>
  </si>
  <si>
    <t>Svorka k zachytávacej tyči SJ 01</t>
  </si>
  <si>
    <t>Pol55</t>
  </si>
  <si>
    <t>Štítok orientačný na označenie zvodu</t>
  </si>
  <si>
    <t>D3</t>
  </si>
  <si>
    <t>Zabezbečovací systém</t>
  </si>
  <si>
    <t>Pol56</t>
  </si>
  <si>
    <t>Ústredňa JA-103KY-7Ah</t>
  </si>
  <si>
    <t>Pol57</t>
  </si>
  <si>
    <t>Akumulátor SA214-7</t>
  </si>
  <si>
    <t>Pol58</t>
  </si>
  <si>
    <t>Zbernicová LCD klávesnica JA-114E</t>
  </si>
  <si>
    <t>Pol59</t>
  </si>
  <si>
    <t>Zbernicový pir detektor</t>
  </si>
  <si>
    <t>Pol60</t>
  </si>
  <si>
    <t>Vonkajšia siréna</t>
  </si>
  <si>
    <t>Pol61</t>
  </si>
  <si>
    <t>Naprogarmovanie systému EZS</t>
  </si>
  <si>
    <t>D4</t>
  </si>
  <si>
    <t>Pol62</t>
  </si>
  <si>
    <t>Výkop a zához káblovej ryhy</t>
  </si>
  <si>
    <t>Pol63</t>
  </si>
  <si>
    <t>Rezanie drážky pre kábel a trubku</t>
  </si>
  <si>
    <t>Pol64</t>
  </si>
  <si>
    <t>Pomocný materiál</t>
  </si>
  <si>
    <t>Pol65</t>
  </si>
  <si>
    <t>Pomocná práca + doprava</t>
  </si>
  <si>
    <t>Pol66</t>
  </si>
  <si>
    <t>Revízia</t>
  </si>
  <si>
    <t>C2 - Elektroinštalácia - neoprávnené</t>
  </si>
  <si>
    <t>D - Zdravotechnika</t>
  </si>
  <si>
    <t>D1 - Zdravotechnika - oprávnené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</si>
  <si>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</si>
  <si>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</si>
  <si>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</si>
  <si>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OST - Ostatné</t>
  </si>
  <si>
    <t>"kanalizácia" 5*0,6*0,6</t>
  </si>
  <si>
    <t>132211119.S</t>
  </si>
  <si>
    <t>Príplatok za lepivosť pri hĺbení rýh š do 600 mm ručným náradím v hornine tr. 3</t>
  </si>
  <si>
    <t>"30%" 1,8*0,3</t>
  </si>
  <si>
    <t>162201101.Sa</t>
  </si>
  <si>
    <t>Vodorovné premiestnenie výkopku z horniny 1-4 do 20m - ručne</t>
  </si>
  <si>
    <t>167101100.S</t>
  </si>
  <si>
    <t>Nakladanie výkopku tr.1-4 ručne</t>
  </si>
  <si>
    <t>174101102.S</t>
  </si>
  <si>
    <t>Zásyp sypaninou v uzavretých priestoroch s urovnaním povrchu zásypu</t>
  </si>
  <si>
    <t>"kanalizácia" 5*0,6*0,3</t>
  </si>
  <si>
    <t>583310001600.Sa</t>
  </si>
  <si>
    <t>Kamenivo ťažené</t>
  </si>
  <si>
    <t>0,9*1,89 "Prepočítané koeficientom množstva</t>
  </si>
  <si>
    <t>713482301.Sa</t>
  </si>
  <si>
    <t>Montaž trubíc na báze PE peny hr. do 9 mm, vnút.priemer do 18 mm</t>
  </si>
  <si>
    <t>"POZN. zhotoviteľ ocení aj izoláciu tvaroviek a ohybom na potrubí"</t>
  </si>
  <si>
    <t>"pre D 15" 19,4</t>
  </si>
  <si>
    <t>283310001000.S</t>
  </si>
  <si>
    <t>Izolačná PE trubica dxhr. 15x9 mm, nadrezaná, na izolovanie rozvodov vody, kúrenia, zdravotechniky</t>
  </si>
  <si>
    <t>19,4*1,02 "Prepočítané koeficientom množstva</t>
  </si>
  <si>
    <t>713482302.Sa</t>
  </si>
  <si>
    <t>Montaž trubíc na báze PE peny hr. do 9 mm, vnút.priemer 19 - 22 mm</t>
  </si>
  <si>
    <t>"pre D 20" 30,9</t>
  </si>
  <si>
    <t>283310001200.S</t>
  </si>
  <si>
    <t>Izolačná PE trubica dxhr. 20x9 mm, nadrezaná, na izolovanie rozvodov vody, kúrenia, zdravotechniky</t>
  </si>
  <si>
    <t>30,9*1,02 "Prepočítané koeficientom množstva</t>
  </si>
  <si>
    <t>713482305.S</t>
  </si>
  <si>
    <t>Montaž trubíc na báze PE peny hr. do 13 mm, vnút.priemer 22 - 42 mm</t>
  </si>
  <si>
    <t>"pre D 25" 14</t>
  </si>
  <si>
    <t>283310001400.S</t>
  </si>
  <si>
    <t>Izolačná PE trubica dxhr. 25x9 mm, nadrezaná, na izolovanie rozvodov vody, kúrenia, zdravotechniky</t>
  </si>
  <si>
    <t>14*1,02 "Prepočítané koeficientom množstva</t>
  </si>
  <si>
    <t>721</t>
  </si>
  <si>
    <t>Zdravotechnika - vnútorná kanalizácia</t>
  </si>
  <si>
    <t>721171109.S</t>
  </si>
  <si>
    <t>Potrubie z PVC - U odpadové ležaté hrdlové D 110 mm</t>
  </si>
  <si>
    <t>"POZN. dĺžka po vonkajšiu hranu obvodovej steny"</t>
  </si>
  <si>
    <t>"mč 16" 3,6</t>
  </si>
  <si>
    <t>"mč 15" 1,4</t>
  </si>
  <si>
    <t>721171112.S</t>
  </si>
  <si>
    <t>Potrubie z PVC - U odpadové ležaté hrdlové D 160 mm</t>
  </si>
  <si>
    <t>"1NP"</t>
  </si>
  <si>
    <t>"WC" 3,5</t>
  </si>
  <si>
    <t>"ku stúpačke K1" 1</t>
  </si>
  <si>
    <t>721172109.S</t>
  </si>
  <si>
    <t>Potrubie z PVC - U odpadové zvislé hrdlové Dxt 110x2,2 mm</t>
  </si>
  <si>
    <t>"stúpačka K1 odvetranie do strechy" 2</t>
  </si>
  <si>
    <t>721172112.S</t>
  </si>
  <si>
    <t>Potrubie z PVC - U odpadové zvislé hrdlové Dxt 160x3,9 mm</t>
  </si>
  <si>
    <t>"stúpačka K1" 3,5</t>
  </si>
  <si>
    <t>721173205.S</t>
  </si>
  <si>
    <t>Potrubie z PVC - U odpadné pripájacie D 50 mm</t>
  </si>
  <si>
    <t>"mč 16 -drez" 0,8</t>
  </si>
  <si>
    <t>"mč 15 -umývadlo" 0,8</t>
  </si>
  <si>
    <t>"mč 15 -sprchový kút" 0,5</t>
  </si>
  <si>
    <t>721173208.S</t>
  </si>
  <si>
    <t>Potrubie z PVC - U odpadné pripájacie D 110 mm</t>
  </si>
  <si>
    <t>"WC" 0,5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</si>
  <si>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</si>
  <si>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</si>
  <si>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</si>
  <si>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</si>
  <si>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</si>
  <si>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</si>
  <si>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"pri tepelnom čerpadle" 1</t>
  </si>
  <si>
    <t>286630029100.S</t>
  </si>
  <si>
    <t>Podlahový vpust, vertikálny odtok DN 110, mriežka/krytka nerez, zápachová uzávierka s čistiacim kusom</t>
  </si>
  <si>
    <t>998721201.S</t>
  </si>
  <si>
    <t>Presun hmôt pre vnútornú kanalizáciu v objektoch výšky do 6 m</t>
  </si>
  <si>
    <t>722</t>
  </si>
  <si>
    <t>Zdravotechnika - vnútorný vodovod</t>
  </si>
  <si>
    <t>722171150.S</t>
  </si>
  <si>
    <t>Plasthliníkové potrubie v kotúčoch spájané lisovaním d 16 mm</t>
  </si>
  <si>
    <t>"v podlahe" 6,3</t>
  </si>
  <si>
    <t>"k drezu" 0,8</t>
  </si>
  <si>
    <t>"k umývadlu a sprchovému kútu" 1,7+0,4</t>
  </si>
  <si>
    <t>722171152.S</t>
  </si>
  <si>
    <t>Plasthliníkové potrubie v kotúčoch spájané lisovaním d 20 mm</t>
  </si>
  <si>
    <t>"v podlahe" 13,5</t>
  </si>
  <si>
    <t>"stúpačka" 3,5</t>
  </si>
  <si>
    <t>"stúpačka č. 2 - zaslepená" 3,5</t>
  </si>
  <si>
    <t>722172110.S</t>
  </si>
  <si>
    <t>Potrubie z plastických rúr PP-R D 16 mm - PN16, polyfúznym zváraním</t>
  </si>
  <si>
    <t>"k WC"1</t>
  </si>
  <si>
    <t>722172111.S</t>
  </si>
  <si>
    <t>Potrubie z plastických rúr PP-R D 20 mm - PN16, polyfúznym zváraním</t>
  </si>
  <si>
    <t>"v podlahe" 3,4</t>
  </si>
  <si>
    <t>722172112.S</t>
  </si>
  <si>
    <t>Potrubie z plastických rúr PP-R D 25 mm - PN16, polyfúznym zváraním</t>
  </si>
  <si>
    <t>"v podlahe a stene" 11+1</t>
  </si>
  <si>
    <t>"k TČ" 2</t>
  </si>
  <si>
    <t>722172772.S</t>
  </si>
  <si>
    <t>Montáž nástenky PP-R pre vodu DN 16</t>
  </si>
  <si>
    <t>"mč 16 - drez" 2</t>
  </si>
  <si>
    <t>"mč 15 - umývadlo" 2</t>
  </si>
  <si>
    <t>"mč 15 - sprcha" 2</t>
  </si>
  <si>
    <t>"mč 15 - WC" 1</t>
  </si>
  <si>
    <t>286540045000.S</t>
  </si>
  <si>
    <t>Nástenka PP-R D 16x1/2" vnútorný závit, systém pre rozvod vody a stlačeného vzduchu</t>
  </si>
  <si>
    <t>722221117.S</t>
  </si>
  <si>
    <t>Montáž nezámrzného ventilu záhradného DN 15</t>
  </si>
  <si>
    <t>551110030000.S</t>
  </si>
  <si>
    <t>Ventil záhradný nezámrzný DN 15</t>
  </si>
  <si>
    <t>722221180.S</t>
  </si>
  <si>
    <t>Montáž poistného ventilu závitového pre vodu G 1</t>
  </si>
  <si>
    <t>"k TČ" 1</t>
  </si>
  <si>
    <t>551210022100.S</t>
  </si>
  <si>
    <t>Ventil poistný pre kúrenie 1”, PN 10, mosadz</t>
  </si>
  <si>
    <t>722221430.S</t>
  </si>
  <si>
    <t>Montáž pripojovacej sanitárnej flexi hadice G 1/2</t>
  </si>
  <si>
    <t>"mč 16  - drez" 2</t>
  </si>
  <si>
    <t>552270000400.S</t>
  </si>
  <si>
    <t>Hadica flexi nerezová 1/2", dĺ. 500 mm, priemyselná pripojovacia pre vykurovanie, chladenie, sanitu</t>
  </si>
  <si>
    <t>722270210.Sa</t>
  </si>
  <si>
    <t>Montáž zariadenia pre úpravu vody 1"</t>
  </si>
  <si>
    <t>436320007469.Sa</t>
  </si>
  <si>
    <t>Elektromagnetická úprava vody, ref, výrobok AntiCa++</t>
  </si>
  <si>
    <t>722290215.S</t>
  </si>
  <si>
    <t>Tlaková skúška vodovodného potrubia hrdlového alebo prírubového do DN 100</t>
  </si>
  <si>
    <t>19,4+30,9+14</t>
  </si>
  <si>
    <t>722290234.S</t>
  </si>
  <si>
    <t>Prepláchnutie a dezinfekcia vodovodného potrubia do DN 80</t>
  </si>
  <si>
    <t>998722201.S</t>
  </si>
  <si>
    <t>Presun hmôt pre vnútorný vodovod v objektoch výšky do 6 m</t>
  </si>
  <si>
    <t>725</t>
  </si>
  <si>
    <t>Zdravotechnika - zariaďovacie predmety</t>
  </si>
  <si>
    <t>725119415.S</t>
  </si>
  <si>
    <t>Montáž záchodovej misy keramickej bezbariérovej</t>
  </si>
  <si>
    <t>334754932</t>
  </si>
  <si>
    <t>642360004900.S</t>
  </si>
  <si>
    <t>Misa záchodová keramická závesná bezbariérová, bez splachovacieho okruhu</t>
  </si>
  <si>
    <t>-1920112857</t>
  </si>
  <si>
    <t>725149715.S</t>
  </si>
  <si>
    <t>Montáž predstenového systému záchodov do ľahkých stien s kovovou konštrukciou</t>
  </si>
  <si>
    <t>"1NP" 1</t>
  </si>
  <si>
    <t>552370000100.S</t>
  </si>
  <si>
    <t>Predstenový systém pre závesné WC so splachovacou podomietkovou nádržou do ľahkých montovaných konštrukcií</t>
  </si>
  <si>
    <t>552380001300.S</t>
  </si>
  <si>
    <t>Ovládacie tlačidlo podomietkové pre dvojité splachovanie</t>
  </si>
  <si>
    <t>725219201.S</t>
  </si>
  <si>
    <t>Montáž umývadla keramického na konzoly, bez výtokovej armatúry</t>
  </si>
  <si>
    <t>642110004300.Sa</t>
  </si>
  <si>
    <t>Umývadlo keramické rozmer-hĺbka 420 - 500mm, šírka 500 - 650mm - odsúhlasiť projektantom (bezbariérové umývadlo)</t>
  </si>
  <si>
    <t>"POZN. vzhľadom na charakter stavby zhotoviteľ ocení umývadlo v tomto rozsahu, skutočný rozmer sa určí po odsúhlasení projektantom" 1</t>
  </si>
  <si>
    <t>725245271.S</t>
  </si>
  <si>
    <t>Montáž sprchových kútov kompletných štvorcových od 900x900 mm</t>
  </si>
  <si>
    <t>552230000800.S</t>
  </si>
  <si>
    <t>Kút sprchový štvorcový, štvordielny, rozmer 900x900x1950 mm, 6 mm bezpečnostné sklo</t>
  </si>
  <si>
    <t>554230002100.S</t>
  </si>
  <si>
    <t>Sprchová vanička štvorcová akrylátová s nožičkami rozmer 900x900 mm</t>
  </si>
  <si>
    <t>725291112.S</t>
  </si>
  <si>
    <t>Montáž záchodového sedadla s poklopom</t>
  </si>
  <si>
    <t>"2NP" 1</t>
  </si>
  <si>
    <t>554330000300.S</t>
  </si>
  <si>
    <t>Záchodové sedadlo plastové s poklopom</t>
  </si>
  <si>
    <t>725291114.S</t>
  </si>
  <si>
    <t>Montáž doplnkov zariadení kúpeľní a záchodov, madlá</t>
  </si>
  <si>
    <t>-2064353366</t>
  </si>
  <si>
    <t>552380012400.S</t>
  </si>
  <si>
    <t>Madlo nerezové univerzálne pevné</t>
  </si>
  <si>
    <t>784392190</t>
  </si>
  <si>
    <t>725319103.S</t>
  </si>
  <si>
    <t>Montáž kuchynských drezov jednoduchých, okrúhlych s priemerom do 435 mm, bez výtokových armatúr</t>
  </si>
  <si>
    <t>"mč 16 - drez" 1</t>
  </si>
  <si>
    <t>552310000200.S</t>
  </si>
  <si>
    <t>Kuchynský drez nerezový na zapustenie do dosky 400x400 mm</t>
  </si>
  <si>
    <t>725819201.S</t>
  </si>
  <si>
    <t>Montáž ventilu nástenného G 1/2</t>
  </si>
  <si>
    <t>"mč 24 - umývadlo" 2</t>
  </si>
  <si>
    <t>"mč 24 - WC" 1</t>
  </si>
  <si>
    <t>551110020000.S</t>
  </si>
  <si>
    <t>Guľový ventil rohový, 1/2" - 1/2", s filtrom, chrómovaná mosadz</t>
  </si>
  <si>
    <t>551110020000.Sa</t>
  </si>
  <si>
    <t>Guľový ventil rohový, 1/2" pre skytú nádržku</t>
  </si>
  <si>
    <t>725829201.S</t>
  </si>
  <si>
    <t>Montáž batérie umývadlovej a drezovej nástennej pákovej alebo klasickej s mechanickým ovládaním</t>
  </si>
  <si>
    <t>"mč 15 - umývadlo" 1</t>
  </si>
  <si>
    <t>"mč 24 - umývadlo" 1</t>
  </si>
  <si>
    <t>551450000600.S</t>
  </si>
  <si>
    <t>Batéria drezová stojanková páková</t>
  </si>
  <si>
    <t>725849201.S</t>
  </si>
  <si>
    <t>Montáž batérie sprchovej nástennej pákovej, klasickej</t>
  </si>
  <si>
    <t>551450002600.S</t>
  </si>
  <si>
    <t>Batéria sprchová nástenná páková</t>
  </si>
  <si>
    <t>725849307.S</t>
  </si>
  <si>
    <t>Montáž ručnej sprchy nástennej</t>
  </si>
  <si>
    <t>552260002060.S</t>
  </si>
  <si>
    <t>Sprcha ručná, hadica 150 cm, držiak malý, pripojenie G1/2", chróm</t>
  </si>
  <si>
    <t>725869301.S</t>
  </si>
  <si>
    <t>Montáž zápachovej uzávierky pre zariaďovacie predmety, umývadlovej do D 40 mm</t>
  </si>
  <si>
    <t>"mč 15 - umvýadlo" 1</t>
  </si>
  <si>
    <t>551620006400.S</t>
  </si>
  <si>
    <t>Zápachová uzávierka - sifón pre umývadlá DN 40</t>
  </si>
  <si>
    <t>725869311.S</t>
  </si>
  <si>
    <t>Montáž zápachovej uzávierky pre zariaďovacie predmety, drezovej do D 50 mm (pre jeden drez)</t>
  </si>
  <si>
    <t>551620007100.S</t>
  </si>
  <si>
    <t>Zápachová uzávierka- sifón pre jednodielne drezy DN 50</t>
  </si>
  <si>
    <t>725869340.S</t>
  </si>
  <si>
    <t>Montáž zápachovej uzávierky pre zariaďovacie predmety, sprchovej do D 50 mm</t>
  </si>
  <si>
    <t>551620003400.S</t>
  </si>
  <si>
    <t>Zápachová uzávierka sprchových vaničiek DN 40/50</t>
  </si>
  <si>
    <t>998725201.S</t>
  </si>
  <si>
    <t>Presun hmôt pre zariaďovacie predmety v objektoch výšky do 6 m</t>
  </si>
  <si>
    <t>765310450.Sa</t>
  </si>
  <si>
    <t>Krytina - odvetrávací komplet s pružným napojením</t>
  </si>
  <si>
    <t>998765202.S</t>
  </si>
  <si>
    <t>Presun hmôt pre tvrdé krytiny v objektoch výšky nad 6 do 12 m</t>
  </si>
  <si>
    <t>OST</t>
  </si>
  <si>
    <t>Murárske výpomoci</t>
  </si>
  <si>
    <t>Podružný materiál</t>
  </si>
  <si>
    <t>D2 - Zdravotechnika - neoprávnené</t>
  </si>
  <si>
    <t>"pre D 15" 4,5</t>
  </si>
  <si>
    <t>4,5*1,02 "Prepočítané koeficientom množstva</t>
  </si>
  <si>
    <t>"pre D 20" 14,4</t>
  </si>
  <si>
    <t>14,4*1,02 "Prepočítané koeficientom množstva</t>
  </si>
  <si>
    <t>"2NP"</t>
  </si>
  <si>
    <t>1,6</t>
  </si>
  <si>
    <t>"mč 24 -sprchový kút" 2,5</t>
  </si>
  <si>
    <t>"mč 24 -umývadlo" 2</t>
  </si>
  <si>
    <t>"výlevka" 0,5</t>
  </si>
  <si>
    <t>"k umývadlu" 2</t>
  </si>
  <si>
    <t>"k WC" 0,5</t>
  </si>
  <si>
    <t>"v stene" 5,2</t>
  </si>
  <si>
    <t>"stúpačka"2</t>
  </si>
  <si>
    <t>"mč 24 - sprcha" 2</t>
  </si>
  <si>
    <t>"mč 25 - výlevka"2</t>
  </si>
  <si>
    <t>"mč  24 - umývadlo" 2</t>
  </si>
  <si>
    <t>"mč  24 - WC" 1</t>
  </si>
  <si>
    <t>"mč  25 - výlevka" 2</t>
  </si>
  <si>
    <t>3,8+12</t>
  </si>
  <si>
    <t>725149720.S</t>
  </si>
  <si>
    <t>Montáž záchodu do predstenového systému</t>
  </si>
  <si>
    <t>642360000500.S</t>
  </si>
  <si>
    <t>Misa záchodová keramická závesná so splachovacím okruhom</t>
  </si>
  <si>
    <t>725149800.S</t>
  </si>
  <si>
    <t>Montáž predstenového systému výleviek do masívnej murovanej konštrukcie</t>
  </si>
  <si>
    <t>552370002200.S</t>
  </si>
  <si>
    <t>Predstenový systém pre ťažké umývadlo do ľahkých montovaných alebo murovaných konštrukcií</t>
  </si>
  <si>
    <t>725149810.S</t>
  </si>
  <si>
    <t>Montáž výleviek do predstenového systému</t>
  </si>
  <si>
    <t>642710000100.S</t>
  </si>
  <si>
    <t>Výlevka stojatá keramická s plastovou mrežou</t>
  </si>
  <si>
    <t>"mč 24 - umvýadlo" 1</t>
  </si>
  <si>
    <t>725829801.S</t>
  </si>
  <si>
    <t>Montáž batérie výlevkovej nástennej pákovej alebo klasickej s mechanickým ovládaním</t>
  </si>
  <si>
    <t>551450003500.S</t>
  </si>
  <si>
    <t>Batéria umývadlová nástenná páková</t>
  </si>
  <si>
    <t>"mč 24- umvýadlo" 1</t>
  </si>
  <si>
    <t>E - Vykurovanie</t>
  </si>
  <si>
    <t>E1 - Vykurovanie - oprávnené</t>
  </si>
  <si>
    <t xml:space="preserve">    724 - Zdravotechnika - strojné vybavenie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</si>
  <si>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</si>
  <si>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</si>
  <si>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</si>
  <si>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</si>
  <si>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VRN - Investičné náklady neobsiahnuté v cenách</t>
  </si>
  <si>
    <t>"izolácia medeného potrubia" 29</t>
  </si>
  <si>
    <t>283310003100.S</t>
  </si>
  <si>
    <t>Izolačná PE trubica dxhr. 28x13 mm, nadrezaná, na izolovanie rozvodov vody, kúrenia, zdravotechniky</t>
  </si>
  <si>
    <t>29*1,02 "Prepočítané koeficientom množstva</t>
  </si>
  <si>
    <t>724</t>
  </si>
  <si>
    <t>Zdravotechnika - strojné vybavenie</t>
  </si>
  <si>
    <t>724312015.Sa</t>
  </si>
  <si>
    <t>Montáž tlakovej nádoby pre úžitkovú vodu s vakom vertikálnej, objem 20 l</t>
  </si>
  <si>
    <t>484620000900.Sa</t>
  </si>
  <si>
    <t>Nádoba expanzná s vakom 20 l</t>
  </si>
  <si>
    <t>998724201.S</t>
  </si>
  <si>
    <t>Presun hmôt pre strojné vybavenie v objektoch výšky do 6 m</t>
  </si>
  <si>
    <t>732</t>
  </si>
  <si>
    <t>Ústredné kúrenie - strojovne</t>
  </si>
  <si>
    <t>732422040.S</t>
  </si>
  <si>
    <t>Montáž obehového čerpadla teplovodného DN 25 výtlak do 6 m rozpon 130 mm</t>
  </si>
  <si>
    <t>426110002400.S</t>
  </si>
  <si>
    <t>Čerpadlo obehové, automatické riadenie výkonu, DN 25, max. dopravná výška 4 m, liatinové, stavebná dĺžka 130/180 mm</t>
  </si>
  <si>
    <t>732460005.S</t>
  </si>
  <si>
    <t>Montáž tepelného čerpadla SPLIT 3-12 kW (vzduch-voda)</t>
  </si>
  <si>
    <t>"POZN. zhotoviteľ ocení kompletnú inštaláciu, vrátane prípojného potrubia medzi vonkajšou a vnútornou jednotkou, spustením a zaškolením obsluhy"</t>
  </si>
  <si>
    <t>TČ1</t>
  </si>
  <si>
    <t>Vonkajšia a vnútorná jednotka TČ ref. výrobok Vaillant aroTHERM</t>
  </si>
  <si>
    <t>998732201.S</t>
  </si>
  <si>
    <t>Presun hmôt pre strojovne v objektoch výšky do 6 m</t>
  </si>
  <si>
    <t>733</t>
  </si>
  <si>
    <t>Ústredné kúrenie - rozvodné potrubie</t>
  </si>
  <si>
    <t>733151012.S</t>
  </si>
  <si>
    <t>Potrubie z medených rúrok polotvrdých spájaných mäkkou spájkou D 28/1,0 mm</t>
  </si>
  <si>
    <t>"POZN. vrátane všetkých tvaroviek"</t>
  </si>
  <si>
    <t xml:space="preserve">"1NP prívodné potrubie" </t>
  </si>
  <si>
    <t>"z TČ do rozdeľovača" 2*2,5</t>
  </si>
  <si>
    <t>"rozvody ďalej" 2*8</t>
  </si>
  <si>
    <t>"stúpačky do stropu a nad 2NP" 2*3+2*1</t>
  </si>
  <si>
    <t>733166170.S</t>
  </si>
  <si>
    <t>Plasthliníkové potrubie v kotúčoch pre vykurovanie spájané lisovaním d 16 mm</t>
  </si>
  <si>
    <t>"prívodné potrubie k podlahovému vykurovaniu"</t>
  </si>
  <si>
    <t>"1NP" 66</t>
  </si>
  <si>
    <t>733191201.S</t>
  </si>
  <si>
    <t>Tlaková skúška medeného potrubia do D 35 mm</t>
  </si>
  <si>
    <t>733191301.S</t>
  </si>
  <si>
    <t>Tlaková skúška plastového potrubia do 32 mm</t>
  </si>
  <si>
    <t>"1NP" 66+(102+13+42+20+61+106+98)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</si>
  <si>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</si>
  <si>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</si>
  <si>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</si>
  <si>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</si>
  <si>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</si>
  <si>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</si>
  <si>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</si>
  <si>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</si>
  <si>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734224012.S</t>
  </si>
  <si>
    <t>Montáž guľového kohúta závitového G 1</t>
  </si>
  <si>
    <t>"1NP" 3</t>
  </si>
  <si>
    <t>551210044800.S</t>
  </si>
  <si>
    <t>Guľový ventil 1”, páčka chróm</t>
  </si>
  <si>
    <t>734240005.Sa</t>
  </si>
  <si>
    <t>Montáž šróbenia závitového G 3/4</t>
  </si>
  <si>
    <t>197730086100.S</t>
  </si>
  <si>
    <t>Vykurovacie šróbenie priame vyhotovenie, 3/4"</t>
  </si>
  <si>
    <t>734240010.Sa</t>
  </si>
  <si>
    <t>Montáž šróbenia závitového G 1</t>
  </si>
  <si>
    <t>197730086200.S</t>
  </si>
  <si>
    <t>Vykurovacie šróbenie priame vyhotovenie, 1"</t>
  </si>
  <si>
    <t>734291113.S</t>
  </si>
  <si>
    <t>Ostané armatúry, kohútik plniaci a vypúšťací normy 13 7061, PN 1,0/100st. C G 1/2</t>
  </si>
  <si>
    <t>734291330.S</t>
  </si>
  <si>
    <t>Montáž filtra závitového G 3/4</t>
  </si>
  <si>
    <t>422010002200.S</t>
  </si>
  <si>
    <t>Filter závitový nerez 3/4", dĺ. 80 mm, pre vykurovanie a klimatizácie, rozvody vody a priemysel</t>
  </si>
  <si>
    <t>734291340.S</t>
  </si>
  <si>
    <t>Montáž filtra závitového G 1</t>
  </si>
  <si>
    <t>422010002300.S</t>
  </si>
  <si>
    <t>Filter závitový nerez 1", dĺ. 90 mm, pre vykurovanie a klimatizácie, rozvody vody a priemysel</t>
  </si>
  <si>
    <t>998734201.S</t>
  </si>
  <si>
    <t>Presun hmôt pre armatúry v objektoch výšky do 6 m</t>
  </si>
  <si>
    <t>735</t>
  </si>
  <si>
    <t>Ústredné kúrenie - vykurovacie telesá</t>
  </si>
  <si>
    <t>735162130.Sa</t>
  </si>
  <si>
    <t>Montáž vykurovacieho telesa rúrkového výšky 1250 mm, vrátane príslušenstva</t>
  </si>
  <si>
    <t>484520002800.Sa</t>
  </si>
  <si>
    <t>Teleso vykurovacie rebríkové 1250/600, vrátane ventilu s termostatickou hlavicou a skrutkovania</t>
  </si>
  <si>
    <t>735311269.Sa</t>
  </si>
  <si>
    <t>Podlahové kúrenie systém vodiacich líšt, potrubie D16, rozostup 5/25/5 mm</t>
  </si>
  <si>
    <t>"1NP" 10,2</t>
  </si>
  <si>
    <t>735311272.Sa</t>
  </si>
  <si>
    <t>Podlahové kúrenie systém vodiacich líšt, potrubie D16, rozostup 25/25</t>
  </si>
  <si>
    <t>"1NP" 2,8</t>
  </si>
  <si>
    <t>735311272.Sb</t>
  </si>
  <si>
    <t>Podlahové kúrenie systém vodiacich líšt, potrubie D16, rozostup 25/15</t>
  </si>
  <si>
    <t>"1NP" 7,5+3,5</t>
  </si>
  <si>
    <t>735311272.Sc</t>
  </si>
  <si>
    <t>Podlahové kúrenie systém vodiacich líšt, potrubie D16, rozostup 25/5</t>
  </si>
  <si>
    <t>"1NP" 9,1+16+14,8</t>
  </si>
  <si>
    <t>735311560.S</t>
  </si>
  <si>
    <t>Montáž zostavy rozdeľovač / zberač na stenu typ 7 cestný</t>
  </si>
  <si>
    <t>484650035900.Sa</t>
  </si>
  <si>
    <t>Rozdeľovač s prietokomermi z ušľachtilej ocele, 7 vykurovacích okruhov, termostatické ventily na vratnom potrubí</t>
  </si>
  <si>
    <t>551240012000.S</t>
  </si>
  <si>
    <t>Set guľových kohútov 1“ (2 ks rohové 90°) na pripojenie k rozdeľovaču</t>
  </si>
  <si>
    <t>735311810.S</t>
  </si>
  <si>
    <t>Montáž skrinky rozdeľovača na omietku 6-9 okruhov</t>
  </si>
  <si>
    <t>484650043800.S</t>
  </si>
  <si>
    <t>Skrinka rozdelovača pre montáž na omietku, 6 - 9 okruhov, šxvxhĺ 805x730x130 mm, oceľový plech</t>
  </si>
  <si>
    <t>998735201.S</t>
  </si>
  <si>
    <t>Presun hmôt pre vykurovacie telesá v objektoch výšky do 6 m</t>
  </si>
  <si>
    <t>Betónový základ pre jednotku tepelného čerpadla</t>
  </si>
  <si>
    <t>Investičné náklady neobsiahnuté v cenách</t>
  </si>
  <si>
    <t>001000034.S</t>
  </si>
  <si>
    <t>Inžinierska činnosť - skúšky a revízie, zaškolenie obsluhy</t>
  </si>
  <si>
    <t>E2 - Vykurovanie - neoprávnené</t>
  </si>
  <si>
    <t>"izolácia medeného potrubia"2</t>
  </si>
  <si>
    <t>2*1,02 "Prepočítané koeficientom množstva</t>
  </si>
  <si>
    <t>"2NP do rozdeľovača" 2*1</t>
  </si>
  <si>
    <t>"2NP" 76</t>
  </si>
  <si>
    <t>"2NP" 76+(16+9+40+31+78+93*2)</t>
  </si>
  <si>
    <t>"2NP" 7+9,1</t>
  </si>
  <si>
    <t>"2NP" 16,9+16,9+1,5+2,8</t>
  </si>
  <si>
    <t>"2NP" 11,8</t>
  </si>
  <si>
    <t>735311760.S</t>
  </si>
  <si>
    <t>Montáž skrinky rozdeľovača pod omietku 5-8 okruhov</t>
  </si>
  <si>
    <t>484650041700.S</t>
  </si>
  <si>
    <t>Skrinka rozdelovača pre montáž pod omietku, 5 - 8 okruhov, šxvxhĺ 750x715-895x110-150 mm, oceľový plech</t>
  </si>
  <si>
    <t>F - Vzduchotechnika</t>
  </si>
  <si>
    <t>F1 - Vzduchotechnika - oprávnené</t>
  </si>
  <si>
    <t xml:space="preserve">    769 - Montáže vzduchotechnických zariadení</t>
  </si>
  <si>
    <t>769</t>
  </si>
  <si>
    <t>Montáže vzduchotechnických zariadení</t>
  </si>
  <si>
    <t>769011000.S</t>
  </si>
  <si>
    <t>Montáž ventilátora malého axiálneho nástenného na stenu veľkosť: 100</t>
  </si>
  <si>
    <t>511375232</t>
  </si>
  <si>
    <t>429110000100.S</t>
  </si>
  <si>
    <t>Ventilátor malý, axiálny, tichý, s dobehom, max. prietok do 119 m3/h</t>
  </si>
  <si>
    <t>-121146994</t>
  </si>
  <si>
    <t>769020000.S</t>
  </si>
  <si>
    <t>D+M kruhového plastového potrubia pre rozvod vzduchu DN100, vrátane tvaroviek, pre vytiahnutie nad strechu</t>
  </si>
  <si>
    <t>-1045638448</t>
  </si>
  <si>
    <t>769025312.S</t>
  </si>
  <si>
    <t>Montáž spätnej klapky plastovej priemeru 100 mm</t>
  </si>
  <si>
    <t>747720964</t>
  </si>
  <si>
    <t>429710067900.S</t>
  </si>
  <si>
    <t>Klapka spätná, motýlová d 100 mm, dĺžka 80 mm, plastová pre kruhové potrubie</t>
  </si>
  <si>
    <t>-429026491</t>
  </si>
  <si>
    <t>998769201.S</t>
  </si>
  <si>
    <t>Presun hmôt pre montáž vzduchotechnických zariadení v stavbe (objekte) výšky do 7 m</t>
  </si>
  <si>
    <t>-1691677872</t>
  </si>
  <si>
    <t>F2 - Vzduchotechnika - neoprávnené</t>
  </si>
  <si>
    <t>769 - Montáže vzduchotechnických zariadení</t>
  </si>
  <si>
    <t>-347266362</t>
  </si>
  <si>
    <t>-1381301148</t>
  </si>
  <si>
    <t>323140211</t>
  </si>
  <si>
    <t>-836130569</t>
  </si>
  <si>
    <t>-643145939</t>
  </si>
  <si>
    <t>-1100468697</t>
  </si>
  <si>
    <t>ZOZNAM FIGÚR</t>
  </si>
  <si>
    <t>Výmera</t>
  </si>
  <si>
    <t>A/ A1</t>
  </si>
  <si>
    <t>Použitie figúry:</t>
  </si>
  <si>
    <t>Richtársky dom - energetická obnova objektu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</si>
</sst>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7" fillId="0" borderId="12" xfId="0" applyNumberFormat="1" applyFont="1" applyBorder="1"/>
    <xf numFmtId="166" fontId="37" fillId="0" borderId="13" xfId="0" applyNumberFormat="1" applyFont="1" applyBorder="1"/>
    <xf numFmtId="4" fontId="3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4" fontId="40" fillId="3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41" fillId="0" borderId="22" xfId="0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8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5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4" fillId="0" borderId="0" xfId="0" applyFont="1" applyAlignment="1">
      <alignment horizontal="left" vertical="top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tabSelected="1" workbookViewId="0">
      <selection activeCell="AG8" sqref="AG8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7" customHeight="1">
      <c r="AR2" s="231" t="s">
        <v>5</v>
      </c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45" t="s">
        <v>13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R5" s="20"/>
      <c r="BE5" s="242" t="s">
        <v>14</v>
      </c>
      <c r="BS5" s="17" t="s">
        <v>6</v>
      </c>
    </row>
    <row r="6" spans="1:74" ht="37" customHeight="1">
      <c r="B6" s="20"/>
      <c r="D6" s="26" t="s">
        <v>15</v>
      </c>
      <c r="K6" s="262" t="s">
        <v>2480</v>
      </c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R6" s="20"/>
      <c r="BE6" s="243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43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43"/>
      <c r="BS8" s="17" t="s">
        <v>6</v>
      </c>
    </row>
    <row r="9" spans="1:74" ht="14.5" customHeight="1">
      <c r="B9" s="20"/>
      <c r="AR9" s="20"/>
      <c r="BE9" s="243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43"/>
      <c r="BS10" s="17" t="s">
        <v>6</v>
      </c>
    </row>
    <row r="11" spans="1:74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43"/>
      <c r="BS11" s="17" t="s">
        <v>6</v>
      </c>
    </row>
    <row r="12" spans="1:74" ht="7" customHeight="1">
      <c r="B12" s="20"/>
      <c r="AR12" s="20"/>
      <c r="BE12" s="243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43"/>
      <c r="BS13" s="17" t="s">
        <v>6</v>
      </c>
    </row>
    <row r="14" spans="1:74" ht="12.5">
      <c r="B14" s="20"/>
      <c r="E14" s="247" t="s">
        <v>28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7" t="s">
        <v>26</v>
      </c>
      <c r="AN14" s="29" t="s">
        <v>28</v>
      </c>
      <c r="AR14" s="20"/>
      <c r="BE14" s="243"/>
      <c r="BS14" s="17" t="s">
        <v>6</v>
      </c>
    </row>
    <row r="15" spans="1:74" ht="7" customHeight="1">
      <c r="B15" s="20"/>
      <c r="AR15" s="20"/>
      <c r="BE15" s="243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43"/>
      <c r="BS16" s="17" t="s">
        <v>3</v>
      </c>
    </row>
    <row r="17" spans="2:7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43"/>
      <c r="BS17" s="17" t="s">
        <v>31</v>
      </c>
    </row>
    <row r="18" spans="2:71" ht="7" customHeight="1">
      <c r="B18" s="20"/>
      <c r="AR18" s="20"/>
      <c r="BE18" s="243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43"/>
      <c r="BS19" s="17" t="s">
        <v>6</v>
      </c>
    </row>
    <row r="20" spans="2:71" ht="18.399999999999999" customHeight="1">
      <c r="B20" s="20"/>
      <c r="E20" s="25" t="s">
        <v>33</v>
      </c>
      <c r="AK20" s="27" t="s">
        <v>26</v>
      </c>
      <c r="AN20" s="25" t="s">
        <v>1</v>
      </c>
      <c r="AR20" s="20"/>
      <c r="BE20" s="243"/>
      <c r="BS20" s="17" t="s">
        <v>31</v>
      </c>
    </row>
    <row r="21" spans="2:71" ht="7" customHeight="1">
      <c r="B21" s="20"/>
      <c r="AR21" s="20"/>
      <c r="BE21" s="243"/>
    </row>
    <row r="22" spans="2:71" ht="12" customHeight="1">
      <c r="B22" s="20"/>
      <c r="D22" s="27" t="s">
        <v>34</v>
      </c>
      <c r="AR22" s="20"/>
      <c r="BE22" s="243"/>
    </row>
    <row r="23" spans="2:71" ht="16.5" customHeight="1">
      <c r="B23" s="20"/>
      <c r="E23" s="249" t="s">
        <v>1</v>
      </c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R23" s="20"/>
      <c r="BE23" s="243"/>
    </row>
    <row r="24" spans="2:71" ht="7" customHeight="1">
      <c r="B24" s="20"/>
      <c r="AR24" s="20"/>
      <c r="BE24" s="243"/>
    </row>
    <row r="25" spans="2:71" ht="7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3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0">
        <f>ROUND(AG94,2)</f>
        <v>0</v>
      </c>
      <c r="AL26" s="251"/>
      <c r="AM26" s="251"/>
      <c r="AN26" s="251"/>
      <c r="AO26" s="251"/>
      <c r="AR26" s="32"/>
      <c r="BE26" s="243"/>
    </row>
    <row r="27" spans="2:71" s="1" customFormat="1" ht="7" customHeight="1">
      <c r="B27" s="32"/>
      <c r="AR27" s="32"/>
      <c r="BE27" s="243"/>
    </row>
    <row r="28" spans="2:71" s="1" customFormat="1" ht="12.5">
      <c r="B28" s="32"/>
      <c r="L28" s="252" t="s">
        <v>36</v>
      </c>
      <c r="M28" s="252"/>
      <c r="N28" s="252"/>
      <c r="O28" s="252"/>
      <c r="P28" s="252"/>
      <c r="W28" s="252" t="s">
        <v>37</v>
      </c>
      <c r="X28" s="252"/>
      <c r="Y28" s="252"/>
      <c r="Z28" s="252"/>
      <c r="AA28" s="252"/>
      <c r="AB28" s="252"/>
      <c r="AC28" s="252"/>
      <c r="AD28" s="252"/>
      <c r="AE28" s="252"/>
      <c r="AK28" s="252" t="s">
        <v>38</v>
      </c>
      <c r="AL28" s="252"/>
      <c r="AM28" s="252"/>
      <c r="AN28" s="252"/>
      <c r="AO28" s="252"/>
      <c r="AR28" s="32"/>
      <c r="BE28" s="243"/>
    </row>
    <row r="29" spans="2:71" s="2" customFormat="1" ht="14.5" customHeight="1">
      <c r="B29" s="36"/>
      <c r="D29" s="27" t="s">
        <v>39</v>
      </c>
      <c r="F29" s="37" t="s">
        <v>40</v>
      </c>
      <c r="L29" s="224">
        <v>0.23</v>
      </c>
      <c r="M29" s="225"/>
      <c r="N29" s="225"/>
      <c r="O29" s="225"/>
      <c r="P29" s="225"/>
      <c r="Q29" s="38"/>
      <c r="R29" s="38"/>
      <c r="S29" s="38"/>
      <c r="T29" s="38"/>
      <c r="U29" s="38"/>
      <c r="V29" s="38"/>
      <c r="W29" s="226">
        <f>ROUND(AZ94, 2)</f>
        <v>0</v>
      </c>
      <c r="X29" s="225"/>
      <c r="Y29" s="225"/>
      <c r="Z29" s="225"/>
      <c r="AA29" s="225"/>
      <c r="AB29" s="225"/>
      <c r="AC29" s="225"/>
      <c r="AD29" s="225"/>
      <c r="AE29" s="225"/>
      <c r="AF29" s="38"/>
      <c r="AG29" s="38"/>
      <c r="AH29" s="38"/>
      <c r="AI29" s="38"/>
      <c r="AJ29" s="38"/>
      <c r="AK29" s="226">
        <f>ROUND(AV94, 2)</f>
        <v>0</v>
      </c>
      <c r="AL29" s="225"/>
      <c r="AM29" s="225"/>
      <c r="AN29" s="225"/>
      <c r="AO29" s="225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44"/>
    </row>
    <row r="30" spans="2:71" s="2" customFormat="1" ht="14.5" customHeight="1">
      <c r="B30" s="36"/>
      <c r="F30" s="37" t="s">
        <v>41</v>
      </c>
      <c r="L30" s="224">
        <v>0.23</v>
      </c>
      <c r="M30" s="225"/>
      <c r="N30" s="225"/>
      <c r="O30" s="225"/>
      <c r="P30" s="225"/>
      <c r="Q30" s="38"/>
      <c r="R30" s="38"/>
      <c r="S30" s="38"/>
      <c r="T30" s="38"/>
      <c r="U30" s="38"/>
      <c r="V30" s="38"/>
      <c r="W30" s="226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F30" s="38"/>
      <c r="AG30" s="38"/>
      <c r="AH30" s="38"/>
      <c r="AI30" s="38"/>
      <c r="AJ30" s="38"/>
      <c r="AK30" s="226">
        <f>ROUND(AW94, 2)</f>
        <v>0</v>
      </c>
      <c r="AL30" s="225"/>
      <c r="AM30" s="225"/>
      <c r="AN30" s="225"/>
      <c r="AO30" s="225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44"/>
    </row>
    <row r="31" spans="2:71" s="2" customFormat="1" ht="14.5" hidden="1" customHeight="1">
      <c r="B31" s="36"/>
      <c r="F31" s="27" t="s">
        <v>42</v>
      </c>
      <c r="L31" s="253">
        <v>0.23</v>
      </c>
      <c r="M31" s="223"/>
      <c r="N31" s="223"/>
      <c r="O31" s="223"/>
      <c r="P31" s="223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K31" s="222">
        <v>0</v>
      </c>
      <c r="AL31" s="223"/>
      <c r="AM31" s="223"/>
      <c r="AN31" s="223"/>
      <c r="AO31" s="223"/>
      <c r="AR31" s="36"/>
      <c r="BE31" s="244"/>
    </row>
    <row r="32" spans="2:71" s="2" customFormat="1" ht="14.5" hidden="1" customHeight="1">
      <c r="B32" s="36"/>
      <c r="F32" s="27" t="s">
        <v>43</v>
      </c>
      <c r="L32" s="253">
        <v>0.23</v>
      </c>
      <c r="M32" s="223"/>
      <c r="N32" s="223"/>
      <c r="O32" s="223"/>
      <c r="P32" s="223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K32" s="222">
        <v>0</v>
      </c>
      <c r="AL32" s="223"/>
      <c r="AM32" s="223"/>
      <c r="AN32" s="223"/>
      <c r="AO32" s="223"/>
      <c r="AR32" s="36"/>
      <c r="BE32" s="244"/>
    </row>
    <row r="33" spans="2:57" s="2" customFormat="1" ht="14.5" hidden="1" customHeight="1">
      <c r="B33" s="36"/>
      <c r="F33" s="37" t="s">
        <v>44</v>
      </c>
      <c r="L33" s="224">
        <v>0</v>
      </c>
      <c r="M33" s="225"/>
      <c r="N33" s="225"/>
      <c r="O33" s="225"/>
      <c r="P33" s="225"/>
      <c r="Q33" s="38"/>
      <c r="R33" s="38"/>
      <c r="S33" s="38"/>
      <c r="T33" s="38"/>
      <c r="U33" s="38"/>
      <c r="V33" s="38"/>
      <c r="W33" s="226">
        <f>ROUND(BD94, 2)</f>
        <v>0</v>
      </c>
      <c r="X33" s="225"/>
      <c r="Y33" s="225"/>
      <c r="Z33" s="225"/>
      <c r="AA33" s="225"/>
      <c r="AB33" s="225"/>
      <c r="AC33" s="225"/>
      <c r="AD33" s="225"/>
      <c r="AE33" s="225"/>
      <c r="AF33" s="38"/>
      <c r="AG33" s="38"/>
      <c r="AH33" s="38"/>
      <c r="AI33" s="38"/>
      <c r="AJ33" s="38"/>
      <c r="AK33" s="226">
        <v>0</v>
      </c>
      <c r="AL33" s="225"/>
      <c r="AM33" s="225"/>
      <c r="AN33" s="225"/>
      <c r="AO33" s="225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44"/>
    </row>
    <row r="34" spans="2:57" s="1" customFormat="1" ht="7" customHeight="1">
      <c r="B34" s="32"/>
      <c r="AR34" s="32"/>
      <c r="BE34" s="243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30" t="s">
        <v>47</v>
      </c>
      <c r="Y35" s="228"/>
      <c r="Z35" s="228"/>
      <c r="AA35" s="228"/>
      <c r="AB35" s="228"/>
      <c r="AC35" s="42"/>
      <c r="AD35" s="42"/>
      <c r="AE35" s="42"/>
      <c r="AF35" s="42"/>
      <c r="AG35" s="42"/>
      <c r="AH35" s="42"/>
      <c r="AI35" s="42"/>
      <c r="AJ35" s="42"/>
      <c r="AK35" s="227">
        <f>SUM(AK26:AK33)</f>
        <v>0</v>
      </c>
      <c r="AL35" s="228"/>
      <c r="AM35" s="228"/>
      <c r="AN35" s="228"/>
      <c r="AO35" s="229"/>
      <c r="AP35" s="40"/>
      <c r="AQ35" s="40"/>
      <c r="AR35" s="32"/>
    </row>
    <row r="36" spans="2:57" s="1" customFormat="1" ht="7" customHeight="1">
      <c r="B36" s="32"/>
      <c r="AR36" s="32"/>
    </row>
    <row r="37" spans="2:57" s="1" customFormat="1" ht="14.5" customHeight="1">
      <c r="B37" s="32"/>
      <c r="AR37" s="32"/>
    </row>
    <row r="38" spans="2:57" ht="14.5" customHeight="1">
      <c r="B38" s="20"/>
      <c r="AR38" s="20"/>
    </row>
    <row r="39" spans="2:57" ht="14.5" customHeight="1">
      <c r="B39" s="20"/>
      <c r="AR39" s="20"/>
    </row>
    <row r="40" spans="2:57" ht="14.5" customHeight="1">
      <c r="B40" s="20"/>
      <c r="AR40" s="20"/>
    </row>
    <row r="41" spans="2:57" ht="14.5" customHeight="1">
      <c r="B41" s="20"/>
      <c r="AR41" s="20"/>
    </row>
    <row r="42" spans="2:57" ht="14.5" customHeight="1">
      <c r="B42" s="20"/>
      <c r="AR42" s="20"/>
    </row>
    <row r="43" spans="2:57" ht="14.5" customHeight="1">
      <c r="B43" s="20"/>
      <c r="AR43" s="20"/>
    </row>
    <row r="44" spans="2:57" ht="14.5" customHeight="1">
      <c r="B44" s="20"/>
      <c r="AR44" s="20"/>
    </row>
    <row r="45" spans="2:57" ht="14.5" customHeight="1">
      <c r="B45" s="20"/>
      <c r="AR45" s="20"/>
    </row>
    <row r="46" spans="2:57" ht="14.5" customHeight="1">
      <c r="B46" s="20"/>
      <c r="AR46" s="20"/>
    </row>
    <row r="47" spans="2:57" ht="14.5" customHeight="1">
      <c r="B47" s="20"/>
      <c r="AR47" s="20"/>
    </row>
    <row r="48" spans="2:57" ht="14.5" customHeight="1">
      <c r="B48" s="20"/>
      <c r="AR48" s="20"/>
    </row>
    <row r="49" spans="2:44" s="1" customFormat="1" ht="14.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5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5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7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5" customHeight="1">
      <c r="B82" s="32"/>
      <c r="C82" s="21" t="s">
        <v>54</v>
      </c>
      <c r="AR82" s="32"/>
    </row>
    <row r="83" spans="1:91" s="1" customFormat="1" ht="7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024-2025a</v>
      </c>
      <c r="AR84" s="51"/>
    </row>
    <row r="85" spans="1:91" s="4" customFormat="1" ht="37" customHeight="1">
      <c r="B85" s="52"/>
      <c r="C85" s="53" t="s">
        <v>15</v>
      </c>
      <c r="L85" s="254" t="str">
        <f>K6</f>
        <v>Richtársky dom - energetická obnova objektu</v>
      </c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R85" s="52"/>
    </row>
    <row r="86" spans="1:91" s="1" customFormat="1" ht="7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Záhorská Bystrica</v>
      </c>
      <c r="AI87" s="27" t="s">
        <v>21</v>
      </c>
      <c r="AM87" s="235" t="str">
        <f>IF(AN8= "","",AN8)</f>
        <v>18. 11. 2025</v>
      </c>
      <c r="AN87" s="235"/>
      <c r="AR87" s="32"/>
    </row>
    <row r="88" spans="1:91" s="1" customFormat="1" ht="7" customHeight="1">
      <c r="B88" s="32"/>
      <c r="AR88" s="32"/>
    </row>
    <row r="89" spans="1:91" s="1" customFormat="1" ht="15.25" customHeight="1">
      <c r="B89" s="32"/>
      <c r="C89" s="27" t="s">
        <v>23</v>
      </c>
      <c r="L89" s="3" t="str">
        <f>IF(E11= "","",E11)</f>
        <v>Mestská časť BA-Záhorská Bystrica</v>
      </c>
      <c r="AI89" s="27" t="s">
        <v>29</v>
      </c>
      <c r="AM89" s="236" t="str">
        <f>IF(E17="","",E17)</f>
        <v>Ing. arch. Ladislav Slabey</v>
      </c>
      <c r="AN89" s="237"/>
      <c r="AO89" s="237"/>
      <c r="AP89" s="237"/>
      <c r="AR89" s="32"/>
      <c r="AS89" s="215" t="s">
        <v>55</v>
      </c>
      <c r="AT89" s="216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5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36" t="str">
        <f>IF(E20="","",E20)</f>
        <v xml:space="preserve"> </v>
      </c>
      <c r="AN90" s="237"/>
      <c r="AO90" s="237"/>
      <c r="AP90" s="237"/>
      <c r="AR90" s="32"/>
      <c r="AS90" s="217"/>
      <c r="AT90" s="218"/>
      <c r="BD90" s="59"/>
    </row>
    <row r="91" spans="1:91" s="1" customFormat="1" ht="10.9" customHeight="1">
      <c r="B91" s="32"/>
      <c r="AR91" s="32"/>
      <c r="AS91" s="217"/>
      <c r="AT91" s="218"/>
      <c r="BD91" s="59"/>
    </row>
    <row r="92" spans="1:91" s="1" customFormat="1" ht="29.25" customHeight="1">
      <c r="B92" s="32"/>
      <c r="C92" s="257" t="s">
        <v>56</v>
      </c>
      <c r="D92" s="234"/>
      <c r="E92" s="234"/>
      <c r="F92" s="234"/>
      <c r="G92" s="234"/>
      <c r="H92" s="60"/>
      <c r="I92" s="238" t="s">
        <v>57</v>
      </c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3" t="s">
        <v>58</v>
      </c>
      <c r="AH92" s="234"/>
      <c r="AI92" s="234"/>
      <c r="AJ92" s="234"/>
      <c r="AK92" s="234"/>
      <c r="AL92" s="234"/>
      <c r="AM92" s="234"/>
      <c r="AN92" s="238" t="s">
        <v>59</v>
      </c>
      <c r="AO92" s="234"/>
      <c r="AP92" s="239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5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41">
        <f>ROUND(AG95+AG98+AG99+AG102+AG105+AG108,2)</f>
        <v>0</v>
      </c>
      <c r="AH94" s="241"/>
      <c r="AI94" s="241"/>
      <c r="AJ94" s="241"/>
      <c r="AK94" s="241"/>
      <c r="AL94" s="241"/>
      <c r="AM94" s="241"/>
      <c r="AN94" s="214">
        <f t="shared" ref="AN94:AN110" si="0">SUM(AG94,AT94)</f>
        <v>0</v>
      </c>
      <c r="AO94" s="214"/>
      <c r="AP94" s="214"/>
      <c r="AQ94" s="70" t="s">
        <v>1</v>
      </c>
      <c r="AR94" s="66"/>
      <c r="AS94" s="71">
        <f>ROUND(AS95+AS98+AS99+AS102+AS105+AS108,2)</f>
        <v>0</v>
      </c>
      <c r="AT94" s="72">
        <f t="shared" ref="AT94:AT110" si="1">ROUND(SUM(AV94:AW94),2)</f>
        <v>0</v>
      </c>
      <c r="AU94" s="73">
        <f>ROUND(AU95+AU98+AU99+AU102+AU105+AU108,5)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ROUND(AZ95+AZ98+AZ99+AZ102+AZ105+AZ108,2)</f>
        <v>0</v>
      </c>
      <c r="BA94" s="72">
        <f>ROUND(BA95+BA98+BA99+BA102+BA105+BA108,2)</f>
        <v>0</v>
      </c>
      <c r="BB94" s="72">
        <f>ROUND(BB95+BB98+BB99+BB102+BB105+BB108,2)</f>
        <v>0</v>
      </c>
      <c r="BC94" s="72">
        <f>ROUND(BC95+BC98+BC99+BC102+BC105+BC108,2)</f>
        <v>0</v>
      </c>
      <c r="BD94" s="74">
        <f>ROUND(BD95+BD98+BD99+BD102+BD105+BD108,2)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16.5" customHeight="1">
      <c r="B95" s="77"/>
      <c r="C95" s="78"/>
      <c r="D95" s="256" t="s">
        <v>79</v>
      </c>
      <c r="E95" s="256"/>
      <c r="F95" s="256"/>
      <c r="G95" s="256"/>
      <c r="H95" s="256"/>
      <c r="I95" s="79"/>
      <c r="J95" s="256" t="s">
        <v>80</v>
      </c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21">
        <f>ROUND(SUM(AG96:AG97),2)</f>
        <v>0</v>
      </c>
      <c r="AH95" s="220"/>
      <c r="AI95" s="220"/>
      <c r="AJ95" s="220"/>
      <c r="AK95" s="220"/>
      <c r="AL95" s="220"/>
      <c r="AM95" s="220"/>
      <c r="AN95" s="219">
        <f t="shared" si="0"/>
        <v>0</v>
      </c>
      <c r="AO95" s="220"/>
      <c r="AP95" s="220"/>
      <c r="AQ95" s="80" t="s">
        <v>81</v>
      </c>
      <c r="AR95" s="77"/>
      <c r="AS95" s="81">
        <f>ROUND(SUM(AS96:AS97),2)</f>
        <v>0</v>
      </c>
      <c r="AT95" s="82">
        <f t="shared" si="1"/>
        <v>0</v>
      </c>
      <c r="AU95" s="83">
        <f>ROUND(SUM(AU96:AU97),5)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ROUND(SUM(AZ96:AZ97),2)</f>
        <v>0</v>
      </c>
      <c r="BA95" s="82">
        <f>ROUND(SUM(BA96:BA97),2)</f>
        <v>0</v>
      </c>
      <c r="BB95" s="82">
        <f>ROUND(SUM(BB96:BB97),2)</f>
        <v>0</v>
      </c>
      <c r="BC95" s="82">
        <f>ROUND(SUM(BC96:BC97),2)</f>
        <v>0</v>
      </c>
      <c r="BD95" s="84">
        <f>ROUND(SUM(BD96:BD97),2)</f>
        <v>0</v>
      </c>
      <c r="BS95" s="85" t="s">
        <v>74</v>
      </c>
      <c r="BT95" s="85" t="s">
        <v>82</v>
      </c>
      <c r="BU95" s="85" t="s">
        <v>76</v>
      </c>
      <c r="BV95" s="85" t="s">
        <v>77</v>
      </c>
      <c r="BW95" s="85" t="s">
        <v>83</v>
      </c>
      <c r="BX95" s="85" t="s">
        <v>4</v>
      </c>
      <c r="CL95" s="85" t="s">
        <v>1</v>
      </c>
      <c r="CM95" s="85" t="s">
        <v>75</v>
      </c>
    </row>
    <row r="96" spans="1:91" s="3" customFormat="1" ht="16.5" customHeight="1">
      <c r="A96" s="86" t="s">
        <v>84</v>
      </c>
      <c r="B96" s="51"/>
      <c r="C96" s="9"/>
      <c r="D96" s="9"/>
      <c r="E96" s="240" t="s">
        <v>85</v>
      </c>
      <c r="F96" s="240"/>
      <c r="G96" s="240"/>
      <c r="H96" s="240"/>
      <c r="I96" s="240"/>
      <c r="J96" s="9"/>
      <c r="K96" s="240" t="s">
        <v>86</v>
      </c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12">
        <f>'A1 - Architektúra - opráv...'!J32</f>
        <v>0</v>
      </c>
      <c r="AH96" s="213"/>
      <c r="AI96" s="213"/>
      <c r="AJ96" s="213"/>
      <c r="AK96" s="213"/>
      <c r="AL96" s="213"/>
      <c r="AM96" s="213"/>
      <c r="AN96" s="212">
        <f t="shared" si="0"/>
        <v>0</v>
      </c>
      <c r="AO96" s="213"/>
      <c r="AP96" s="213"/>
      <c r="AQ96" s="87" t="s">
        <v>87</v>
      </c>
      <c r="AR96" s="51"/>
      <c r="AS96" s="88">
        <v>0</v>
      </c>
      <c r="AT96" s="89">
        <f t="shared" si="1"/>
        <v>0</v>
      </c>
      <c r="AU96" s="90">
        <f>'A1 - Architektúra - opráv...'!P148</f>
        <v>0</v>
      </c>
      <c r="AV96" s="89">
        <f>'A1 - Architektúra - opráv...'!J35</f>
        <v>0</v>
      </c>
      <c r="AW96" s="89">
        <f>'A1 - Architektúra - opráv...'!J36</f>
        <v>0</v>
      </c>
      <c r="AX96" s="89">
        <f>'A1 - Architektúra - opráv...'!J37</f>
        <v>0</v>
      </c>
      <c r="AY96" s="89">
        <f>'A1 - Architektúra - opráv...'!J38</f>
        <v>0</v>
      </c>
      <c r="AZ96" s="89">
        <f>'A1 - Architektúra - opráv...'!F35</f>
        <v>0</v>
      </c>
      <c r="BA96" s="89">
        <f>'A1 - Architektúra - opráv...'!F36</f>
        <v>0</v>
      </c>
      <c r="BB96" s="89">
        <f>'A1 - Architektúra - opráv...'!F37</f>
        <v>0</v>
      </c>
      <c r="BC96" s="89">
        <f>'A1 - Architektúra - opráv...'!F38</f>
        <v>0</v>
      </c>
      <c r="BD96" s="91">
        <f>'A1 - Architektúra - opráv...'!F39</f>
        <v>0</v>
      </c>
      <c r="BT96" s="25" t="s">
        <v>88</v>
      </c>
      <c r="BV96" s="25" t="s">
        <v>77</v>
      </c>
      <c r="BW96" s="25" t="s">
        <v>89</v>
      </c>
      <c r="BX96" s="25" t="s">
        <v>83</v>
      </c>
      <c r="CL96" s="25" t="s">
        <v>1</v>
      </c>
    </row>
    <row r="97" spans="1:91" s="3" customFormat="1" ht="16.5" customHeight="1">
      <c r="A97" s="86" t="s">
        <v>84</v>
      </c>
      <c r="B97" s="51"/>
      <c r="C97" s="9"/>
      <c r="D97" s="9"/>
      <c r="E97" s="240" t="s">
        <v>90</v>
      </c>
      <c r="F97" s="240"/>
      <c r="G97" s="240"/>
      <c r="H97" s="240"/>
      <c r="I97" s="240"/>
      <c r="J97" s="9"/>
      <c r="K97" s="240" t="s">
        <v>91</v>
      </c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12">
        <f>'A2 - Architektúra - neopr...'!J32</f>
        <v>0</v>
      </c>
      <c r="AH97" s="213"/>
      <c r="AI97" s="213"/>
      <c r="AJ97" s="213"/>
      <c r="AK97" s="213"/>
      <c r="AL97" s="213"/>
      <c r="AM97" s="213"/>
      <c r="AN97" s="212">
        <f t="shared" si="0"/>
        <v>0</v>
      </c>
      <c r="AO97" s="213"/>
      <c r="AP97" s="213"/>
      <c r="AQ97" s="87" t="s">
        <v>87</v>
      </c>
      <c r="AR97" s="51"/>
      <c r="AS97" s="88">
        <v>0</v>
      </c>
      <c r="AT97" s="89">
        <f t="shared" si="1"/>
        <v>0</v>
      </c>
      <c r="AU97" s="90">
        <f>'A2 - Architektúra - neopr...'!P132</f>
        <v>0</v>
      </c>
      <c r="AV97" s="89">
        <f>'A2 - Architektúra - neopr...'!J35</f>
        <v>0</v>
      </c>
      <c r="AW97" s="89">
        <f>'A2 - Architektúra - neopr...'!J36</f>
        <v>0</v>
      </c>
      <c r="AX97" s="89">
        <f>'A2 - Architektúra - neopr...'!J37</f>
        <v>0</v>
      </c>
      <c r="AY97" s="89">
        <f>'A2 - Architektúra - neopr...'!J38</f>
        <v>0</v>
      </c>
      <c r="AZ97" s="89">
        <f>'A2 - Architektúra - neopr...'!F35</f>
        <v>0</v>
      </c>
      <c r="BA97" s="89">
        <f>'A2 - Architektúra - neopr...'!F36</f>
        <v>0</v>
      </c>
      <c r="BB97" s="89">
        <f>'A2 - Architektúra - neopr...'!F37</f>
        <v>0</v>
      </c>
      <c r="BC97" s="89">
        <f>'A2 - Architektúra - neopr...'!F38</f>
        <v>0</v>
      </c>
      <c r="BD97" s="91">
        <f>'A2 - Architektúra - neopr...'!F39</f>
        <v>0</v>
      </c>
      <c r="BT97" s="25" t="s">
        <v>88</v>
      </c>
      <c r="BV97" s="25" t="s">
        <v>77</v>
      </c>
      <c r="BW97" s="25" t="s">
        <v>92</v>
      </c>
      <c r="BX97" s="25" t="s">
        <v>83</v>
      </c>
      <c r="CL97" s="25" t="s">
        <v>1</v>
      </c>
    </row>
    <row r="98" spans="1:91" s="6" customFormat="1" ht="16.5" customHeight="1">
      <c r="A98" s="86" t="s">
        <v>84</v>
      </c>
      <c r="B98" s="77"/>
      <c r="C98" s="78"/>
      <c r="D98" s="256" t="s">
        <v>93</v>
      </c>
      <c r="E98" s="256"/>
      <c r="F98" s="256"/>
      <c r="G98" s="256"/>
      <c r="H98" s="256"/>
      <c r="I98" s="79"/>
      <c r="J98" s="256" t="s">
        <v>94</v>
      </c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19">
        <f>'B - Prípojky vody a kanal...'!J30</f>
        <v>0</v>
      </c>
      <c r="AH98" s="220"/>
      <c r="AI98" s="220"/>
      <c r="AJ98" s="220"/>
      <c r="AK98" s="220"/>
      <c r="AL98" s="220"/>
      <c r="AM98" s="220"/>
      <c r="AN98" s="219">
        <f t="shared" si="0"/>
        <v>0</v>
      </c>
      <c r="AO98" s="220"/>
      <c r="AP98" s="220"/>
      <c r="AQ98" s="80" t="s">
        <v>81</v>
      </c>
      <c r="AR98" s="77"/>
      <c r="AS98" s="81">
        <v>0</v>
      </c>
      <c r="AT98" s="82">
        <f t="shared" si="1"/>
        <v>0</v>
      </c>
      <c r="AU98" s="83">
        <f>'B - Prípojky vody a kanal...'!P123</f>
        <v>0</v>
      </c>
      <c r="AV98" s="82">
        <f>'B - Prípojky vody a kanal...'!J33</f>
        <v>0</v>
      </c>
      <c r="AW98" s="82">
        <f>'B - Prípojky vody a kanal...'!J34</f>
        <v>0</v>
      </c>
      <c r="AX98" s="82">
        <f>'B - Prípojky vody a kanal...'!J35</f>
        <v>0</v>
      </c>
      <c r="AY98" s="82">
        <f>'B - Prípojky vody a kanal...'!J36</f>
        <v>0</v>
      </c>
      <c r="AZ98" s="82">
        <f>'B - Prípojky vody a kanal...'!F33</f>
        <v>0</v>
      </c>
      <c r="BA98" s="82">
        <f>'B - Prípojky vody a kanal...'!F34</f>
        <v>0</v>
      </c>
      <c r="BB98" s="82">
        <f>'B - Prípojky vody a kanal...'!F35</f>
        <v>0</v>
      </c>
      <c r="BC98" s="82">
        <f>'B - Prípojky vody a kanal...'!F36</f>
        <v>0</v>
      </c>
      <c r="BD98" s="84">
        <f>'B - Prípojky vody a kanal...'!F37</f>
        <v>0</v>
      </c>
      <c r="BT98" s="85" t="s">
        <v>82</v>
      </c>
      <c r="BV98" s="85" t="s">
        <v>77</v>
      </c>
      <c r="BW98" s="85" t="s">
        <v>95</v>
      </c>
      <c r="BX98" s="85" t="s">
        <v>4</v>
      </c>
      <c r="CL98" s="85" t="s">
        <v>1</v>
      </c>
      <c r="CM98" s="85" t="s">
        <v>75</v>
      </c>
    </row>
    <row r="99" spans="1:91" s="6" customFormat="1" ht="16.5" customHeight="1">
      <c r="B99" s="77"/>
      <c r="C99" s="78"/>
      <c r="D99" s="256" t="s">
        <v>96</v>
      </c>
      <c r="E99" s="256"/>
      <c r="F99" s="256"/>
      <c r="G99" s="256"/>
      <c r="H99" s="256"/>
      <c r="I99" s="79"/>
      <c r="J99" s="256" t="s">
        <v>97</v>
      </c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21">
        <f>ROUND(SUM(AG100:AG101),2)</f>
        <v>0</v>
      </c>
      <c r="AH99" s="220"/>
      <c r="AI99" s="220"/>
      <c r="AJ99" s="220"/>
      <c r="AK99" s="220"/>
      <c r="AL99" s="220"/>
      <c r="AM99" s="220"/>
      <c r="AN99" s="219">
        <f t="shared" si="0"/>
        <v>0</v>
      </c>
      <c r="AO99" s="220"/>
      <c r="AP99" s="220"/>
      <c r="AQ99" s="80" t="s">
        <v>81</v>
      </c>
      <c r="AR99" s="77"/>
      <c r="AS99" s="81">
        <f>ROUND(SUM(AS100:AS101),2)</f>
        <v>0</v>
      </c>
      <c r="AT99" s="82">
        <f t="shared" si="1"/>
        <v>0</v>
      </c>
      <c r="AU99" s="83">
        <f>ROUND(SUM(AU100:AU101),5)</f>
        <v>0</v>
      </c>
      <c r="AV99" s="82">
        <f>ROUND(AZ99*L29,2)</f>
        <v>0</v>
      </c>
      <c r="AW99" s="82">
        <f>ROUND(BA99*L30,2)</f>
        <v>0</v>
      </c>
      <c r="AX99" s="82">
        <f>ROUND(BB99*L29,2)</f>
        <v>0</v>
      </c>
      <c r="AY99" s="82">
        <f>ROUND(BC99*L30,2)</f>
        <v>0</v>
      </c>
      <c r="AZ99" s="82">
        <f>ROUND(SUM(AZ100:AZ101),2)</f>
        <v>0</v>
      </c>
      <c r="BA99" s="82">
        <f>ROUND(SUM(BA100:BA101),2)</f>
        <v>0</v>
      </c>
      <c r="BB99" s="82">
        <f>ROUND(SUM(BB100:BB101),2)</f>
        <v>0</v>
      </c>
      <c r="BC99" s="82">
        <f>ROUND(SUM(BC100:BC101),2)</f>
        <v>0</v>
      </c>
      <c r="BD99" s="84">
        <f>ROUND(SUM(BD100:BD101),2)</f>
        <v>0</v>
      </c>
      <c r="BS99" s="85" t="s">
        <v>74</v>
      </c>
      <c r="BT99" s="85" t="s">
        <v>82</v>
      </c>
      <c r="BU99" s="85" t="s">
        <v>76</v>
      </c>
      <c r="BV99" s="85" t="s">
        <v>77</v>
      </c>
      <c r="BW99" s="85" t="s">
        <v>98</v>
      </c>
      <c r="BX99" s="85" t="s">
        <v>4</v>
      </c>
      <c r="CL99" s="85" t="s">
        <v>1</v>
      </c>
      <c r="CM99" s="85" t="s">
        <v>75</v>
      </c>
    </row>
    <row r="100" spans="1:91" s="3" customFormat="1" ht="16.5" customHeight="1">
      <c r="A100" s="86" t="s">
        <v>84</v>
      </c>
      <c r="B100" s="51"/>
      <c r="C100" s="9"/>
      <c r="D100" s="9"/>
      <c r="E100" s="240" t="s">
        <v>99</v>
      </c>
      <c r="F100" s="240"/>
      <c r="G100" s="240"/>
      <c r="H100" s="240"/>
      <c r="I100" s="240"/>
      <c r="J100" s="9"/>
      <c r="K100" s="240" t="s">
        <v>100</v>
      </c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0"/>
      <c r="AC100" s="240"/>
      <c r="AD100" s="240"/>
      <c r="AE100" s="240"/>
      <c r="AF100" s="240"/>
      <c r="AG100" s="212">
        <f>'C1 - Elektroinštalácia - ...'!J32</f>
        <v>0</v>
      </c>
      <c r="AH100" s="213"/>
      <c r="AI100" s="213"/>
      <c r="AJ100" s="213"/>
      <c r="AK100" s="213"/>
      <c r="AL100" s="213"/>
      <c r="AM100" s="213"/>
      <c r="AN100" s="212">
        <f t="shared" si="0"/>
        <v>0</v>
      </c>
      <c r="AO100" s="213"/>
      <c r="AP100" s="213"/>
      <c r="AQ100" s="87" t="s">
        <v>87</v>
      </c>
      <c r="AR100" s="51"/>
      <c r="AS100" s="88">
        <v>0</v>
      </c>
      <c r="AT100" s="89">
        <f t="shared" si="1"/>
        <v>0</v>
      </c>
      <c r="AU100" s="90">
        <f>'C1 - Elektroinštalácia - ...'!P124</f>
        <v>0</v>
      </c>
      <c r="AV100" s="89">
        <f>'C1 - Elektroinštalácia - ...'!J35</f>
        <v>0</v>
      </c>
      <c r="AW100" s="89">
        <f>'C1 - Elektroinštalácia - ...'!J36</f>
        <v>0</v>
      </c>
      <c r="AX100" s="89">
        <f>'C1 - Elektroinštalácia - ...'!J37</f>
        <v>0</v>
      </c>
      <c r="AY100" s="89">
        <f>'C1 - Elektroinštalácia - ...'!J38</f>
        <v>0</v>
      </c>
      <c r="AZ100" s="89">
        <f>'C1 - Elektroinštalácia - ...'!F35</f>
        <v>0</v>
      </c>
      <c r="BA100" s="89">
        <f>'C1 - Elektroinštalácia - ...'!F36</f>
        <v>0</v>
      </c>
      <c r="BB100" s="89">
        <f>'C1 - Elektroinštalácia - ...'!F37</f>
        <v>0</v>
      </c>
      <c r="BC100" s="89">
        <f>'C1 - Elektroinštalácia - ...'!F38</f>
        <v>0</v>
      </c>
      <c r="BD100" s="91">
        <f>'C1 - Elektroinštalácia - ...'!F39</f>
        <v>0</v>
      </c>
      <c r="BT100" s="25" t="s">
        <v>88</v>
      </c>
      <c r="BV100" s="25" t="s">
        <v>77</v>
      </c>
      <c r="BW100" s="25" t="s">
        <v>101</v>
      </c>
      <c r="BX100" s="25" t="s">
        <v>98</v>
      </c>
      <c r="CL100" s="25" t="s">
        <v>1</v>
      </c>
    </row>
    <row r="101" spans="1:91" s="3" customFormat="1" ht="16.5" customHeight="1">
      <c r="A101" s="86" t="s">
        <v>84</v>
      </c>
      <c r="B101" s="51"/>
      <c r="C101" s="9"/>
      <c r="D101" s="9"/>
      <c r="E101" s="240" t="s">
        <v>102</v>
      </c>
      <c r="F101" s="240"/>
      <c r="G101" s="240"/>
      <c r="H101" s="240"/>
      <c r="I101" s="240"/>
      <c r="J101" s="9"/>
      <c r="K101" s="240" t="s">
        <v>103</v>
      </c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12">
        <f>'C2 - Elektroinštalácia - ...'!J32</f>
        <v>0</v>
      </c>
      <c r="AH101" s="213"/>
      <c r="AI101" s="213"/>
      <c r="AJ101" s="213"/>
      <c r="AK101" s="213"/>
      <c r="AL101" s="213"/>
      <c r="AM101" s="213"/>
      <c r="AN101" s="212">
        <f t="shared" si="0"/>
        <v>0</v>
      </c>
      <c r="AO101" s="213"/>
      <c r="AP101" s="213"/>
      <c r="AQ101" s="87" t="s">
        <v>87</v>
      </c>
      <c r="AR101" s="51"/>
      <c r="AS101" s="88">
        <v>0</v>
      </c>
      <c r="AT101" s="89">
        <f t="shared" si="1"/>
        <v>0</v>
      </c>
      <c r="AU101" s="90">
        <f>'C2 - Elektroinštalácia - ...'!P122</f>
        <v>0</v>
      </c>
      <c r="AV101" s="89">
        <f>'C2 - Elektroinštalácia - ...'!J35</f>
        <v>0</v>
      </c>
      <c r="AW101" s="89">
        <f>'C2 - Elektroinštalácia - ...'!J36</f>
        <v>0</v>
      </c>
      <c r="AX101" s="89">
        <f>'C2 - Elektroinštalácia - ...'!J37</f>
        <v>0</v>
      </c>
      <c r="AY101" s="89">
        <f>'C2 - Elektroinštalácia - ...'!J38</f>
        <v>0</v>
      </c>
      <c r="AZ101" s="89">
        <f>'C2 - Elektroinštalácia - ...'!F35</f>
        <v>0</v>
      </c>
      <c r="BA101" s="89">
        <f>'C2 - Elektroinštalácia - ...'!F36</f>
        <v>0</v>
      </c>
      <c r="BB101" s="89">
        <f>'C2 - Elektroinštalácia - ...'!F37</f>
        <v>0</v>
      </c>
      <c r="BC101" s="89">
        <f>'C2 - Elektroinštalácia - ...'!F38</f>
        <v>0</v>
      </c>
      <c r="BD101" s="91">
        <f>'C2 - Elektroinštalácia - ...'!F39</f>
        <v>0</v>
      </c>
      <c r="BT101" s="25" t="s">
        <v>88</v>
      </c>
      <c r="BV101" s="25" t="s">
        <v>77</v>
      </c>
      <c r="BW101" s="25" t="s">
        <v>104</v>
      </c>
      <c r="BX101" s="25" t="s">
        <v>98</v>
      </c>
      <c r="CL101" s="25" t="s">
        <v>1</v>
      </c>
    </row>
    <row r="102" spans="1:91" s="6" customFormat="1" ht="16.5" customHeight="1">
      <c r="B102" s="77"/>
      <c r="C102" s="78"/>
      <c r="D102" s="256" t="s">
        <v>74</v>
      </c>
      <c r="E102" s="256"/>
      <c r="F102" s="256"/>
      <c r="G102" s="256"/>
      <c r="H102" s="256"/>
      <c r="I102" s="79"/>
      <c r="J102" s="256" t="s">
        <v>105</v>
      </c>
      <c r="K102" s="256"/>
      <c r="L102" s="25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  <c r="Z102" s="256"/>
      <c r="AA102" s="256"/>
      <c r="AB102" s="256"/>
      <c r="AC102" s="256"/>
      <c r="AD102" s="256"/>
      <c r="AE102" s="256"/>
      <c r="AF102" s="256"/>
      <c r="AG102" s="221">
        <f>ROUND(SUM(AG103:AG104),2)</f>
        <v>0</v>
      </c>
      <c r="AH102" s="220"/>
      <c r="AI102" s="220"/>
      <c r="AJ102" s="220"/>
      <c r="AK102" s="220"/>
      <c r="AL102" s="220"/>
      <c r="AM102" s="220"/>
      <c r="AN102" s="219">
        <f t="shared" si="0"/>
        <v>0</v>
      </c>
      <c r="AO102" s="220"/>
      <c r="AP102" s="220"/>
      <c r="AQ102" s="80" t="s">
        <v>81</v>
      </c>
      <c r="AR102" s="77"/>
      <c r="AS102" s="81">
        <f>ROUND(SUM(AS103:AS104),2)</f>
        <v>0</v>
      </c>
      <c r="AT102" s="82">
        <f t="shared" si="1"/>
        <v>0</v>
      </c>
      <c r="AU102" s="83">
        <f>ROUND(SUM(AU103:AU104),5)</f>
        <v>0</v>
      </c>
      <c r="AV102" s="82">
        <f>ROUND(AZ102*L29,2)</f>
        <v>0</v>
      </c>
      <c r="AW102" s="82">
        <f>ROUND(BA102*L30,2)</f>
        <v>0</v>
      </c>
      <c r="AX102" s="82">
        <f>ROUND(BB102*L29,2)</f>
        <v>0</v>
      </c>
      <c r="AY102" s="82">
        <f>ROUND(BC102*L30,2)</f>
        <v>0</v>
      </c>
      <c r="AZ102" s="82">
        <f>ROUND(SUM(AZ103:AZ104),2)</f>
        <v>0</v>
      </c>
      <c r="BA102" s="82">
        <f>ROUND(SUM(BA103:BA104),2)</f>
        <v>0</v>
      </c>
      <c r="BB102" s="82">
        <f>ROUND(SUM(BB103:BB104),2)</f>
        <v>0</v>
      </c>
      <c r="BC102" s="82">
        <f>ROUND(SUM(BC103:BC104),2)</f>
        <v>0</v>
      </c>
      <c r="BD102" s="84">
        <f>ROUND(SUM(BD103:BD104),2)</f>
        <v>0</v>
      </c>
      <c r="BS102" s="85" t="s">
        <v>74</v>
      </c>
      <c r="BT102" s="85" t="s">
        <v>82</v>
      </c>
      <c r="BU102" s="85" t="s">
        <v>76</v>
      </c>
      <c r="BV102" s="85" t="s">
        <v>77</v>
      </c>
      <c r="BW102" s="85" t="s">
        <v>106</v>
      </c>
      <c r="BX102" s="85" t="s">
        <v>4</v>
      </c>
      <c r="CL102" s="85" t="s">
        <v>1</v>
      </c>
      <c r="CM102" s="85" t="s">
        <v>75</v>
      </c>
    </row>
    <row r="103" spans="1:91" s="3" customFormat="1" ht="16.5" customHeight="1">
      <c r="A103" s="86" t="s">
        <v>84</v>
      </c>
      <c r="B103" s="51"/>
      <c r="C103" s="9"/>
      <c r="D103" s="9"/>
      <c r="E103" s="240" t="s">
        <v>107</v>
      </c>
      <c r="F103" s="240"/>
      <c r="G103" s="240"/>
      <c r="H103" s="240"/>
      <c r="I103" s="240"/>
      <c r="J103" s="9"/>
      <c r="K103" s="240" t="s">
        <v>108</v>
      </c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12">
        <f>'D1 - Zdravotechnika - opr...'!J32</f>
        <v>0</v>
      </c>
      <c r="AH103" s="213"/>
      <c r="AI103" s="213"/>
      <c r="AJ103" s="213"/>
      <c r="AK103" s="213"/>
      <c r="AL103" s="213"/>
      <c r="AM103" s="213"/>
      <c r="AN103" s="212">
        <f t="shared" si="0"/>
        <v>0</v>
      </c>
      <c r="AO103" s="213"/>
      <c r="AP103" s="213"/>
      <c r="AQ103" s="87" t="s">
        <v>87</v>
      </c>
      <c r="AR103" s="51"/>
      <c r="AS103" s="88">
        <v>0</v>
      </c>
      <c r="AT103" s="89">
        <f t="shared" si="1"/>
        <v>0</v>
      </c>
      <c r="AU103" s="90">
        <f>'D1 - Zdravotechnika - opr...'!P131</f>
        <v>0</v>
      </c>
      <c r="AV103" s="89">
        <f>'D1 - Zdravotechnika - opr...'!J35</f>
        <v>0</v>
      </c>
      <c r="AW103" s="89">
        <f>'D1 - Zdravotechnika - opr...'!J36</f>
        <v>0</v>
      </c>
      <c r="AX103" s="89">
        <f>'D1 - Zdravotechnika - opr...'!J37</f>
        <v>0</v>
      </c>
      <c r="AY103" s="89">
        <f>'D1 - Zdravotechnika - opr...'!J38</f>
        <v>0</v>
      </c>
      <c r="AZ103" s="89">
        <f>'D1 - Zdravotechnika - opr...'!F35</f>
        <v>0</v>
      </c>
      <c r="BA103" s="89">
        <f>'D1 - Zdravotechnika - opr...'!F36</f>
        <v>0</v>
      </c>
      <c r="BB103" s="89">
        <f>'D1 - Zdravotechnika - opr...'!F37</f>
        <v>0</v>
      </c>
      <c r="BC103" s="89">
        <f>'D1 - Zdravotechnika - opr...'!F38</f>
        <v>0</v>
      </c>
      <c r="BD103" s="91">
        <f>'D1 - Zdravotechnika - opr...'!F39</f>
        <v>0</v>
      </c>
      <c r="BT103" s="25" t="s">
        <v>88</v>
      </c>
      <c r="BV103" s="25" t="s">
        <v>77</v>
      </c>
      <c r="BW103" s="25" t="s">
        <v>109</v>
      </c>
      <c r="BX103" s="25" t="s">
        <v>106</v>
      </c>
      <c r="CL103" s="25" t="s">
        <v>1</v>
      </c>
    </row>
    <row r="104" spans="1:91" s="3" customFormat="1" ht="16.5" customHeight="1">
      <c r="A104" s="86" t="s">
        <v>84</v>
      </c>
      <c r="B104" s="51"/>
      <c r="C104" s="9"/>
      <c r="D104" s="9"/>
      <c r="E104" s="240" t="s">
        <v>110</v>
      </c>
      <c r="F104" s="240"/>
      <c r="G104" s="240"/>
      <c r="H104" s="240"/>
      <c r="I104" s="240"/>
      <c r="J104" s="9"/>
      <c r="K104" s="240" t="s">
        <v>111</v>
      </c>
      <c r="L104" s="240"/>
      <c r="M104" s="240"/>
      <c r="N104" s="240"/>
      <c r="O104" s="240"/>
      <c r="P104" s="240"/>
      <c r="Q104" s="240"/>
      <c r="R104" s="240"/>
      <c r="S104" s="240"/>
      <c r="T104" s="240"/>
      <c r="U104" s="240"/>
      <c r="V104" s="240"/>
      <c r="W104" s="240"/>
      <c r="X104" s="240"/>
      <c r="Y104" s="240"/>
      <c r="Z104" s="240"/>
      <c r="AA104" s="240"/>
      <c r="AB104" s="240"/>
      <c r="AC104" s="240"/>
      <c r="AD104" s="240"/>
      <c r="AE104" s="240"/>
      <c r="AF104" s="240"/>
      <c r="AG104" s="212">
        <f>'D2 - Zdravotechnika - neo...'!J32</f>
        <v>0</v>
      </c>
      <c r="AH104" s="213"/>
      <c r="AI104" s="213"/>
      <c r="AJ104" s="213"/>
      <c r="AK104" s="213"/>
      <c r="AL104" s="213"/>
      <c r="AM104" s="213"/>
      <c r="AN104" s="212">
        <f t="shared" si="0"/>
        <v>0</v>
      </c>
      <c r="AO104" s="213"/>
      <c r="AP104" s="213"/>
      <c r="AQ104" s="87" t="s">
        <v>87</v>
      </c>
      <c r="AR104" s="51"/>
      <c r="AS104" s="88">
        <v>0</v>
      </c>
      <c r="AT104" s="89">
        <f t="shared" si="1"/>
        <v>0</v>
      </c>
      <c r="AU104" s="90">
        <f>'D2 - Zdravotechnika - neo...'!P126</f>
        <v>0</v>
      </c>
      <c r="AV104" s="89">
        <f>'D2 - Zdravotechnika - neo...'!J35</f>
        <v>0</v>
      </c>
      <c r="AW104" s="89">
        <f>'D2 - Zdravotechnika - neo...'!J36</f>
        <v>0</v>
      </c>
      <c r="AX104" s="89">
        <f>'D2 - Zdravotechnika - neo...'!J37</f>
        <v>0</v>
      </c>
      <c r="AY104" s="89">
        <f>'D2 - Zdravotechnika - neo...'!J38</f>
        <v>0</v>
      </c>
      <c r="AZ104" s="89">
        <f>'D2 - Zdravotechnika - neo...'!F35</f>
        <v>0</v>
      </c>
      <c r="BA104" s="89">
        <f>'D2 - Zdravotechnika - neo...'!F36</f>
        <v>0</v>
      </c>
      <c r="BB104" s="89">
        <f>'D2 - Zdravotechnika - neo...'!F37</f>
        <v>0</v>
      </c>
      <c r="BC104" s="89">
        <f>'D2 - Zdravotechnika - neo...'!F38</f>
        <v>0</v>
      </c>
      <c r="BD104" s="91">
        <f>'D2 - Zdravotechnika - neo...'!F39</f>
        <v>0</v>
      </c>
      <c r="BT104" s="25" t="s">
        <v>88</v>
      </c>
      <c r="BV104" s="25" t="s">
        <v>77</v>
      </c>
      <c r="BW104" s="25" t="s">
        <v>112</v>
      </c>
      <c r="BX104" s="25" t="s">
        <v>106</v>
      </c>
      <c r="CL104" s="25" t="s">
        <v>1</v>
      </c>
    </row>
    <row r="105" spans="1:91" s="6" customFormat="1" ht="16.5" customHeight="1">
      <c r="B105" s="77"/>
      <c r="C105" s="78"/>
      <c r="D105" s="256" t="s">
        <v>113</v>
      </c>
      <c r="E105" s="256"/>
      <c r="F105" s="256"/>
      <c r="G105" s="256"/>
      <c r="H105" s="256"/>
      <c r="I105" s="79"/>
      <c r="J105" s="256" t="s">
        <v>114</v>
      </c>
      <c r="K105" s="256"/>
      <c r="L105" s="256"/>
      <c r="M105" s="256"/>
      <c r="N105" s="256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6"/>
      <c r="Z105" s="256"/>
      <c r="AA105" s="256"/>
      <c r="AB105" s="256"/>
      <c r="AC105" s="256"/>
      <c r="AD105" s="256"/>
      <c r="AE105" s="256"/>
      <c r="AF105" s="256"/>
      <c r="AG105" s="221">
        <f>ROUND(SUM(AG106:AG107),2)</f>
        <v>0</v>
      </c>
      <c r="AH105" s="220"/>
      <c r="AI105" s="220"/>
      <c r="AJ105" s="220"/>
      <c r="AK105" s="220"/>
      <c r="AL105" s="220"/>
      <c r="AM105" s="220"/>
      <c r="AN105" s="219">
        <f t="shared" si="0"/>
        <v>0</v>
      </c>
      <c r="AO105" s="220"/>
      <c r="AP105" s="220"/>
      <c r="AQ105" s="80" t="s">
        <v>81</v>
      </c>
      <c r="AR105" s="77"/>
      <c r="AS105" s="81">
        <f>ROUND(SUM(AS106:AS107),2)</f>
        <v>0</v>
      </c>
      <c r="AT105" s="82">
        <f t="shared" si="1"/>
        <v>0</v>
      </c>
      <c r="AU105" s="83">
        <f>ROUND(SUM(AU106:AU107),5)</f>
        <v>0</v>
      </c>
      <c r="AV105" s="82">
        <f>ROUND(AZ105*L29,2)</f>
        <v>0</v>
      </c>
      <c r="AW105" s="82">
        <f>ROUND(BA105*L30,2)</f>
        <v>0</v>
      </c>
      <c r="AX105" s="82">
        <f>ROUND(BB105*L29,2)</f>
        <v>0</v>
      </c>
      <c r="AY105" s="82">
        <f>ROUND(BC105*L30,2)</f>
        <v>0</v>
      </c>
      <c r="AZ105" s="82">
        <f>ROUND(SUM(AZ106:AZ107),2)</f>
        <v>0</v>
      </c>
      <c r="BA105" s="82">
        <f>ROUND(SUM(BA106:BA107),2)</f>
        <v>0</v>
      </c>
      <c r="BB105" s="82">
        <f>ROUND(SUM(BB106:BB107),2)</f>
        <v>0</v>
      </c>
      <c r="BC105" s="82">
        <f>ROUND(SUM(BC106:BC107),2)</f>
        <v>0</v>
      </c>
      <c r="BD105" s="84">
        <f>ROUND(SUM(BD106:BD107),2)</f>
        <v>0</v>
      </c>
      <c r="BS105" s="85" t="s">
        <v>74</v>
      </c>
      <c r="BT105" s="85" t="s">
        <v>82</v>
      </c>
      <c r="BU105" s="85" t="s">
        <v>76</v>
      </c>
      <c r="BV105" s="85" t="s">
        <v>77</v>
      </c>
      <c r="BW105" s="85" t="s">
        <v>115</v>
      </c>
      <c r="BX105" s="85" t="s">
        <v>4</v>
      </c>
      <c r="CL105" s="85" t="s">
        <v>1</v>
      </c>
      <c r="CM105" s="85" t="s">
        <v>75</v>
      </c>
    </row>
    <row r="106" spans="1:91" s="3" customFormat="1" ht="16.5" customHeight="1">
      <c r="A106" s="86" t="s">
        <v>84</v>
      </c>
      <c r="B106" s="51"/>
      <c r="C106" s="9"/>
      <c r="D106" s="9"/>
      <c r="E106" s="240" t="s">
        <v>116</v>
      </c>
      <c r="F106" s="240"/>
      <c r="G106" s="240"/>
      <c r="H106" s="240"/>
      <c r="I106" s="240"/>
      <c r="J106" s="9"/>
      <c r="K106" s="240" t="s">
        <v>117</v>
      </c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12">
        <f>'E1 - Vykurovanie - oprávnené'!J32</f>
        <v>0</v>
      </c>
      <c r="AH106" s="213"/>
      <c r="AI106" s="213"/>
      <c r="AJ106" s="213"/>
      <c r="AK106" s="213"/>
      <c r="AL106" s="213"/>
      <c r="AM106" s="213"/>
      <c r="AN106" s="212">
        <f t="shared" si="0"/>
        <v>0</v>
      </c>
      <c r="AO106" s="213"/>
      <c r="AP106" s="213"/>
      <c r="AQ106" s="87" t="s">
        <v>87</v>
      </c>
      <c r="AR106" s="51"/>
      <c r="AS106" s="88">
        <v>0</v>
      </c>
      <c r="AT106" s="89">
        <f t="shared" si="1"/>
        <v>0</v>
      </c>
      <c r="AU106" s="90">
        <f>'E1 - Vykurovanie - oprávnené'!P129</f>
        <v>0</v>
      </c>
      <c r="AV106" s="89">
        <f>'E1 - Vykurovanie - oprávnené'!J35</f>
        <v>0</v>
      </c>
      <c r="AW106" s="89">
        <f>'E1 - Vykurovanie - oprávnené'!J36</f>
        <v>0</v>
      </c>
      <c r="AX106" s="89">
        <f>'E1 - Vykurovanie - oprávnené'!J37</f>
        <v>0</v>
      </c>
      <c r="AY106" s="89">
        <f>'E1 - Vykurovanie - oprávnené'!J38</f>
        <v>0</v>
      </c>
      <c r="AZ106" s="89">
        <f>'E1 - Vykurovanie - oprávnené'!F35</f>
        <v>0</v>
      </c>
      <c r="BA106" s="89">
        <f>'E1 - Vykurovanie - oprávnené'!F36</f>
        <v>0</v>
      </c>
      <c r="BB106" s="89">
        <f>'E1 - Vykurovanie - oprávnené'!F37</f>
        <v>0</v>
      </c>
      <c r="BC106" s="89">
        <f>'E1 - Vykurovanie - oprávnené'!F38</f>
        <v>0</v>
      </c>
      <c r="BD106" s="91">
        <f>'E1 - Vykurovanie - oprávnené'!F39</f>
        <v>0</v>
      </c>
      <c r="BT106" s="25" t="s">
        <v>88</v>
      </c>
      <c r="BV106" s="25" t="s">
        <v>77</v>
      </c>
      <c r="BW106" s="25" t="s">
        <v>118</v>
      </c>
      <c r="BX106" s="25" t="s">
        <v>115</v>
      </c>
      <c r="CL106" s="25" t="s">
        <v>1</v>
      </c>
    </row>
    <row r="107" spans="1:91" s="3" customFormat="1" ht="16.5" customHeight="1">
      <c r="A107" s="86" t="s">
        <v>84</v>
      </c>
      <c r="B107" s="51"/>
      <c r="C107" s="9"/>
      <c r="D107" s="9"/>
      <c r="E107" s="240" t="s">
        <v>119</v>
      </c>
      <c r="F107" s="240"/>
      <c r="G107" s="240"/>
      <c r="H107" s="240"/>
      <c r="I107" s="240"/>
      <c r="J107" s="9"/>
      <c r="K107" s="240" t="s">
        <v>120</v>
      </c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  <c r="X107" s="240"/>
      <c r="Y107" s="240"/>
      <c r="Z107" s="240"/>
      <c r="AA107" s="240"/>
      <c r="AB107" s="240"/>
      <c r="AC107" s="240"/>
      <c r="AD107" s="240"/>
      <c r="AE107" s="240"/>
      <c r="AF107" s="240"/>
      <c r="AG107" s="212">
        <f>'E2 - Vykurovanie - neoprá...'!J32</f>
        <v>0</v>
      </c>
      <c r="AH107" s="213"/>
      <c r="AI107" s="213"/>
      <c r="AJ107" s="213"/>
      <c r="AK107" s="213"/>
      <c r="AL107" s="213"/>
      <c r="AM107" s="213"/>
      <c r="AN107" s="212">
        <f t="shared" si="0"/>
        <v>0</v>
      </c>
      <c r="AO107" s="213"/>
      <c r="AP107" s="213"/>
      <c r="AQ107" s="87" t="s">
        <v>87</v>
      </c>
      <c r="AR107" s="51"/>
      <c r="AS107" s="88">
        <v>0</v>
      </c>
      <c r="AT107" s="89">
        <f t="shared" si="1"/>
        <v>0</v>
      </c>
      <c r="AU107" s="90">
        <f>'E2 - Vykurovanie - neoprá...'!P126</f>
        <v>0</v>
      </c>
      <c r="AV107" s="89">
        <f>'E2 - Vykurovanie - neoprá...'!J35</f>
        <v>0</v>
      </c>
      <c r="AW107" s="89">
        <f>'E2 - Vykurovanie - neoprá...'!J36</f>
        <v>0</v>
      </c>
      <c r="AX107" s="89">
        <f>'E2 - Vykurovanie - neoprá...'!J37</f>
        <v>0</v>
      </c>
      <c r="AY107" s="89">
        <f>'E2 - Vykurovanie - neoprá...'!J38</f>
        <v>0</v>
      </c>
      <c r="AZ107" s="89">
        <f>'E2 - Vykurovanie - neoprá...'!F35</f>
        <v>0</v>
      </c>
      <c r="BA107" s="89">
        <f>'E2 - Vykurovanie - neoprá...'!F36</f>
        <v>0</v>
      </c>
      <c r="BB107" s="89">
        <f>'E2 - Vykurovanie - neoprá...'!F37</f>
        <v>0</v>
      </c>
      <c r="BC107" s="89">
        <f>'E2 - Vykurovanie - neoprá...'!F38</f>
        <v>0</v>
      </c>
      <c r="BD107" s="91">
        <f>'E2 - Vykurovanie - neoprá...'!F39</f>
        <v>0</v>
      </c>
      <c r="BT107" s="25" t="s">
        <v>88</v>
      </c>
      <c r="BV107" s="25" t="s">
        <v>77</v>
      </c>
      <c r="BW107" s="25" t="s">
        <v>121</v>
      </c>
      <c r="BX107" s="25" t="s">
        <v>115</v>
      </c>
      <c r="CL107" s="25" t="s">
        <v>1</v>
      </c>
    </row>
    <row r="108" spans="1:91" s="6" customFormat="1" ht="16.5" customHeight="1">
      <c r="B108" s="77"/>
      <c r="C108" s="78"/>
      <c r="D108" s="256" t="s">
        <v>122</v>
      </c>
      <c r="E108" s="256"/>
      <c r="F108" s="256"/>
      <c r="G108" s="256"/>
      <c r="H108" s="256"/>
      <c r="I108" s="79"/>
      <c r="J108" s="256" t="s">
        <v>123</v>
      </c>
      <c r="K108" s="256"/>
      <c r="L108" s="256"/>
      <c r="M108" s="256"/>
      <c r="N108" s="256"/>
      <c r="O108" s="256"/>
      <c r="P108" s="256"/>
      <c r="Q108" s="256"/>
      <c r="R108" s="256"/>
      <c r="S108" s="256"/>
      <c r="T108" s="256"/>
      <c r="U108" s="256"/>
      <c r="V108" s="256"/>
      <c r="W108" s="256"/>
      <c r="X108" s="256"/>
      <c r="Y108" s="256"/>
      <c r="Z108" s="256"/>
      <c r="AA108" s="256"/>
      <c r="AB108" s="256"/>
      <c r="AC108" s="256"/>
      <c r="AD108" s="256"/>
      <c r="AE108" s="256"/>
      <c r="AF108" s="256"/>
      <c r="AG108" s="221">
        <f>ROUND(SUM(AG109:AG110),2)</f>
        <v>0</v>
      </c>
      <c r="AH108" s="220"/>
      <c r="AI108" s="220"/>
      <c r="AJ108" s="220"/>
      <c r="AK108" s="220"/>
      <c r="AL108" s="220"/>
      <c r="AM108" s="220"/>
      <c r="AN108" s="219">
        <f t="shared" si="0"/>
        <v>0</v>
      </c>
      <c r="AO108" s="220"/>
      <c r="AP108" s="220"/>
      <c r="AQ108" s="80" t="s">
        <v>81</v>
      </c>
      <c r="AR108" s="77"/>
      <c r="AS108" s="81">
        <f>ROUND(SUM(AS109:AS110),2)</f>
        <v>0</v>
      </c>
      <c r="AT108" s="82">
        <f t="shared" si="1"/>
        <v>0</v>
      </c>
      <c r="AU108" s="83">
        <f>ROUND(SUM(AU109:AU110),5)</f>
        <v>0</v>
      </c>
      <c r="AV108" s="82">
        <f>ROUND(AZ108*L29,2)</f>
        <v>0</v>
      </c>
      <c r="AW108" s="82">
        <f>ROUND(BA108*L30,2)</f>
        <v>0</v>
      </c>
      <c r="AX108" s="82">
        <f>ROUND(BB108*L29,2)</f>
        <v>0</v>
      </c>
      <c r="AY108" s="82">
        <f>ROUND(BC108*L30,2)</f>
        <v>0</v>
      </c>
      <c r="AZ108" s="82">
        <f>ROUND(SUM(AZ109:AZ110),2)</f>
        <v>0</v>
      </c>
      <c r="BA108" s="82">
        <f>ROUND(SUM(BA109:BA110),2)</f>
        <v>0</v>
      </c>
      <c r="BB108" s="82">
        <f>ROUND(SUM(BB109:BB110),2)</f>
        <v>0</v>
      </c>
      <c r="BC108" s="82">
        <f>ROUND(SUM(BC109:BC110),2)</f>
        <v>0</v>
      </c>
      <c r="BD108" s="84">
        <f>ROUND(SUM(BD109:BD110),2)</f>
        <v>0</v>
      </c>
      <c r="BS108" s="85" t="s">
        <v>74</v>
      </c>
      <c r="BT108" s="85" t="s">
        <v>82</v>
      </c>
      <c r="BU108" s="85" t="s">
        <v>76</v>
      </c>
      <c r="BV108" s="85" t="s">
        <v>77</v>
      </c>
      <c r="BW108" s="85" t="s">
        <v>124</v>
      </c>
      <c r="BX108" s="85" t="s">
        <v>4</v>
      </c>
      <c r="CL108" s="85" t="s">
        <v>1</v>
      </c>
      <c r="CM108" s="85" t="s">
        <v>75</v>
      </c>
    </row>
    <row r="109" spans="1:91" s="3" customFormat="1" ht="16.5" customHeight="1">
      <c r="A109" s="86" t="s">
        <v>84</v>
      </c>
      <c r="B109" s="51"/>
      <c r="C109" s="9"/>
      <c r="D109" s="9"/>
      <c r="E109" s="240" t="s">
        <v>125</v>
      </c>
      <c r="F109" s="240"/>
      <c r="G109" s="240"/>
      <c r="H109" s="240"/>
      <c r="I109" s="240"/>
      <c r="J109" s="9"/>
      <c r="K109" s="240" t="s">
        <v>126</v>
      </c>
      <c r="L109" s="240"/>
      <c r="M109" s="240"/>
      <c r="N109" s="240"/>
      <c r="O109" s="240"/>
      <c r="P109" s="240"/>
      <c r="Q109" s="240"/>
      <c r="R109" s="240"/>
      <c r="S109" s="240"/>
      <c r="T109" s="240"/>
      <c r="U109" s="240"/>
      <c r="V109" s="240"/>
      <c r="W109" s="240"/>
      <c r="X109" s="240"/>
      <c r="Y109" s="240"/>
      <c r="Z109" s="240"/>
      <c r="AA109" s="240"/>
      <c r="AB109" s="240"/>
      <c r="AC109" s="240"/>
      <c r="AD109" s="240"/>
      <c r="AE109" s="240"/>
      <c r="AF109" s="240"/>
      <c r="AG109" s="212">
        <f>'F1 - Vzduchotechnika - op...'!J32</f>
        <v>0</v>
      </c>
      <c r="AH109" s="213"/>
      <c r="AI109" s="213"/>
      <c r="AJ109" s="213"/>
      <c r="AK109" s="213"/>
      <c r="AL109" s="213"/>
      <c r="AM109" s="213"/>
      <c r="AN109" s="212">
        <f t="shared" si="0"/>
        <v>0</v>
      </c>
      <c r="AO109" s="213"/>
      <c r="AP109" s="213"/>
      <c r="AQ109" s="87" t="s">
        <v>87</v>
      </c>
      <c r="AR109" s="51"/>
      <c r="AS109" s="88">
        <v>0</v>
      </c>
      <c r="AT109" s="89">
        <f t="shared" si="1"/>
        <v>0</v>
      </c>
      <c r="AU109" s="90">
        <f>'F1 - Vzduchotechnika - op...'!P123</f>
        <v>0</v>
      </c>
      <c r="AV109" s="89">
        <f>'F1 - Vzduchotechnika - op...'!J35</f>
        <v>0</v>
      </c>
      <c r="AW109" s="89">
        <f>'F1 - Vzduchotechnika - op...'!J36</f>
        <v>0</v>
      </c>
      <c r="AX109" s="89">
        <f>'F1 - Vzduchotechnika - op...'!J37</f>
        <v>0</v>
      </c>
      <c r="AY109" s="89">
        <f>'F1 - Vzduchotechnika - op...'!J38</f>
        <v>0</v>
      </c>
      <c r="AZ109" s="89">
        <f>'F1 - Vzduchotechnika - op...'!F35</f>
        <v>0</v>
      </c>
      <c r="BA109" s="89">
        <f>'F1 - Vzduchotechnika - op...'!F36</f>
        <v>0</v>
      </c>
      <c r="BB109" s="89">
        <f>'F1 - Vzduchotechnika - op...'!F37</f>
        <v>0</v>
      </c>
      <c r="BC109" s="89">
        <f>'F1 - Vzduchotechnika - op...'!F38</f>
        <v>0</v>
      </c>
      <c r="BD109" s="91">
        <f>'F1 - Vzduchotechnika - op...'!F39</f>
        <v>0</v>
      </c>
      <c r="BT109" s="25" t="s">
        <v>88</v>
      </c>
      <c r="BV109" s="25" t="s">
        <v>77</v>
      </c>
      <c r="BW109" s="25" t="s">
        <v>127</v>
      </c>
      <c r="BX109" s="25" t="s">
        <v>124</v>
      </c>
      <c r="CL109" s="25" t="s">
        <v>1</v>
      </c>
    </row>
    <row r="110" spans="1:91" s="3" customFormat="1" ht="16.5" customHeight="1">
      <c r="A110" s="86" t="s">
        <v>84</v>
      </c>
      <c r="B110" s="51"/>
      <c r="C110" s="9"/>
      <c r="D110" s="9"/>
      <c r="E110" s="240" t="s">
        <v>128</v>
      </c>
      <c r="F110" s="240"/>
      <c r="G110" s="240"/>
      <c r="H110" s="240"/>
      <c r="I110" s="240"/>
      <c r="J110" s="9"/>
      <c r="K110" s="240" t="s">
        <v>129</v>
      </c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  <c r="AA110" s="240"/>
      <c r="AB110" s="240"/>
      <c r="AC110" s="240"/>
      <c r="AD110" s="240"/>
      <c r="AE110" s="240"/>
      <c r="AF110" s="240"/>
      <c r="AG110" s="212">
        <f>'F2 - Vzduchotechnika - ne...'!J32</f>
        <v>0</v>
      </c>
      <c r="AH110" s="213"/>
      <c r="AI110" s="213"/>
      <c r="AJ110" s="213"/>
      <c r="AK110" s="213"/>
      <c r="AL110" s="213"/>
      <c r="AM110" s="213"/>
      <c r="AN110" s="212">
        <f t="shared" si="0"/>
        <v>0</v>
      </c>
      <c r="AO110" s="213"/>
      <c r="AP110" s="213"/>
      <c r="AQ110" s="87" t="s">
        <v>87</v>
      </c>
      <c r="AR110" s="51"/>
      <c r="AS110" s="92">
        <v>0</v>
      </c>
      <c r="AT110" s="93">
        <f t="shared" si="1"/>
        <v>0</v>
      </c>
      <c r="AU110" s="94">
        <f>'F2 - Vzduchotechnika - ne...'!P123</f>
        <v>0</v>
      </c>
      <c r="AV110" s="93">
        <f>'F2 - Vzduchotechnika - ne...'!J35</f>
        <v>0</v>
      </c>
      <c r="AW110" s="93">
        <f>'F2 - Vzduchotechnika - ne...'!J36</f>
        <v>0</v>
      </c>
      <c r="AX110" s="93">
        <f>'F2 - Vzduchotechnika - ne...'!J37</f>
        <v>0</v>
      </c>
      <c r="AY110" s="93">
        <f>'F2 - Vzduchotechnika - ne...'!J38</f>
        <v>0</v>
      </c>
      <c r="AZ110" s="93">
        <f>'F2 - Vzduchotechnika - ne...'!F35</f>
        <v>0</v>
      </c>
      <c r="BA110" s="93">
        <f>'F2 - Vzduchotechnika - ne...'!F36</f>
        <v>0</v>
      </c>
      <c r="BB110" s="93">
        <f>'F2 - Vzduchotechnika - ne...'!F37</f>
        <v>0</v>
      </c>
      <c r="BC110" s="93">
        <f>'F2 - Vzduchotechnika - ne...'!F38</f>
        <v>0</v>
      </c>
      <c r="BD110" s="95">
        <f>'F2 - Vzduchotechnika - ne...'!F39</f>
        <v>0</v>
      </c>
      <c r="BT110" s="25" t="s">
        <v>88</v>
      </c>
      <c r="BV110" s="25" t="s">
        <v>77</v>
      </c>
      <c r="BW110" s="25" t="s">
        <v>130</v>
      </c>
      <c r="BX110" s="25" t="s">
        <v>124</v>
      </c>
      <c r="CL110" s="25" t="s">
        <v>1</v>
      </c>
    </row>
    <row r="111" spans="1:91" s="1" customFormat="1" ht="30" customHeight="1">
      <c r="B111" s="32"/>
      <c r="AR111" s="32"/>
    </row>
    <row r="112" spans="1:91" s="1" customFormat="1" ht="7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32"/>
    </row>
  </sheetData>
  <mergeCells count="102">
    <mergeCell ref="E100:I100"/>
    <mergeCell ref="E96:I96"/>
    <mergeCell ref="E104:I104"/>
    <mergeCell ref="E101:I101"/>
    <mergeCell ref="E103:I103"/>
    <mergeCell ref="I92:AF92"/>
    <mergeCell ref="J98:AF98"/>
    <mergeCell ref="J95:AF95"/>
    <mergeCell ref="J102:AF102"/>
    <mergeCell ref="J99:AF99"/>
    <mergeCell ref="K101:AF101"/>
    <mergeCell ref="K97:AF97"/>
    <mergeCell ref="K104:AF104"/>
    <mergeCell ref="K96:AF96"/>
    <mergeCell ref="K100:AF100"/>
    <mergeCell ref="K103:AF103"/>
    <mergeCell ref="L85:AO85"/>
    <mergeCell ref="D105:H105"/>
    <mergeCell ref="J105:AF105"/>
    <mergeCell ref="E106:I106"/>
    <mergeCell ref="K106:AF106"/>
    <mergeCell ref="E107:I107"/>
    <mergeCell ref="K107:AF107"/>
    <mergeCell ref="D108:H108"/>
    <mergeCell ref="J108:AF108"/>
    <mergeCell ref="AG103:AM103"/>
    <mergeCell ref="AG104:AM104"/>
    <mergeCell ref="AN104:AP104"/>
    <mergeCell ref="AN103:AP103"/>
    <mergeCell ref="AN96:AP96"/>
    <mergeCell ref="AN100:AP100"/>
    <mergeCell ref="AN97:AP97"/>
    <mergeCell ref="AN102:AP102"/>
    <mergeCell ref="AN98:AP98"/>
    <mergeCell ref="C92:G92"/>
    <mergeCell ref="D98:H98"/>
    <mergeCell ref="D99:H99"/>
    <mergeCell ref="D102:H102"/>
    <mergeCell ref="D95:H95"/>
    <mergeCell ref="E97:I97"/>
    <mergeCell ref="E109:I109"/>
    <mergeCell ref="K109:AF109"/>
    <mergeCell ref="E110:I110"/>
    <mergeCell ref="K110:AF110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2:AM102"/>
    <mergeCell ref="AG100:AM100"/>
    <mergeCell ref="AG101:AM101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99:AP99"/>
    <mergeCell ref="AN92:AP92"/>
    <mergeCell ref="AN95:AP95"/>
    <mergeCell ref="AN101:AP101"/>
    <mergeCell ref="AN109:AP109"/>
    <mergeCell ref="AG109:AM109"/>
    <mergeCell ref="AN110:AP110"/>
    <mergeCell ref="AG110:AM110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</mergeCells>
  <hyperlinks>
    <hyperlink ref="A96" location="'A1 - Architektúra - opráv...'!C2" display="/" xr:uid="{00000000-0004-0000-0000-000000000000}"/>
    <hyperlink ref="A97" location="'A2 - Architektúra - neopr...'!C2" display="/" xr:uid="{00000000-0004-0000-0000-000001000000}"/>
    <hyperlink ref="A98" location="'B - Prípojky vody a kanal...'!C2" display="/" xr:uid="{00000000-0004-0000-0000-000002000000}"/>
    <hyperlink ref="A100" location="'C1 - Elektroinštalácia - ...'!C2" display="/" xr:uid="{00000000-0004-0000-0000-000003000000}"/>
    <hyperlink ref="A101" location="'C2 - Elektroinštalácia - ...'!C2" display="/" xr:uid="{00000000-0004-0000-0000-000004000000}"/>
    <hyperlink ref="A103" location="'D1 - Zdravotechnika - opr...'!C2" display="/" xr:uid="{00000000-0004-0000-0000-000005000000}"/>
    <hyperlink ref="A104" location="'D2 - Zdravotechnika - neo...'!C2" display="/" xr:uid="{00000000-0004-0000-0000-000006000000}"/>
    <hyperlink ref="A106" location="'E1 - Vykurovanie - oprávnené'!C2" display="/" xr:uid="{00000000-0004-0000-0000-000007000000}"/>
    <hyperlink ref="A107" location="'E2 - Vykurovanie - neoprá...'!C2" display="/" xr:uid="{00000000-0004-0000-0000-000008000000}"/>
    <hyperlink ref="A109" location="'F1 - Vzduchotechnika - op...'!C2" display="/" xr:uid="{00000000-0004-0000-0000-000009000000}"/>
    <hyperlink ref="A110" location="'F2 - Vzduchotechnika - ne...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7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121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134</v>
      </c>
      <c r="L4" s="20"/>
      <c r="M4" s="97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Richtársky dom - energetická obnova objektu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2314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4" t="s">
        <v>2432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18. 11. 2025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5"/>
      <c r="G20" s="245"/>
      <c r="H20" s="245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9" t="s">
        <v>1</v>
      </c>
      <c r="F29" s="249"/>
      <c r="G29" s="249"/>
      <c r="H29" s="249"/>
      <c r="L29" s="98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9" t="s">
        <v>35</v>
      </c>
      <c r="J32" s="69">
        <f>ROUND(J126,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0">
        <f>ROUND((SUM(BE126:BE175)),  2)</f>
        <v>0</v>
      </c>
      <c r="G35" s="101"/>
      <c r="H35" s="101"/>
      <c r="I35" s="102">
        <v>0.23</v>
      </c>
      <c r="J35" s="100">
        <f>ROUND(((SUM(BE126:BE175))*I35),  2)</f>
        <v>0</v>
      </c>
      <c r="L35" s="32"/>
    </row>
    <row r="36" spans="2:12" s="1" customFormat="1" ht="14.5" customHeight="1">
      <c r="B36" s="32"/>
      <c r="E36" s="37" t="s">
        <v>41</v>
      </c>
      <c r="F36" s="100">
        <f>ROUND((SUM(BF126:BF175)),  2)</f>
        <v>0</v>
      </c>
      <c r="G36" s="101"/>
      <c r="H36" s="101"/>
      <c r="I36" s="102">
        <v>0.23</v>
      </c>
      <c r="J36" s="100">
        <f>ROUND(((SUM(BF126:BF175))*I36),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ROUND((SUM(BG126:BG175)),  2)</f>
        <v>0</v>
      </c>
      <c r="I37" s="103">
        <v>0.23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ROUND((SUM(BH126:BH175)),  2)</f>
        <v>0</v>
      </c>
      <c r="I38" s="103">
        <v>0.23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0">
        <f>ROUND((SUM(BI126:BI175)),  2)</f>
        <v>0</v>
      </c>
      <c r="G39" s="101"/>
      <c r="H39" s="101"/>
      <c r="I39" s="102">
        <v>0</v>
      </c>
      <c r="J39" s="100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4"/>
      <c r="D41" s="105" t="s">
        <v>45</v>
      </c>
      <c r="E41" s="60"/>
      <c r="F41" s="60"/>
      <c r="G41" s="106" t="s">
        <v>46</v>
      </c>
      <c r="H41" s="107" t="s">
        <v>47</v>
      </c>
      <c r="I41" s="60"/>
      <c r="J41" s="108">
        <f>SUM(J32:J39)</f>
        <v>0</v>
      </c>
      <c r="K41" s="109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0" t="s">
        <v>51</v>
      </c>
      <c r="G61" s="46" t="s">
        <v>50</v>
      </c>
      <c r="H61" s="34"/>
      <c r="I61" s="34"/>
      <c r="J61" s="11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0" t="s">
        <v>51</v>
      </c>
      <c r="G76" s="46" t="s">
        <v>50</v>
      </c>
      <c r="H76" s="34"/>
      <c r="I76" s="34"/>
      <c r="J76" s="111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139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9" t="str">
        <f>E7</f>
        <v>Richtársky dom - energetická obnova objektu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2314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4" t="str">
        <f>E11</f>
        <v>E2 - Vykurovanie - neoprávnené</v>
      </c>
      <c r="F89" s="258"/>
      <c r="G89" s="258"/>
      <c r="H89" s="25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Záhorská Bystrica</v>
      </c>
      <c r="I91" s="27" t="s">
        <v>21</v>
      </c>
      <c r="J91" s="55" t="str">
        <f>IF(J14="","",J14)</f>
        <v>18. 11. 2025</v>
      </c>
      <c r="L91" s="32"/>
    </row>
    <row r="92" spans="2:12" s="1" customFormat="1" ht="7" customHeight="1">
      <c r="B92" s="32"/>
      <c r="L92" s="32"/>
    </row>
    <row r="93" spans="2:12" s="1" customFormat="1" ht="25.75" customHeight="1">
      <c r="B93" s="32"/>
      <c r="C93" s="27" t="s">
        <v>23</v>
      </c>
      <c r="F93" s="25" t="str">
        <f>E17</f>
        <v>Mestská časť BA-Záhorská Bystrica</v>
      </c>
      <c r="I93" s="27" t="s">
        <v>29</v>
      </c>
      <c r="J93" s="30" t="str">
        <f>E23</f>
        <v>Ing. arch. Ladislav Slabey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2" t="s">
        <v>140</v>
      </c>
      <c r="D96" s="104"/>
      <c r="E96" s="104"/>
      <c r="F96" s="104"/>
      <c r="G96" s="104"/>
      <c r="H96" s="104"/>
      <c r="I96" s="104"/>
      <c r="J96" s="113" t="s">
        <v>141</v>
      </c>
      <c r="K96" s="104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4" t="s">
        <v>142</v>
      </c>
      <c r="J98" s="69">
        <f>J126</f>
        <v>0</v>
      </c>
      <c r="L98" s="32"/>
      <c r="AU98" s="17" t="s">
        <v>143</v>
      </c>
    </row>
    <row r="99" spans="2:47" s="8" customFormat="1" ht="25" customHeight="1">
      <c r="B99" s="115"/>
      <c r="D99" s="116" t="s">
        <v>154</v>
      </c>
      <c r="E99" s="117"/>
      <c r="F99" s="117"/>
      <c r="G99" s="117"/>
      <c r="H99" s="117"/>
      <c r="I99" s="117"/>
      <c r="J99" s="118">
        <f>J127</f>
        <v>0</v>
      </c>
      <c r="L99" s="115"/>
    </row>
    <row r="100" spans="2:47" s="9" customFormat="1" ht="19.899999999999999" customHeight="1">
      <c r="B100" s="119"/>
      <c r="D100" s="120" t="s">
        <v>157</v>
      </c>
      <c r="E100" s="121"/>
      <c r="F100" s="121"/>
      <c r="G100" s="121"/>
      <c r="H100" s="121"/>
      <c r="I100" s="121"/>
      <c r="J100" s="122">
        <f>J128</f>
        <v>0</v>
      </c>
      <c r="L100" s="119"/>
    </row>
    <row r="101" spans="2:47" s="9" customFormat="1" ht="19.899999999999999" customHeight="1">
      <c r="B101" s="119"/>
      <c r="D101" s="120" t="s">
        <v>2317</v>
      </c>
      <c r="E101" s="121"/>
      <c r="F101" s="121"/>
      <c r="G101" s="121"/>
      <c r="H101" s="121"/>
      <c r="I101" s="121"/>
      <c r="J101" s="122">
        <f>J136</f>
        <v>0</v>
      </c>
      <c r="L101" s="119"/>
    </row>
    <row r="102" spans="2:47" s="9" customFormat="1" ht="19.899999999999999" customHeight="1">
      <c r="B102" s="119"/>
      <c r="D102" s="120" t="s">
        <v>2318</v>
      </c>
      <c r="E102" s="121"/>
      <c r="F102" s="121"/>
      <c r="G102" s="121"/>
      <c r="H102" s="121"/>
      <c r="I102" s="121"/>
      <c r="J102" s="122">
        <f>J140</f>
        <v>0</v>
      </c>
      <c r="L102" s="119"/>
    </row>
    <row r="103" spans="2:47" s="9" customFormat="1" ht="19.899999999999999" customHeight="1">
      <c r="B103" s="119"/>
      <c r="D103" s="120" t="s">
        <v>2320</v>
      </c>
      <c r="E103" s="121"/>
      <c r="F103" s="121"/>
      <c r="G103" s="121"/>
      <c r="H103" s="121"/>
      <c r="I103" s="121"/>
      <c r="J103" s="122">
        <f>J155</f>
        <v>0</v>
      </c>
      <c r="L103" s="119"/>
    </row>
    <row r="104" spans="2:47" s="8" customFormat="1" ht="25" customHeight="1">
      <c r="B104" s="115"/>
      <c r="D104" s="116" t="s">
        <v>1824</v>
      </c>
      <c r="E104" s="117"/>
      <c r="F104" s="117"/>
      <c r="G104" s="117"/>
      <c r="H104" s="117"/>
      <c r="I104" s="117"/>
      <c r="J104" s="118">
        <f>J173</f>
        <v>0</v>
      </c>
      <c r="L104" s="115"/>
    </row>
    <row r="105" spans="2:47" s="1" customFormat="1" ht="21.75" customHeight="1">
      <c r="B105" s="32"/>
      <c r="L105" s="32"/>
    </row>
    <row r="106" spans="2:47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47" s="1" customFormat="1" ht="7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47" s="1" customFormat="1" ht="25" customHeight="1">
      <c r="B111" s="32"/>
      <c r="C111" s="21" t="s">
        <v>172</v>
      </c>
      <c r="L111" s="32"/>
    </row>
    <row r="112" spans="2:47" s="1" customFormat="1" ht="7" customHeight="1">
      <c r="B112" s="32"/>
      <c r="L112" s="32"/>
    </row>
    <row r="113" spans="2:63" s="1" customFormat="1" ht="12" customHeight="1">
      <c r="B113" s="32"/>
      <c r="C113" s="27" t="s">
        <v>15</v>
      </c>
      <c r="L113" s="32"/>
    </row>
    <row r="114" spans="2:63" s="1" customFormat="1" ht="16.5" customHeight="1">
      <c r="B114" s="32"/>
      <c r="E114" s="259" t="str">
        <f>E7</f>
        <v>Richtársky dom - energetická obnova objektu</v>
      </c>
      <c r="F114" s="260"/>
      <c r="G114" s="260"/>
      <c r="H114" s="260"/>
      <c r="L114" s="32"/>
    </row>
    <row r="115" spans="2:63" ht="12" customHeight="1">
      <c r="B115" s="20"/>
      <c r="C115" s="27" t="s">
        <v>135</v>
      </c>
      <c r="L115" s="20"/>
    </row>
    <row r="116" spans="2:63" s="1" customFormat="1" ht="16.5" customHeight="1">
      <c r="B116" s="32"/>
      <c r="E116" s="259" t="s">
        <v>2314</v>
      </c>
      <c r="F116" s="258"/>
      <c r="G116" s="258"/>
      <c r="H116" s="258"/>
      <c r="L116" s="32"/>
    </row>
    <row r="117" spans="2:63" s="1" customFormat="1" ht="12" customHeight="1">
      <c r="B117" s="32"/>
      <c r="C117" s="27" t="s">
        <v>137</v>
      </c>
      <c r="L117" s="32"/>
    </row>
    <row r="118" spans="2:63" s="1" customFormat="1" ht="16.5" customHeight="1">
      <c r="B118" s="32"/>
      <c r="E118" s="254" t="str">
        <f>E11</f>
        <v>E2 - Vykurovanie - neoprávnené</v>
      </c>
      <c r="F118" s="258"/>
      <c r="G118" s="258"/>
      <c r="H118" s="258"/>
      <c r="L118" s="32"/>
    </row>
    <row r="119" spans="2:63" s="1" customFormat="1" ht="7" customHeight="1">
      <c r="B119" s="32"/>
      <c r="L119" s="32"/>
    </row>
    <row r="120" spans="2:63" s="1" customFormat="1" ht="12" customHeight="1">
      <c r="B120" s="32"/>
      <c r="C120" s="27" t="s">
        <v>19</v>
      </c>
      <c r="F120" s="25" t="str">
        <f>F14</f>
        <v>Záhorská Bystrica</v>
      </c>
      <c r="I120" s="27" t="s">
        <v>21</v>
      </c>
      <c r="J120" s="55" t="str">
        <f>IF(J14="","",J14)</f>
        <v>18. 11. 2025</v>
      </c>
      <c r="L120" s="32"/>
    </row>
    <row r="121" spans="2:63" s="1" customFormat="1" ht="7" customHeight="1">
      <c r="B121" s="32"/>
      <c r="L121" s="32"/>
    </row>
    <row r="122" spans="2:63" s="1" customFormat="1" ht="25.75" customHeight="1">
      <c r="B122" s="32"/>
      <c r="C122" s="27" t="s">
        <v>23</v>
      </c>
      <c r="F122" s="25" t="str">
        <f>E17</f>
        <v>Mestská časť BA-Záhorská Bystrica</v>
      </c>
      <c r="I122" s="27" t="s">
        <v>29</v>
      </c>
      <c r="J122" s="30" t="str">
        <f>E23</f>
        <v>Ing. arch. Ladislav Slabey</v>
      </c>
      <c r="L122" s="32"/>
    </row>
    <row r="123" spans="2:63" s="1" customFormat="1" ht="15.25" customHeight="1">
      <c r="B123" s="32"/>
      <c r="C123" s="27" t="s">
        <v>27</v>
      </c>
      <c r="F123" s="25" t="str">
        <f>IF(E20="","",E20)</f>
        <v>Vyplň údaj</v>
      </c>
      <c r="I123" s="27" t="s">
        <v>32</v>
      </c>
      <c r="J123" s="30" t="str">
        <f>E26</f>
        <v xml:space="preserve"> </v>
      </c>
      <c r="L123" s="32"/>
    </row>
    <row r="124" spans="2:63" s="1" customFormat="1" ht="10.4" customHeight="1">
      <c r="B124" s="32"/>
      <c r="L124" s="32"/>
    </row>
    <row r="125" spans="2:63" s="10" customFormat="1" ht="29.25" customHeight="1">
      <c r="B125" s="123"/>
      <c r="C125" s="124" t="s">
        <v>173</v>
      </c>
      <c r="D125" s="125" t="s">
        <v>60</v>
      </c>
      <c r="E125" s="125" t="s">
        <v>56</v>
      </c>
      <c r="F125" s="125" t="s">
        <v>57</v>
      </c>
      <c r="G125" s="125" t="s">
        <v>174</v>
      </c>
      <c r="H125" s="125" t="s">
        <v>175</v>
      </c>
      <c r="I125" s="125" t="s">
        <v>176</v>
      </c>
      <c r="J125" s="126" t="s">
        <v>141</v>
      </c>
      <c r="K125" s="127" t="s">
        <v>177</v>
      </c>
      <c r="L125" s="123"/>
      <c r="M125" s="62" t="s">
        <v>1</v>
      </c>
      <c r="N125" s="63" t="s">
        <v>39</v>
      </c>
      <c r="O125" s="63" t="s">
        <v>178</v>
      </c>
      <c r="P125" s="63" t="s">
        <v>179</v>
      </c>
      <c r="Q125" s="63" t="s">
        <v>180</v>
      </c>
      <c r="R125" s="63" t="s">
        <v>181</v>
      </c>
      <c r="S125" s="63" t="s">
        <v>182</v>
      </c>
      <c r="T125" s="64" t="s">
        <v>183</v>
      </c>
    </row>
    <row r="126" spans="2:63" s="1" customFormat="1" ht="22.9" customHeight="1">
      <c r="B126" s="32"/>
      <c r="C126" s="67" t="s">
        <v>142</v>
      </c>
      <c r="J126" s="128">
        <f>BK126</f>
        <v>0</v>
      </c>
      <c r="L126" s="32"/>
      <c r="M126" s="65"/>
      <c r="N126" s="56"/>
      <c r="O126" s="56"/>
      <c r="P126" s="129">
        <f>P127+P173</f>
        <v>0</v>
      </c>
      <c r="Q126" s="56"/>
      <c r="R126" s="129">
        <f>R127+R173</f>
        <v>0</v>
      </c>
      <c r="S126" s="56"/>
      <c r="T126" s="130">
        <f>T127+T173</f>
        <v>0</v>
      </c>
      <c r="AT126" s="17" t="s">
        <v>74</v>
      </c>
      <c r="AU126" s="17" t="s">
        <v>143</v>
      </c>
      <c r="BK126" s="131">
        <f>BK127+BK173</f>
        <v>0</v>
      </c>
    </row>
    <row r="127" spans="2:63" s="11" customFormat="1" ht="25.9" customHeight="1">
      <c r="B127" s="132"/>
      <c r="D127" s="133" t="s">
        <v>74</v>
      </c>
      <c r="E127" s="134" t="s">
        <v>1051</v>
      </c>
      <c r="F127" s="134" t="s">
        <v>1052</v>
      </c>
      <c r="I127" s="135"/>
      <c r="J127" s="136">
        <f>BK127</f>
        <v>0</v>
      </c>
      <c r="L127" s="132"/>
      <c r="M127" s="137"/>
      <c r="P127" s="138">
        <f>P128+P136+P140+P155</f>
        <v>0</v>
      </c>
      <c r="R127" s="138">
        <f>R128+R136+R140+R155</f>
        <v>0</v>
      </c>
      <c r="T127" s="139">
        <f>T128+T136+T140+T155</f>
        <v>0</v>
      </c>
      <c r="AR127" s="133" t="s">
        <v>88</v>
      </c>
      <c r="AT127" s="140" t="s">
        <v>74</v>
      </c>
      <c r="AU127" s="140" t="s">
        <v>75</v>
      </c>
      <c r="AY127" s="133" t="s">
        <v>186</v>
      </c>
      <c r="BK127" s="141">
        <f>BK128+BK136+BK140+BK155</f>
        <v>0</v>
      </c>
    </row>
    <row r="128" spans="2:63" s="11" customFormat="1" ht="22.9" customHeight="1">
      <c r="B128" s="132"/>
      <c r="D128" s="133" t="s">
        <v>74</v>
      </c>
      <c r="E128" s="142" t="s">
        <v>1123</v>
      </c>
      <c r="F128" s="142" t="s">
        <v>1124</v>
      </c>
      <c r="I128" s="135"/>
      <c r="J128" s="143">
        <f>BK128</f>
        <v>0</v>
      </c>
      <c r="L128" s="132"/>
      <c r="M128" s="137"/>
      <c r="P128" s="138">
        <f>SUM(P129:P135)</f>
        <v>0</v>
      </c>
      <c r="R128" s="138">
        <f>SUM(R129:R135)</f>
        <v>0</v>
      </c>
      <c r="T128" s="139">
        <f>SUM(T129:T135)</f>
        <v>0</v>
      </c>
      <c r="AR128" s="133" t="s">
        <v>88</v>
      </c>
      <c r="AT128" s="140" t="s">
        <v>74</v>
      </c>
      <c r="AU128" s="140" t="s">
        <v>82</v>
      </c>
      <c r="AY128" s="133" t="s">
        <v>186</v>
      </c>
      <c r="BK128" s="141">
        <f>SUM(BK129:BK135)</f>
        <v>0</v>
      </c>
    </row>
    <row r="129" spans="2:65" s="1" customFormat="1" ht="24.25" customHeight="1">
      <c r="B129" s="144"/>
      <c r="C129" s="145" t="s">
        <v>82</v>
      </c>
      <c r="D129" s="145" t="s">
        <v>188</v>
      </c>
      <c r="E129" s="146" t="s">
        <v>2092</v>
      </c>
      <c r="F129" s="147" t="s">
        <v>2093</v>
      </c>
      <c r="G129" s="148" t="s">
        <v>322</v>
      </c>
      <c r="H129" s="149">
        <v>2</v>
      </c>
      <c r="I129" s="150"/>
      <c r="J129" s="151">
        <f>ROUND(I129*H129,2)</f>
        <v>0</v>
      </c>
      <c r="K129" s="152"/>
      <c r="L129" s="32"/>
      <c r="M129" s="153" t="s">
        <v>1</v>
      </c>
      <c r="N129" s="154" t="s">
        <v>41</v>
      </c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AR129" s="157" t="s">
        <v>267</v>
      </c>
      <c r="AT129" s="157" t="s">
        <v>188</v>
      </c>
      <c r="AU129" s="157" t="s">
        <v>88</v>
      </c>
      <c r="AY129" s="17" t="s">
        <v>186</v>
      </c>
      <c r="BE129" s="158">
        <f>IF(N129="základná",J129,0)</f>
        <v>0</v>
      </c>
      <c r="BF129" s="158">
        <f>IF(N129="znížená",J129,0)</f>
        <v>0</v>
      </c>
      <c r="BG129" s="158">
        <f>IF(N129="zákl. prenesená",J129,0)</f>
        <v>0</v>
      </c>
      <c r="BH129" s="158">
        <f>IF(N129="zníž. prenesená",J129,0)</f>
        <v>0</v>
      </c>
      <c r="BI129" s="158">
        <f>IF(N129="nulová",J129,0)</f>
        <v>0</v>
      </c>
      <c r="BJ129" s="17" t="s">
        <v>88</v>
      </c>
      <c r="BK129" s="158">
        <f>ROUND(I129*H129,2)</f>
        <v>0</v>
      </c>
      <c r="BL129" s="17" t="s">
        <v>267</v>
      </c>
      <c r="BM129" s="157" t="s">
        <v>88</v>
      </c>
    </row>
    <row r="130" spans="2:65" s="12" customFormat="1">
      <c r="B130" s="159"/>
      <c r="D130" s="160" t="s">
        <v>193</v>
      </c>
      <c r="E130" s="161" t="s">
        <v>1</v>
      </c>
      <c r="F130" s="162" t="s">
        <v>2433</v>
      </c>
      <c r="H130" s="163">
        <v>2</v>
      </c>
      <c r="I130" s="164"/>
      <c r="L130" s="159"/>
      <c r="M130" s="165"/>
      <c r="T130" s="166"/>
      <c r="AT130" s="161" t="s">
        <v>193</v>
      </c>
      <c r="AU130" s="161" t="s">
        <v>88</v>
      </c>
      <c r="AV130" s="12" t="s">
        <v>88</v>
      </c>
      <c r="AW130" s="12" t="s">
        <v>31</v>
      </c>
      <c r="AX130" s="12" t="s">
        <v>75</v>
      </c>
      <c r="AY130" s="161" t="s">
        <v>186</v>
      </c>
    </row>
    <row r="131" spans="2:65" s="13" customFormat="1">
      <c r="B131" s="167"/>
      <c r="D131" s="160" t="s">
        <v>193</v>
      </c>
      <c r="E131" s="168" t="s">
        <v>1</v>
      </c>
      <c r="F131" s="169" t="s">
        <v>195</v>
      </c>
      <c r="H131" s="170">
        <v>2</v>
      </c>
      <c r="I131" s="171"/>
      <c r="L131" s="167"/>
      <c r="M131" s="172"/>
      <c r="T131" s="173"/>
      <c r="AT131" s="168" t="s">
        <v>193</v>
      </c>
      <c r="AU131" s="168" t="s">
        <v>88</v>
      </c>
      <c r="AV131" s="13" t="s">
        <v>192</v>
      </c>
      <c r="AW131" s="13" t="s">
        <v>31</v>
      </c>
      <c r="AX131" s="13" t="s">
        <v>82</v>
      </c>
      <c r="AY131" s="168" t="s">
        <v>186</v>
      </c>
    </row>
    <row r="132" spans="2:65" s="1" customFormat="1" ht="33" customHeight="1">
      <c r="B132" s="144"/>
      <c r="C132" s="180" t="s">
        <v>88</v>
      </c>
      <c r="D132" s="180" t="s">
        <v>218</v>
      </c>
      <c r="E132" s="181" t="s">
        <v>2323</v>
      </c>
      <c r="F132" s="182" t="s">
        <v>2324</v>
      </c>
      <c r="G132" s="183" t="s">
        <v>322</v>
      </c>
      <c r="H132" s="184">
        <v>2.04</v>
      </c>
      <c r="I132" s="185"/>
      <c r="J132" s="186">
        <f>ROUND(I132*H132,2)</f>
        <v>0</v>
      </c>
      <c r="K132" s="187"/>
      <c r="L132" s="188"/>
      <c r="M132" s="189" t="s">
        <v>1</v>
      </c>
      <c r="N132" s="190" t="s">
        <v>41</v>
      </c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AR132" s="157" t="s">
        <v>336</v>
      </c>
      <c r="AT132" s="157" t="s">
        <v>218</v>
      </c>
      <c r="AU132" s="157" t="s">
        <v>88</v>
      </c>
      <c r="AY132" s="17" t="s">
        <v>186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7" t="s">
        <v>88</v>
      </c>
      <c r="BK132" s="158">
        <f>ROUND(I132*H132,2)</f>
        <v>0</v>
      </c>
      <c r="BL132" s="17" t="s">
        <v>267</v>
      </c>
      <c r="BM132" s="157" t="s">
        <v>192</v>
      </c>
    </row>
    <row r="133" spans="2:65" s="12" customFormat="1">
      <c r="B133" s="159"/>
      <c r="D133" s="160" t="s">
        <v>193</v>
      </c>
      <c r="E133" s="161" t="s">
        <v>1</v>
      </c>
      <c r="F133" s="162" t="s">
        <v>2434</v>
      </c>
      <c r="H133" s="163">
        <v>2.04</v>
      </c>
      <c r="I133" s="164"/>
      <c r="L133" s="159"/>
      <c r="M133" s="165"/>
      <c r="T133" s="166"/>
      <c r="AT133" s="161" t="s">
        <v>193</v>
      </c>
      <c r="AU133" s="161" t="s">
        <v>88</v>
      </c>
      <c r="AV133" s="12" t="s">
        <v>88</v>
      </c>
      <c r="AW133" s="12" t="s">
        <v>31</v>
      </c>
      <c r="AX133" s="12" t="s">
        <v>75</v>
      </c>
      <c r="AY133" s="161" t="s">
        <v>186</v>
      </c>
    </row>
    <row r="134" spans="2:65" s="13" customFormat="1">
      <c r="B134" s="167"/>
      <c r="D134" s="160" t="s">
        <v>193</v>
      </c>
      <c r="E134" s="168" t="s">
        <v>1</v>
      </c>
      <c r="F134" s="169" t="s">
        <v>195</v>
      </c>
      <c r="H134" s="170">
        <v>2.04</v>
      </c>
      <c r="I134" s="171"/>
      <c r="L134" s="167"/>
      <c r="M134" s="172"/>
      <c r="T134" s="173"/>
      <c r="AT134" s="168" t="s">
        <v>193</v>
      </c>
      <c r="AU134" s="168" t="s">
        <v>88</v>
      </c>
      <c r="AV134" s="13" t="s">
        <v>192</v>
      </c>
      <c r="AW134" s="13" t="s">
        <v>31</v>
      </c>
      <c r="AX134" s="13" t="s">
        <v>82</v>
      </c>
      <c r="AY134" s="168" t="s">
        <v>186</v>
      </c>
    </row>
    <row r="135" spans="2:65" s="1" customFormat="1" ht="24.25" customHeight="1">
      <c r="B135" s="144"/>
      <c r="C135" s="145" t="s">
        <v>202</v>
      </c>
      <c r="D135" s="145" t="s">
        <v>188</v>
      </c>
      <c r="E135" s="146" t="s">
        <v>1174</v>
      </c>
      <c r="F135" s="147" t="s">
        <v>1175</v>
      </c>
      <c r="G135" s="148" t="s">
        <v>1104</v>
      </c>
      <c r="H135" s="198"/>
      <c r="I135" s="150"/>
      <c r="J135" s="151">
        <f>ROUND(I135*H135,2)</f>
        <v>0</v>
      </c>
      <c r="K135" s="152"/>
      <c r="L135" s="32"/>
      <c r="M135" s="153" t="s">
        <v>1</v>
      </c>
      <c r="N135" s="154" t="s">
        <v>41</v>
      </c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AR135" s="157" t="s">
        <v>267</v>
      </c>
      <c r="AT135" s="157" t="s">
        <v>188</v>
      </c>
      <c r="AU135" s="157" t="s">
        <v>88</v>
      </c>
      <c r="AY135" s="17" t="s">
        <v>186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7" t="s">
        <v>88</v>
      </c>
      <c r="BK135" s="158">
        <f>ROUND(I135*H135,2)</f>
        <v>0</v>
      </c>
      <c r="BL135" s="17" t="s">
        <v>267</v>
      </c>
      <c r="BM135" s="157" t="s">
        <v>217</v>
      </c>
    </row>
    <row r="136" spans="2:65" s="11" customFormat="1" ht="22.9" customHeight="1">
      <c r="B136" s="132"/>
      <c r="D136" s="133" t="s">
        <v>74</v>
      </c>
      <c r="E136" s="142" t="s">
        <v>2334</v>
      </c>
      <c r="F136" s="142" t="s">
        <v>2335</v>
      </c>
      <c r="I136" s="135"/>
      <c r="J136" s="143">
        <f>BK136</f>
        <v>0</v>
      </c>
      <c r="L136" s="132"/>
      <c r="M136" s="137"/>
      <c r="P136" s="138">
        <f>SUM(P137:P139)</f>
        <v>0</v>
      </c>
      <c r="R136" s="138">
        <f>SUM(R137:R139)</f>
        <v>0</v>
      </c>
      <c r="T136" s="139">
        <f>SUM(T137:T139)</f>
        <v>0</v>
      </c>
      <c r="AR136" s="133" t="s">
        <v>88</v>
      </c>
      <c r="AT136" s="140" t="s">
        <v>74</v>
      </c>
      <c r="AU136" s="140" t="s">
        <v>82</v>
      </c>
      <c r="AY136" s="133" t="s">
        <v>186</v>
      </c>
      <c r="BK136" s="141">
        <f>SUM(BK137:BK139)</f>
        <v>0</v>
      </c>
    </row>
    <row r="137" spans="2:65" s="1" customFormat="1" ht="24.25" customHeight="1">
      <c r="B137" s="144"/>
      <c r="C137" s="145" t="s">
        <v>192</v>
      </c>
      <c r="D137" s="145" t="s">
        <v>188</v>
      </c>
      <c r="E137" s="146" t="s">
        <v>2336</v>
      </c>
      <c r="F137" s="147" t="s">
        <v>2337</v>
      </c>
      <c r="G137" s="148" t="s">
        <v>379</v>
      </c>
      <c r="H137" s="149">
        <v>1</v>
      </c>
      <c r="I137" s="150"/>
      <c r="J137" s="151">
        <f>ROUND(I137*H137,2)</f>
        <v>0</v>
      </c>
      <c r="K137" s="152"/>
      <c r="L137" s="32"/>
      <c r="M137" s="153" t="s">
        <v>1</v>
      </c>
      <c r="N137" s="154" t="s">
        <v>41</v>
      </c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AR137" s="157" t="s">
        <v>267</v>
      </c>
      <c r="AT137" s="157" t="s">
        <v>188</v>
      </c>
      <c r="AU137" s="157" t="s">
        <v>88</v>
      </c>
      <c r="AY137" s="17" t="s">
        <v>186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7" t="s">
        <v>88</v>
      </c>
      <c r="BK137" s="158">
        <f>ROUND(I137*H137,2)</f>
        <v>0</v>
      </c>
      <c r="BL137" s="17" t="s">
        <v>267</v>
      </c>
      <c r="BM137" s="157" t="s">
        <v>222</v>
      </c>
    </row>
    <row r="138" spans="2:65" s="1" customFormat="1" ht="37.9" customHeight="1">
      <c r="B138" s="144"/>
      <c r="C138" s="180" t="s">
        <v>212</v>
      </c>
      <c r="D138" s="180" t="s">
        <v>218</v>
      </c>
      <c r="E138" s="181" t="s">
        <v>2338</v>
      </c>
      <c r="F138" s="182" t="s">
        <v>2339</v>
      </c>
      <c r="G138" s="183" t="s">
        <v>379</v>
      </c>
      <c r="H138" s="184">
        <v>1</v>
      </c>
      <c r="I138" s="185"/>
      <c r="J138" s="186">
        <f>ROUND(I138*H138,2)</f>
        <v>0</v>
      </c>
      <c r="K138" s="187"/>
      <c r="L138" s="188"/>
      <c r="M138" s="189" t="s">
        <v>1</v>
      </c>
      <c r="N138" s="190" t="s">
        <v>41</v>
      </c>
      <c r="P138" s="155">
        <f>O138*H138</f>
        <v>0</v>
      </c>
      <c r="Q138" s="155">
        <v>0</v>
      </c>
      <c r="R138" s="155">
        <f>Q138*H138</f>
        <v>0</v>
      </c>
      <c r="S138" s="155">
        <v>0</v>
      </c>
      <c r="T138" s="156">
        <f>S138*H138</f>
        <v>0</v>
      </c>
      <c r="AR138" s="157" t="s">
        <v>336</v>
      </c>
      <c r="AT138" s="157" t="s">
        <v>218</v>
      </c>
      <c r="AU138" s="157" t="s">
        <v>88</v>
      </c>
      <c r="AY138" s="17" t="s">
        <v>186</v>
      </c>
      <c r="BE138" s="158">
        <f>IF(N138="základná",J138,0)</f>
        <v>0</v>
      </c>
      <c r="BF138" s="158">
        <f>IF(N138="znížená",J138,0)</f>
        <v>0</v>
      </c>
      <c r="BG138" s="158">
        <f>IF(N138="zákl. prenesená",J138,0)</f>
        <v>0</v>
      </c>
      <c r="BH138" s="158">
        <f>IF(N138="zníž. prenesená",J138,0)</f>
        <v>0</v>
      </c>
      <c r="BI138" s="158">
        <f>IF(N138="nulová",J138,0)</f>
        <v>0</v>
      </c>
      <c r="BJ138" s="17" t="s">
        <v>88</v>
      </c>
      <c r="BK138" s="158">
        <f>ROUND(I138*H138,2)</f>
        <v>0</v>
      </c>
      <c r="BL138" s="17" t="s">
        <v>267</v>
      </c>
      <c r="BM138" s="157" t="s">
        <v>237</v>
      </c>
    </row>
    <row r="139" spans="2:65" s="1" customFormat="1" ht="21.75" customHeight="1">
      <c r="B139" s="144"/>
      <c r="C139" s="145" t="s">
        <v>217</v>
      </c>
      <c r="D139" s="145" t="s">
        <v>188</v>
      </c>
      <c r="E139" s="146" t="s">
        <v>2345</v>
      </c>
      <c r="F139" s="147" t="s">
        <v>2346</v>
      </c>
      <c r="G139" s="148" t="s">
        <v>1104</v>
      </c>
      <c r="H139" s="198"/>
      <c r="I139" s="150"/>
      <c r="J139" s="151">
        <f>ROUND(I139*H139,2)</f>
        <v>0</v>
      </c>
      <c r="K139" s="152"/>
      <c r="L139" s="32"/>
      <c r="M139" s="153" t="s">
        <v>1</v>
      </c>
      <c r="N139" s="154" t="s">
        <v>41</v>
      </c>
      <c r="P139" s="155">
        <f>O139*H139</f>
        <v>0</v>
      </c>
      <c r="Q139" s="155">
        <v>0</v>
      </c>
      <c r="R139" s="155">
        <f>Q139*H139</f>
        <v>0</v>
      </c>
      <c r="S139" s="155">
        <v>0</v>
      </c>
      <c r="T139" s="156">
        <f>S139*H139</f>
        <v>0</v>
      </c>
      <c r="AR139" s="157" t="s">
        <v>267</v>
      </c>
      <c r="AT139" s="157" t="s">
        <v>188</v>
      </c>
      <c r="AU139" s="157" t="s">
        <v>88</v>
      </c>
      <c r="AY139" s="17" t="s">
        <v>186</v>
      </c>
      <c r="BE139" s="158">
        <f>IF(N139="základná",J139,0)</f>
        <v>0</v>
      </c>
      <c r="BF139" s="158">
        <f>IF(N139="znížená",J139,0)</f>
        <v>0</v>
      </c>
      <c r="BG139" s="158">
        <f>IF(N139="zákl. prenesená",J139,0)</f>
        <v>0</v>
      </c>
      <c r="BH139" s="158">
        <f>IF(N139="zníž. prenesená",J139,0)</f>
        <v>0</v>
      </c>
      <c r="BI139" s="158">
        <f>IF(N139="nulová",J139,0)</f>
        <v>0</v>
      </c>
      <c r="BJ139" s="17" t="s">
        <v>88</v>
      </c>
      <c r="BK139" s="158">
        <f>ROUND(I139*H139,2)</f>
        <v>0</v>
      </c>
      <c r="BL139" s="17" t="s">
        <v>267</v>
      </c>
      <c r="BM139" s="157" t="s">
        <v>254</v>
      </c>
    </row>
    <row r="140" spans="2:65" s="11" customFormat="1" ht="22.9" customHeight="1">
      <c r="B140" s="132"/>
      <c r="D140" s="133" t="s">
        <v>74</v>
      </c>
      <c r="E140" s="142" t="s">
        <v>2347</v>
      </c>
      <c r="F140" s="142" t="s">
        <v>2348</v>
      </c>
      <c r="I140" s="135"/>
      <c r="J140" s="143">
        <f>BK140</f>
        <v>0</v>
      </c>
      <c r="L140" s="132"/>
      <c r="M140" s="137"/>
      <c r="P140" s="138">
        <f>SUM(P141:P154)</f>
        <v>0</v>
      </c>
      <c r="R140" s="138">
        <f>SUM(R141:R154)</f>
        <v>0</v>
      </c>
      <c r="T140" s="139">
        <f>SUM(T141:T154)</f>
        <v>0</v>
      </c>
      <c r="AR140" s="133" t="s">
        <v>88</v>
      </c>
      <c r="AT140" s="140" t="s">
        <v>74</v>
      </c>
      <c r="AU140" s="140" t="s">
        <v>82</v>
      </c>
      <c r="AY140" s="133" t="s">
        <v>186</v>
      </c>
      <c r="BK140" s="141">
        <f>SUM(BK141:BK154)</f>
        <v>0</v>
      </c>
    </row>
    <row r="141" spans="2:65" s="1" customFormat="1" ht="24.25" customHeight="1">
      <c r="B141" s="144"/>
      <c r="C141" s="145" t="s">
        <v>225</v>
      </c>
      <c r="D141" s="145" t="s">
        <v>188</v>
      </c>
      <c r="E141" s="146" t="s">
        <v>2349</v>
      </c>
      <c r="F141" s="147" t="s">
        <v>2350</v>
      </c>
      <c r="G141" s="148" t="s">
        <v>322</v>
      </c>
      <c r="H141" s="149">
        <v>2</v>
      </c>
      <c r="I141" s="150"/>
      <c r="J141" s="151">
        <f>ROUND(I141*H141,2)</f>
        <v>0</v>
      </c>
      <c r="K141" s="152"/>
      <c r="L141" s="32"/>
      <c r="M141" s="153" t="s">
        <v>1</v>
      </c>
      <c r="N141" s="154" t="s">
        <v>41</v>
      </c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AR141" s="157" t="s">
        <v>267</v>
      </c>
      <c r="AT141" s="157" t="s">
        <v>188</v>
      </c>
      <c r="AU141" s="157" t="s">
        <v>88</v>
      </c>
      <c r="AY141" s="17" t="s">
        <v>186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7" t="s">
        <v>88</v>
      </c>
      <c r="BK141" s="158">
        <f>ROUND(I141*H141,2)</f>
        <v>0</v>
      </c>
      <c r="BL141" s="17" t="s">
        <v>267</v>
      </c>
      <c r="BM141" s="157" t="s">
        <v>264</v>
      </c>
    </row>
    <row r="142" spans="2:65" s="14" customFormat="1">
      <c r="B142" s="174"/>
      <c r="D142" s="160" t="s">
        <v>193</v>
      </c>
      <c r="E142" s="175" t="s">
        <v>1</v>
      </c>
      <c r="F142" s="176" t="s">
        <v>2351</v>
      </c>
      <c r="H142" s="175" t="s">
        <v>1</v>
      </c>
      <c r="I142" s="177"/>
      <c r="L142" s="174"/>
      <c r="M142" s="178"/>
      <c r="T142" s="179"/>
      <c r="AT142" s="175" t="s">
        <v>193</v>
      </c>
      <c r="AU142" s="175" t="s">
        <v>88</v>
      </c>
      <c r="AV142" s="14" t="s">
        <v>82</v>
      </c>
      <c r="AW142" s="14" t="s">
        <v>31</v>
      </c>
      <c r="AX142" s="14" t="s">
        <v>75</v>
      </c>
      <c r="AY142" s="175" t="s">
        <v>186</v>
      </c>
    </row>
    <row r="143" spans="2:65" s="12" customFormat="1">
      <c r="B143" s="159"/>
      <c r="D143" s="160" t="s">
        <v>193</v>
      </c>
      <c r="E143" s="161" t="s">
        <v>1</v>
      </c>
      <c r="F143" s="162" t="s">
        <v>2435</v>
      </c>
      <c r="H143" s="163">
        <v>2</v>
      </c>
      <c r="I143" s="164"/>
      <c r="L143" s="159"/>
      <c r="M143" s="165"/>
      <c r="T143" s="166"/>
      <c r="AT143" s="161" t="s">
        <v>193</v>
      </c>
      <c r="AU143" s="161" t="s">
        <v>88</v>
      </c>
      <c r="AV143" s="12" t="s">
        <v>88</v>
      </c>
      <c r="AW143" s="12" t="s">
        <v>31</v>
      </c>
      <c r="AX143" s="12" t="s">
        <v>75</v>
      </c>
      <c r="AY143" s="161" t="s">
        <v>186</v>
      </c>
    </row>
    <row r="144" spans="2:65" s="15" customFormat="1">
      <c r="B144" s="191"/>
      <c r="D144" s="160" t="s">
        <v>193</v>
      </c>
      <c r="E144" s="192" t="s">
        <v>1</v>
      </c>
      <c r="F144" s="193" t="s">
        <v>527</v>
      </c>
      <c r="H144" s="194">
        <v>2</v>
      </c>
      <c r="I144" s="195"/>
      <c r="L144" s="191"/>
      <c r="M144" s="196"/>
      <c r="T144" s="197"/>
      <c r="AT144" s="192" t="s">
        <v>193</v>
      </c>
      <c r="AU144" s="192" t="s">
        <v>88</v>
      </c>
      <c r="AV144" s="15" t="s">
        <v>202</v>
      </c>
      <c r="AW144" s="15" t="s">
        <v>31</v>
      </c>
      <c r="AX144" s="15" t="s">
        <v>75</v>
      </c>
      <c r="AY144" s="192" t="s">
        <v>186</v>
      </c>
    </row>
    <row r="145" spans="2:65" s="13" customFormat="1">
      <c r="B145" s="167"/>
      <c r="D145" s="160" t="s">
        <v>193</v>
      </c>
      <c r="E145" s="168" t="s">
        <v>1</v>
      </c>
      <c r="F145" s="169" t="s">
        <v>195</v>
      </c>
      <c r="H145" s="170">
        <v>2</v>
      </c>
      <c r="I145" s="171"/>
      <c r="L145" s="167"/>
      <c r="M145" s="172"/>
      <c r="T145" s="173"/>
      <c r="AT145" s="168" t="s">
        <v>193</v>
      </c>
      <c r="AU145" s="168" t="s">
        <v>88</v>
      </c>
      <c r="AV145" s="13" t="s">
        <v>192</v>
      </c>
      <c r="AW145" s="13" t="s">
        <v>31</v>
      </c>
      <c r="AX145" s="13" t="s">
        <v>82</v>
      </c>
      <c r="AY145" s="168" t="s">
        <v>186</v>
      </c>
    </row>
    <row r="146" spans="2:65" s="1" customFormat="1" ht="24.25" customHeight="1">
      <c r="B146" s="144"/>
      <c r="C146" s="145" t="s">
        <v>222</v>
      </c>
      <c r="D146" s="145" t="s">
        <v>188</v>
      </c>
      <c r="E146" s="146" t="s">
        <v>2356</v>
      </c>
      <c r="F146" s="147" t="s">
        <v>2357</v>
      </c>
      <c r="G146" s="148" t="s">
        <v>322</v>
      </c>
      <c r="H146" s="149">
        <v>76</v>
      </c>
      <c r="I146" s="150"/>
      <c r="J146" s="151">
        <f>ROUND(I146*H146,2)</f>
        <v>0</v>
      </c>
      <c r="K146" s="152"/>
      <c r="L146" s="32"/>
      <c r="M146" s="153" t="s">
        <v>1</v>
      </c>
      <c r="N146" s="154" t="s">
        <v>41</v>
      </c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AR146" s="157" t="s">
        <v>267</v>
      </c>
      <c r="AT146" s="157" t="s">
        <v>188</v>
      </c>
      <c r="AU146" s="157" t="s">
        <v>88</v>
      </c>
      <c r="AY146" s="17" t="s">
        <v>186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7" t="s">
        <v>88</v>
      </c>
      <c r="BK146" s="158">
        <f>ROUND(I146*H146,2)</f>
        <v>0</v>
      </c>
      <c r="BL146" s="17" t="s">
        <v>267</v>
      </c>
      <c r="BM146" s="157" t="s">
        <v>267</v>
      </c>
    </row>
    <row r="147" spans="2:65" s="14" customFormat="1">
      <c r="B147" s="174"/>
      <c r="D147" s="160" t="s">
        <v>193</v>
      </c>
      <c r="E147" s="175" t="s">
        <v>1</v>
      </c>
      <c r="F147" s="176" t="s">
        <v>2358</v>
      </c>
      <c r="H147" s="175" t="s">
        <v>1</v>
      </c>
      <c r="I147" s="177"/>
      <c r="L147" s="174"/>
      <c r="M147" s="178"/>
      <c r="T147" s="179"/>
      <c r="AT147" s="175" t="s">
        <v>193</v>
      </c>
      <c r="AU147" s="175" t="s">
        <v>88</v>
      </c>
      <c r="AV147" s="14" t="s">
        <v>82</v>
      </c>
      <c r="AW147" s="14" t="s">
        <v>31</v>
      </c>
      <c r="AX147" s="14" t="s">
        <v>75</v>
      </c>
      <c r="AY147" s="175" t="s">
        <v>186</v>
      </c>
    </row>
    <row r="148" spans="2:65" s="12" customFormat="1">
      <c r="B148" s="159"/>
      <c r="D148" s="160" t="s">
        <v>193</v>
      </c>
      <c r="E148" s="161" t="s">
        <v>1</v>
      </c>
      <c r="F148" s="162" t="s">
        <v>2436</v>
      </c>
      <c r="H148" s="163">
        <v>76</v>
      </c>
      <c r="I148" s="164"/>
      <c r="L148" s="159"/>
      <c r="M148" s="165"/>
      <c r="T148" s="166"/>
      <c r="AT148" s="161" t="s">
        <v>193</v>
      </c>
      <c r="AU148" s="161" t="s">
        <v>88</v>
      </c>
      <c r="AV148" s="12" t="s">
        <v>88</v>
      </c>
      <c r="AW148" s="12" t="s">
        <v>31</v>
      </c>
      <c r="AX148" s="12" t="s">
        <v>75</v>
      </c>
      <c r="AY148" s="161" t="s">
        <v>186</v>
      </c>
    </row>
    <row r="149" spans="2:65" s="13" customFormat="1">
      <c r="B149" s="167"/>
      <c r="D149" s="160" t="s">
        <v>193</v>
      </c>
      <c r="E149" s="168" t="s">
        <v>1</v>
      </c>
      <c r="F149" s="169" t="s">
        <v>195</v>
      </c>
      <c r="H149" s="170">
        <v>76</v>
      </c>
      <c r="I149" s="171"/>
      <c r="L149" s="167"/>
      <c r="M149" s="172"/>
      <c r="T149" s="173"/>
      <c r="AT149" s="168" t="s">
        <v>193</v>
      </c>
      <c r="AU149" s="168" t="s">
        <v>88</v>
      </c>
      <c r="AV149" s="13" t="s">
        <v>192</v>
      </c>
      <c r="AW149" s="13" t="s">
        <v>31</v>
      </c>
      <c r="AX149" s="13" t="s">
        <v>82</v>
      </c>
      <c r="AY149" s="168" t="s">
        <v>186</v>
      </c>
    </row>
    <row r="150" spans="2:65" s="1" customFormat="1" ht="21.75" customHeight="1">
      <c r="B150" s="144"/>
      <c r="C150" s="145" t="s">
        <v>232</v>
      </c>
      <c r="D150" s="145" t="s">
        <v>188</v>
      </c>
      <c r="E150" s="146" t="s">
        <v>2360</v>
      </c>
      <c r="F150" s="147" t="s">
        <v>2361</v>
      </c>
      <c r="G150" s="148" t="s">
        <v>322</v>
      </c>
      <c r="H150" s="149">
        <v>2</v>
      </c>
      <c r="I150" s="150"/>
      <c r="J150" s="151">
        <f>ROUND(I150*H150,2)</f>
        <v>0</v>
      </c>
      <c r="K150" s="152"/>
      <c r="L150" s="32"/>
      <c r="M150" s="153" t="s">
        <v>1</v>
      </c>
      <c r="N150" s="154" t="s">
        <v>41</v>
      </c>
      <c r="P150" s="155">
        <f>O150*H150</f>
        <v>0</v>
      </c>
      <c r="Q150" s="155">
        <v>0</v>
      </c>
      <c r="R150" s="155">
        <f>Q150*H150</f>
        <v>0</v>
      </c>
      <c r="S150" s="155">
        <v>0</v>
      </c>
      <c r="T150" s="156">
        <f>S150*H150</f>
        <v>0</v>
      </c>
      <c r="AR150" s="157" t="s">
        <v>267</v>
      </c>
      <c r="AT150" s="157" t="s">
        <v>188</v>
      </c>
      <c r="AU150" s="157" t="s">
        <v>88</v>
      </c>
      <c r="AY150" s="17" t="s">
        <v>186</v>
      </c>
      <c r="BE150" s="158">
        <f>IF(N150="základná",J150,0)</f>
        <v>0</v>
      </c>
      <c r="BF150" s="158">
        <f>IF(N150="znížená",J150,0)</f>
        <v>0</v>
      </c>
      <c r="BG150" s="158">
        <f>IF(N150="zákl. prenesená",J150,0)</f>
        <v>0</v>
      </c>
      <c r="BH150" s="158">
        <f>IF(N150="zníž. prenesená",J150,0)</f>
        <v>0</v>
      </c>
      <c r="BI150" s="158">
        <f>IF(N150="nulová",J150,0)</f>
        <v>0</v>
      </c>
      <c r="BJ150" s="17" t="s">
        <v>88</v>
      </c>
      <c r="BK150" s="158">
        <f>ROUND(I150*H150,2)</f>
        <v>0</v>
      </c>
      <c r="BL150" s="17" t="s">
        <v>267</v>
      </c>
      <c r="BM150" s="157" t="s">
        <v>272</v>
      </c>
    </row>
    <row r="151" spans="2:65" s="1" customFormat="1" ht="16.5" customHeight="1">
      <c r="B151" s="144"/>
      <c r="C151" s="145" t="s">
        <v>237</v>
      </c>
      <c r="D151" s="145" t="s">
        <v>188</v>
      </c>
      <c r="E151" s="146" t="s">
        <v>2362</v>
      </c>
      <c r="F151" s="147" t="s">
        <v>2363</v>
      </c>
      <c r="G151" s="148" t="s">
        <v>322</v>
      </c>
      <c r="H151" s="149">
        <v>436</v>
      </c>
      <c r="I151" s="150"/>
      <c r="J151" s="151">
        <f>ROUND(I151*H151,2)</f>
        <v>0</v>
      </c>
      <c r="K151" s="152"/>
      <c r="L151" s="32"/>
      <c r="M151" s="153" t="s">
        <v>1</v>
      </c>
      <c r="N151" s="154" t="s">
        <v>41</v>
      </c>
      <c r="P151" s="155">
        <f>O151*H151</f>
        <v>0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AR151" s="157" t="s">
        <v>267</v>
      </c>
      <c r="AT151" s="157" t="s">
        <v>188</v>
      </c>
      <c r="AU151" s="157" t="s">
        <v>88</v>
      </c>
      <c r="AY151" s="17" t="s">
        <v>186</v>
      </c>
      <c r="BE151" s="158">
        <f>IF(N151="základná",J151,0)</f>
        <v>0</v>
      </c>
      <c r="BF151" s="158">
        <f>IF(N151="znížená",J151,0)</f>
        <v>0</v>
      </c>
      <c r="BG151" s="158">
        <f>IF(N151="zákl. prenesená",J151,0)</f>
        <v>0</v>
      </c>
      <c r="BH151" s="158">
        <f>IF(N151="zníž. prenesená",J151,0)</f>
        <v>0</v>
      </c>
      <c r="BI151" s="158">
        <f>IF(N151="nulová",J151,0)</f>
        <v>0</v>
      </c>
      <c r="BJ151" s="17" t="s">
        <v>88</v>
      </c>
      <c r="BK151" s="158">
        <f>ROUND(I151*H151,2)</f>
        <v>0</v>
      </c>
      <c r="BL151" s="17" t="s">
        <v>267</v>
      </c>
      <c r="BM151" s="157" t="s">
        <v>288</v>
      </c>
    </row>
    <row r="152" spans="2:65" s="12" customFormat="1">
      <c r="B152" s="159"/>
      <c r="D152" s="160" t="s">
        <v>193</v>
      </c>
      <c r="E152" s="161" t="s">
        <v>1</v>
      </c>
      <c r="F152" s="162" t="s">
        <v>2437</v>
      </c>
      <c r="H152" s="163">
        <v>436</v>
      </c>
      <c r="I152" s="164"/>
      <c r="L152" s="159"/>
      <c r="M152" s="165"/>
      <c r="T152" s="166"/>
      <c r="AT152" s="161" t="s">
        <v>193</v>
      </c>
      <c r="AU152" s="161" t="s">
        <v>88</v>
      </c>
      <c r="AV152" s="12" t="s">
        <v>88</v>
      </c>
      <c r="AW152" s="12" t="s">
        <v>31</v>
      </c>
      <c r="AX152" s="12" t="s">
        <v>75</v>
      </c>
      <c r="AY152" s="161" t="s">
        <v>186</v>
      </c>
    </row>
    <row r="153" spans="2:65" s="13" customFormat="1">
      <c r="B153" s="167"/>
      <c r="D153" s="160" t="s">
        <v>193</v>
      </c>
      <c r="E153" s="168" t="s">
        <v>1</v>
      </c>
      <c r="F153" s="169" t="s">
        <v>195</v>
      </c>
      <c r="H153" s="170">
        <v>436</v>
      </c>
      <c r="I153" s="171"/>
      <c r="L153" s="167"/>
      <c r="M153" s="172"/>
      <c r="T153" s="173"/>
      <c r="AT153" s="168" t="s">
        <v>193</v>
      </c>
      <c r="AU153" s="168" t="s">
        <v>88</v>
      </c>
      <c r="AV153" s="13" t="s">
        <v>192</v>
      </c>
      <c r="AW153" s="13" t="s">
        <v>31</v>
      </c>
      <c r="AX153" s="13" t="s">
        <v>82</v>
      </c>
      <c r="AY153" s="168" t="s">
        <v>186</v>
      </c>
    </row>
    <row r="154" spans="2:65" s="1" customFormat="1" ht="24.25" customHeight="1">
      <c r="B154" s="144"/>
      <c r="C154" s="145" t="s">
        <v>249</v>
      </c>
      <c r="D154" s="145" t="s">
        <v>188</v>
      </c>
      <c r="E154" s="146" t="s">
        <v>2365</v>
      </c>
      <c r="F154" s="147" t="s">
        <v>2366</v>
      </c>
      <c r="G154" s="148" t="s">
        <v>1104</v>
      </c>
      <c r="H154" s="198"/>
      <c r="I154" s="150"/>
      <c r="J154" s="151">
        <f>ROUND(I154*H154,2)</f>
        <v>0</v>
      </c>
      <c r="K154" s="152"/>
      <c r="L154" s="32"/>
      <c r="M154" s="153" t="s">
        <v>1</v>
      </c>
      <c r="N154" s="154" t="s">
        <v>41</v>
      </c>
      <c r="P154" s="155">
        <f>O154*H154</f>
        <v>0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AR154" s="157" t="s">
        <v>267</v>
      </c>
      <c r="AT154" s="157" t="s">
        <v>188</v>
      </c>
      <c r="AU154" s="157" t="s">
        <v>88</v>
      </c>
      <c r="AY154" s="17" t="s">
        <v>186</v>
      </c>
      <c r="BE154" s="158">
        <f>IF(N154="základná",J154,0)</f>
        <v>0</v>
      </c>
      <c r="BF154" s="158">
        <f>IF(N154="znížená",J154,0)</f>
        <v>0</v>
      </c>
      <c r="BG154" s="158">
        <f>IF(N154="zákl. prenesená",J154,0)</f>
        <v>0</v>
      </c>
      <c r="BH154" s="158">
        <f>IF(N154="zníž. prenesená",J154,0)</f>
        <v>0</v>
      </c>
      <c r="BI154" s="158">
        <f>IF(N154="nulová",J154,0)</f>
        <v>0</v>
      </c>
      <c r="BJ154" s="17" t="s">
        <v>88</v>
      </c>
      <c r="BK154" s="158">
        <f>ROUND(I154*H154,2)</f>
        <v>0</v>
      </c>
      <c r="BL154" s="17" t="s">
        <v>267</v>
      </c>
      <c r="BM154" s="157" t="s">
        <v>292</v>
      </c>
    </row>
    <row r="155" spans="2:65" s="11" customFormat="1" ht="22.9" customHeight="1">
      <c r="B155" s="132"/>
      <c r="D155" s="133" t="s">
        <v>74</v>
      </c>
      <c r="E155" s="142" t="s">
        <v>2398</v>
      </c>
      <c r="F155" s="142" t="s">
        <v>2399</v>
      </c>
      <c r="I155" s="135"/>
      <c r="J155" s="143">
        <f>BK155</f>
        <v>0</v>
      </c>
      <c r="L155" s="132"/>
      <c r="M155" s="137"/>
      <c r="P155" s="138">
        <f>SUM(P156:P172)</f>
        <v>0</v>
      </c>
      <c r="R155" s="138">
        <f>SUM(R156:R172)</f>
        <v>0</v>
      </c>
      <c r="T155" s="139">
        <f>SUM(T156:T172)</f>
        <v>0</v>
      </c>
      <c r="AR155" s="133" t="s">
        <v>88</v>
      </c>
      <c r="AT155" s="140" t="s">
        <v>74</v>
      </c>
      <c r="AU155" s="140" t="s">
        <v>82</v>
      </c>
      <c r="AY155" s="133" t="s">
        <v>186</v>
      </c>
      <c r="BK155" s="141">
        <f>SUM(BK156:BK172)</f>
        <v>0</v>
      </c>
    </row>
    <row r="156" spans="2:65" s="1" customFormat="1" ht="24.25" customHeight="1">
      <c r="B156" s="144"/>
      <c r="C156" s="145" t="s">
        <v>254</v>
      </c>
      <c r="D156" s="145" t="s">
        <v>188</v>
      </c>
      <c r="E156" s="146" t="s">
        <v>2400</v>
      </c>
      <c r="F156" s="147" t="s">
        <v>2401</v>
      </c>
      <c r="G156" s="148" t="s">
        <v>379</v>
      </c>
      <c r="H156" s="149">
        <v>1</v>
      </c>
      <c r="I156" s="150"/>
      <c r="J156" s="151">
        <f>ROUND(I156*H156,2)</f>
        <v>0</v>
      </c>
      <c r="K156" s="152"/>
      <c r="L156" s="32"/>
      <c r="M156" s="153" t="s">
        <v>1</v>
      </c>
      <c r="N156" s="154" t="s">
        <v>41</v>
      </c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AR156" s="157" t="s">
        <v>267</v>
      </c>
      <c r="AT156" s="157" t="s">
        <v>188</v>
      </c>
      <c r="AU156" s="157" t="s">
        <v>88</v>
      </c>
      <c r="AY156" s="17" t="s">
        <v>186</v>
      </c>
      <c r="BE156" s="158">
        <f>IF(N156="základná",J156,0)</f>
        <v>0</v>
      </c>
      <c r="BF156" s="158">
        <f>IF(N156="znížená",J156,0)</f>
        <v>0</v>
      </c>
      <c r="BG156" s="158">
        <f>IF(N156="zákl. prenesená",J156,0)</f>
        <v>0</v>
      </c>
      <c r="BH156" s="158">
        <f>IF(N156="zníž. prenesená",J156,0)</f>
        <v>0</v>
      </c>
      <c r="BI156" s="158">
        <f>IF(N156="nulová",J156,0)</f>
        <v>0</v>
      </c>
      <c r="BJ156" s="17" t="s">
        <v>88</v>
      </c>
      <c r="BK156" s="158">
        <f>ROUND(I156*H156,2)</f>
        <v>0</v>
      </c>
      <c r="BL156" s="17" t="s">
        <v>267</v>
      </c>
      <c r="BM156" s="157" t="s">
        <v>314</v>
      </c>
    </row>
    <row r="157" spans="2:65" s="1" customFormat="1" ht="24.25" customHeight="1">
      <c r="B157" s="144"/>
      <c r="C157" s="180" t="s">
        <v>261</v>
      </c>
      <c r="D157" s="180" t="s">
        <v>218</v>
      </c>
      <c r="E157" s="181" t="s">
        <v>2402</v>
      </c>
      <c r="F157" s="182" t="s">
        <v>2403</v>
      </c>
      <c r="G157" s="183" t="s">
        <v>379</v>
      </c>
      <c r="H157" s="184">
        <v>1</v>
      </c>
      <c r="I157" s="185"/>
      <c r="J157" s="186">
        <f>ROUND(I157*H157,2)</f>
        <v>0</v>
      </c>
      <c r="K157" s="187"/>
      <c r="L157" s="188"/>
      <c r="M157" s="189" t="s">
        <v>1</v>
      </c>
      <c r="N157" s="190" t="s">
        <v>41</v>
      </c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AR157" s="157" t="s">
        <v>336</v>
      </c>
      <c r="AT157" s="157" t="s">
        <v>218</v>
      </c>
      <c r="AU157" s="157" t="s">
        <v>88</v>
      </c>
      <c r="AY157" s="17" t="s">
        <v>186</v>
      </c>
      <c r="BE157" s="158">
        <f>IF(N157="základná",J157,0)</f>
        <v>0</v>
      </c>
      <c r="BF157" s="158">
        <f>IF(N157="znížená",J157,0)</f>
        <v>0</v>
      </c>
      <c r="BG157" s="158">
        <f>IF(N157="zákl. prenesená",J157,0)</f>
        <v>0</v>
      </c>
      <c r="BH157" s="158">
        <f>IF(N157="zníž. prenesená",J157,0)</f>
        <v>0</v>
      </c>
      <c r="BI157" s="158">
        <f>IF(N157="nulová",J157,0)</f>
        <v>0</v>
      </c>
      <c r="BJ157" s="17" t="s">
        <v>88</v>
      </c>
      <c r="BK157" s="158">
        <f>ROUND(I157*H157,2)</f>
        <v>0</v>
      </c>
      <c r="BL157" s="17" t="s">
        <v>267</v>
      </c>
      <c r="BM157" s="157" t="s">
        <v>295</v>
      </c>
    </row>
    <row r="158" spans="2:65" s="1" customFormat="1" ht="24.25" customHeight="1">
      <c r="B158" s="144"/>
      <c r="C158" s="145" t="s">
        <v>264</v>
      </c>
      <c r="D158" s="145" t="s">
        <v>188</v>
      </c>
      <c r="E158" s="146" t="s">
        <v>2407</v>
      </c>
      <c r="F158" s="147" t="s">
        <v>2408</v>
      </c>
      <c r="G158" s="148" t="s">
        <v>132</v>
      </c>
      <c r="H158" s="149">
        <v>16.100000000000001</v>
      </c>
      <c r="I158" s="150"/>
      <c r="J158" s="151">
        <f>ROUND(I158*H158,2)</f>
        <v>0</v>
      </c>
      <c r="K158" s="152"/>
      <c r="L158" s="32"/>
      <c r="M158" s="153" t="s">
        <v>1</v>
      </c>
      <c r="N158" s="154" t="s">
        <v>41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AR158" s="157" t="s">
        <v>267</v>
      </c>
      <c r="AT158" s="157" t="s">
        <v>188</v>
      </c>
      <c r="AU158" s="157" t="s">
        <v>88</v>
      </c>
      <c r="AY158" s="17" t="s">
        <v>186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7" t="s">
        <v>88</v>
      </c>
      <c r="BK158" s="158">
        <f>ROUND(I158*H158,2)</f>
        <v>0</v>
      </c>
      <c r="BL158" s="17" t="s">
        <v>267</v>
      </c>
      <c r="BM158" s="157" t="s">
        <v>326</v>
      </c>
    </row>
    <row r="159" spans="2:65" s="12" customFormat="1">
      <c r="B159" s="159"/>
      <c r="D159" s="160" t="s">
        <v>193</v>
      </c>
      <c r="E159" s="161" t="s">
        <v>1</v>
      </c>
      <c r="F159" s="162" t="s">
        <v>2438</v>
      </c>
      <c r="H159" s="163">
        <v>16.100000000000001</v>
      </c>
      <c r="I159" s="164"/>
      <c r="L159" s="159"/>
      <c r="M159" s="165"/>
      <c r="T159" s="166"/>
      <c r="AT159" s="161" t="s">
        <v>193</v>
      </c>
      <c r="AU159" s="161" t="s">
        <v>88</v>
      </c>
      <c r="AV159" s="12" t="s">
        <v>88</v>
      </c>
      <c r="AW159" s="12" t="s">
        <v>31</v>
      </c>
      <c r="AX159" s="12" t="s">
        <v>75</v>
      </c>
      <c r="AY159" s="161" t="s">
        <v>186</v>
      </c>
    </row>
    <row r="160" spans="2:65" s="13" customFormat="1">
      <c r="B160" s="167"/>
      <c r="D160" s="160" t="s">
        <v>193</v>
      </c>
      <c r="E160" s="168" t="s">
        <v>1</v>
      </c>
      <c r="F160" s="169" t="s">
        <v>195</v>
      </c>
      <c r="H160" s="170">
        <v>16.100000000000001</v>
      </c>
      <c r="I160" s="171"/>
      <c r="L160" s="167"/>
      <c r="M160" s="172"/>
      <c r="T160" s="173"/>
      <c r="AT160" s="168" t="s">
        <v>193</v>
      </c>
      <c r="AU160" s="168" t="s">
        <v>88</v>
      </c>
      <c r="AV160" s="13" t="s">
        <v>192</v>
      </c>
      <c r="AW160" s="13" t="s">
        <v>31</v>
      </c>
      <c r="AX160" s="13" t="s">
        <v>82</v>
      </c>
      <c r="AY160" s="168" t="s">
        <v>186</v>
      </c>
    </row>
    <row r="161" spans="2:65" s="1" customFormat="1" ht="24.25" customHeight="1">
      <c r="B161" s="144"/>
      <c r="C161" s="145" t="s">
        <v>269</v>
      </c>
      <c r="D161" s="145" t="s">
        <v>188</v>
      </c>
      <c r="E161" s="146" t="s">
        <v>2410</v>
      </c>
      <c r="F161" s="147" t="s">
        <v>2411</v>
      </c>
      <c r="G161" s="148" t="s">
        <v>132</v>
      </c>
      <c r="H161" s="149">
        <v>38.1</v>
      </c>
      <c r="I161" s="150"/>
      <c r="J161" s="151">
        <f>ROUND(I161*H161,2)</f>
        <v>0</v>
      </c>
      <c r="K161" s="152"/>
      <c r="L161" s="32"/>
      <c r="M161" s="153" t="s">
        <v>1</v>
      </c>
      <c r="N161" s="154" t="s">
        <v>41</v>
      </c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AR161" s="157" t="s">
        <v>267</v>
      </c>
      <c r="AT161" s="157" t="s">
        <v>188</v>
      </c>
      <c r="AU161" s="157" t="s">
        <v>88</v>
      </c>
      <c r="AY161" s="17" t="s">
        <v>186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7" t="s">
        <v>88</v>
      </c>
      <c r="BK161" s="158">
        <f>ROUND(I161*H161,2)</f>
        <v>0</v>
      </c>
      <c r="BL161" s="17" t="s">
        <v>267</v>
      </c>
      <c r="BM161" s="157" t="s">
        <v>331</v>
      </c>
    </row>
    <row r="162" spans="2:65" s="12" customFormat="1">
      <c r="B162" s="159"/>
      <c r="D162" s="160" t="s">
        <v>193</v>
      </c>
      <c r="E162" s="161" t="s">
        <v>1</v>
      </c>
      <c r="F162" s="162" t="s">
        <v>2439</v>
      </c>
      <c r="H162" s="163">
        <v>38.1</v>
      </c>
      <c r="I162" s="164"/>
      <c r="L162" s="159"/>
      <c r="M162" s="165"/>
      <c r="T162" s="166"/>
      <c r="AT162" s="161" t="s">
        <v>193</v>
      </c>
      <c r="AU162" s="161" t="s">
        <v>88</v>
      </c>
      <c r="AV162" s="12" t="s">
        <v>88</v>
      </c>
      <c r="AW162" s="12" t="s">
        <v>31</v>
      </c>
      <c r="AX162" s="12" t="s">
        <v>75</v>
      </c>
      <c r="AY162" s="161" t="s">
        <v>186</v>
      </c>
    </row>
    <row r="163" spans="2:65" s="13" customFormat="1">
      <c r="B163" s="167"/>
      <c r="D163" s="160" t="s">
        <v>193</v>
      </c>
      <c r="E163" s="168" t="s">
        <v>1</v>
      </c>
      <c r="F163" s="169" t="s">
        <v>195</v>
      </c>
      <c r="H163" s="170">
        <v>38.1</v>
      </c>
      <c r="I163" s="171"/>
      <c r="L163" s="167"/>
      <c r="M163" s="172"/>
      <c r="T163" s="173"/>
      <c r="AT163" s="168" t="s">
        <v>193</v>
      </c>
      <c r="AU163" s="168" t="s">
        <v>88</v>
      </c>
      <c r="AV163" s="13" t="s">
        <v>192</v>
      </c>
      <c r="AW163" s="13" t="s">
        <v>31</v>
      </c>
      <c r="AX163" s="13" t="s">
        <v>82</v>
      </c>
      <c r="AY163" s="168" t="s">
        <v>186</v>
      </c>
    </row>
    <row r="164" spans="2:65" s="1" customFormat="1" ht="24.25" customHeight="1">
      <c r="B164" s="144"/>
      <c r="C164" s="145" t="s">
        <v>267</v>
      </c>
      <c r="D164" s="145" t="s">
        <v>188</v>
      </c>
      <c r="E164" s="146" t="s">
        <v>2413</v>
      </c>
      <c r="F164" s="147" t="s">
        <v>2414</v>
      </c>
      <c r="G164" s="148" t="s">
        <v>132</v>
      </c>
      <c r="H164" s="149">
        <v>11.8</v>
      </c>
      <c r="I164" s="150"/>
      <c r="J164" s="151">
        <f>ROUND(I164*H164,2)</f>
        <v>0</v>
      </c>
      <c r="K164" s="152"/>
      <c r="L164" s="32"/>
      <c r="M164" s="153" t="s">
        <v>1</v>
      </c>
      <c r="N164" s="154" t="s">
        <v>41</v>
      </c>
      <c r="P164" s="155">
        <f>O164*H164</f>
        <v>0</v>
      </c>
      <c r="Q164" s="155">
        <v>0</v>
      </c>
      <c r="R164" s="155">
        <f>Q164*H164</f>
        <v>0</v>
      </c>
      <c r="S164" s="155">
        <v>0</v>
      </c>
      <c r="T164" s="156">
        <f>S164*H164</f>
        <v>0</v>
      </c>
      <c r="AR164" s="157" t="s">
        <v>267</v>
      </c>
      <c r="AT164" s="157" t="s">
        <v>188</v>
      </c>
      <c r="AU164" s="157" t="s">
        <v>88</v>
      </c>
      <c r="AY164" s="17" t="s">
        <v>186</v>
      </c>
      <c r="BE164" s="158">
        <f>IF(N164="základná",J164,0)</f>
        <v>0</v>
      </c>
      <c r="BF164" s="158">
        <f>IF(N164="znížená",J164,0)</f>
        <v>0</v>
      </c>
      <c r="BG164" s="158">
        <f>IF(N164="zákl. prenesená",J164,0)</f>
        <v>0</v>
      </c>
      <c r="BH164" s="158">
        <f>IF(N164="zníž. prenesená",J164,0)</f>
        <v>0</v>
      </c>
      <c r="BI164" s="158">
        <f>IF(N164="nulová",J164,0)</f>
        <v>0</v>
      </c>
      <c r="BJ164" s="17" t="s">
        <v>88</v>
      </c>
      <c r="BK164" s="158">
        <f>ROUND(I164*H164,2)</f>
        <v>0</v>
      </c>
      <c r="BL164" s="17" t="s">
        <v>267</v>
      </c>
      <c r="BM164" s="157" t="s">
        <v>336</v>
      </c>
    </row>
    <row r="165" spans="2:65" s="12" customFormat="1">
      <c r="B165" s="159"/>
      <c r="D165" s="160" t="s">
        <v>193</v>
      </c>
      <c r="E165" s="161" t="s">
        <v>1</v>
      </c>
      <c r="F165" s="162" t="s">
        <v>2440</v>
      </c>
      <c r="H165" s="163">
        <v>11.8</v>
      </c>
      <c r="I165" s="164"/>
      <c r="L165" s="159"/>
      <c r="M165" s="165"/>
      <c r="T165" s="166"/>
      <c r="AT165" s="161" t="s">
        <v>193</v>
      </c>
      <c r="AU165" s="161" t="s">
        <v>88</v>
      </c>
      <c r="AV165" s="12" t="s">
        <v>88</v>
      </c>
      <c r="AW165" s="12" t="s">
        <v>31</v>
      </c>
      <c r="AX165" s="12" t="s">
        <v>75</v>
      </c>
      <c r="AY165" s="161" t="s">
        <v>186</v>
      </c>
    </row>
    <row r="166" spans="2:65" s="13" customFormat="1">
      <c r="B166" s="167"/>
      <c r="D166" s="160" t="s">
        <v>193</v>
      </c>
      <c r="E166" s="168" t="s">
        <v>1</v>
      </c>
      <c r="F166" s="169" t="s">
        <v>195</v>
      </c>
      <c r="H166" s="170">
        <v>11.8</v>
      </c>
      <c r="I166" s="171"/>
      <c r="L166" s="167"/>
      <c r="M166" s="172"/>
      <c r="T166" s="173"/>
      <c r="AT166" s="168" t="s">
        <v>193</v>
      </c>
      <c r="AU166" s="168" t="s">
        <v>88</v>
      </c>
      <c r="AV166" s="13" t="s">
        <v>192</v>
      </c>
      <c r="AW166" s="13" t="s">
        <v>31</v>
      </c>
      <c r="AX166" s="13" t="s">
        <v>82</v>
      </c>
      <c r="AY166" s="168" t="s">
        <v>186</v>
      </c>
    </row>
    <row r="167" spans="2:65" s="1" customFormat="1" ht="24.25" customHeight="1">
      <c r="B167" s="144"/>
      <c r="C167" s="145" t="s">
        <v>280</v>
      </c>
      <c r="D167" s="145" t="s">
        <v>188</v>
      </c>
      <c r="E167" s="146" t="s">
        <v>2416</v>
      </c>
      <c r="F167" s="147" t="s">
        <v>2417</v>
      </c>
      <c r="G167" s="148" t="s">
        <v>379</v>
      </c>
      <c r="H167" s="149">
        <v>1</v>
      </c>
      <c r="I167" s="150"/>
      <c r="J167" s="151">
        <f t="shared" ref="J167:J172" si="0">ROUND(I167*H167,2)</f>
        <v>0</v>
      </c>
      <c r="K167" s="152"/>
      <c r="L167" s="32"/>
      <c r="M167" s="153" t="s">
        <v>1</v>
      </c>
      <c r="N167" s="154" t="s">
        <v>41</v>
      </c>
      <c r="P167" s="155">
        <f t="shared" ref="P167:P172" si="1">O167*H167</f>
        <v>0</v>
      </c>
      <c r="Q167" s="155">
        <v>0</v>
      </c>
      <c r="R167" s="155">
        <f t="shared" ref="R167:R172" si="2">Q167*H167</f>
        <v>0</v>
      </c>
      <c r="S167" s="155">
        <v>0</v>
      </c>
      <c r="T167" s="156">
        <f t="shared" ref="T167:T172" si="3">S167*H167</f>
        <v>0</v>
      </c>
      <c r="AR167" s="157" t="s">
        <v>267</v>
      </c>
      <c r="AT167" s="157" t="s">
        <v>188</v>
      </c>
      <c r="AU167" s="157" t="s">
        <v>88</v>
      </c>
      <c r="AY167" s="17" t="s">
        <v>186</v>
      </c>
      <c r="BE167" s="158">
        <f t="shared" ref="BE167:BE172" si="4">IF(N167="základná",J167,0)</f>
        <v>0</v>
      </c>
      <c r="BF167" s="158">
        <f t="shared" ref="BF167:BF172" si="5">IF(N167="znížená",J167,0)</f>
        <v>0</v>
      </c>
      <c r="BG167" s="158">
        <f t="shared" ref="BG167:BG172" si="6">IF(N167="zákl. prenesená",J167,0)</f>
        <v>0</v>
      </c>
      <c r="BH167" s="158">
        <f t="shared" ref="BH167:BH172" si="7">IF(N167="zníž. prenesená",J167,0)</f>
        <v>0</v>
      </c>
      <c r="BI167" s="158">
        <f t="shared" ref="BI167:BI172" si="8">IF(N167="nulová",J167,0)</f>
        <v>0</v>
      </c>
      <c r="BJ167" s="17" t="s">
        <v>88</v>
      </c>
      <c r="BK167" s="158">
        <f t="shared" ref="BK167:BK172" si="9">ROUND(I167*H167,2)</f>
        <v>0</v>
      </c>
      <c r="BL167" s="17" t="s">
        <v>267</v>
      </c>
      <c r="BM167" s="157" t="s">
        <v>341</v>
      </c>
    </row>
    <row r="168" spans="2:65" s="1" customFormat="1" ht="37.9" customHeight="1">
      <c r="B168" s="144"/>
      <c r="C168" s="180" t="s">
        <v>272</v>
      </c>
      <c r="D168" s="180" t="s">
        <v>218</v>
      </c>
      <c r="E168" s="181" t="s">
        <v>2418</v>
      </c>
      <c r="F168" s="182" t="s">
        <v>2419</v>
      </c>
      <c r="G168" s="183" t="s">
        <v>379</v>
      </c>
      <c r="H168" s="184">
        <v>1</v>
      </c>
      <c r="I168" s="185"/>
      <c r="J168" s="186">
        <f t="shared" si="0"/>
        <v>0</v>
      </c>
      <c r="K168" s="187"/>
      <c r="L168" s="188"/>
      <c r="M168" s="189" t="s">
        <v>1</v>
      </c>
      <c r="N168" s="190" t="s">
        <v>41</v>
      </c>
      <c r="P168" s="155">
        <f t="shared" si="1"/>
        <v>0</v>
      </c>
      <c r="Q168" s="155">
        <v>0</v>
      </c>
      <c r="R168" s="155">
        <f t="shared" si="2"/>
        <v>0</v>
      </c>
      <c r="S168" s="155">
        <v>0</v>
      </c>
      <c r="T168" s="156">
        <f t="shared" si="3"/>
        <v>0</v>
      </c>
      <c r="AR168" s="157" t="s">
        <v>336</v>
      </c>
      <c r="AT168" s="157" t="s">
        <v>218</v>
      </c>
      <c r="AU168" s="157" t="s">
        <v>88</v>
      </c>
      <c r="AY168" s="17" t="s">
        <v>186</v>
      </c>
      <c r="BE168" s="158">
        <f t="shared" si="4"/>
        <v>0</v>
      </c>
      <c r="BF168" s="158">
        <f t="shared" si="5"/>
        <v>0</v>
      </c>
      <c r="BG168" s="158">
        <f t="shared" si="6"/>
        <v>0</v>
      </c>
      <c r="BH168" s="158">
        <f t="shared" si="7"/>
        <v>0</v>
      </c>
      <c r="BI168" s="158">
        <f t="shared" si="8"/>
        <v>0</v>
      </c>
      <c r="BJ168" s="17" t="s">
        <v>88</v>
      </c>
      <c r="BK168" s="158">
        <f t="shared" si="9"/>
        <v>0</v>
      </c>
      <c r="BL168" s="17" t="s">
        <v>267</v>
      </c>
      <c r="BM168" s="157" t="s">
        <v>345</v>
      </c>
    </row>
    <row r="169" spans="2:65" s="1" customFormat="1" ht="24.25" customHeight="1">
      <c r="B169" s="144"/>
      <c r="C169" s="180" t="s">
        <v>289</v>
      </c>
      <c r="D169" s="180" t="s">
        <v>218</v>
      </c>
      <c r="E169" s="181" t="s">
        <v>2420</v>
      </c>
      <c r="F169" s="182" t="s">
        <v>2421</v>
      </c>
      <c r="G169" s="183" t="s">
        <v>379</v>
      </c>
      <c r="H169" s="184">
        <v>1</v>
      </c>
      <c r="I169" s="185"/>
      <c r="J169" s="186">
        <f t="shared" si="0"/>
        <v>0</v>
      </c>
      <c r="K169" s="187"/>
      <c r="L169" s="188"/>
      <c r="M169" s="189" t="s">
        <v>1</v>
      </c>
      <c r="N169" s="190" t="s">
        <v>41</v>
      </c>
      <c r="P169" s="155">
        <f t="shared" si="1"/>
        <v>0</v>
      </c>
      <c r="Q169" s="155">
        <v>0</v>
      </c>
      <c r="R169" s="155">
        <f t="shared" si="2"/>
        <v>0</v>
      </c>
      <c r="S169" s="155">
        <v>0</v>
      </c>
      <c r="T169" s="156">
        <f t="shared" si="3"/>
        <v>0</v>
      </c>
      <c r="AR169" s="157" t="s">
        <v>336</v>
      </c>
      <c r="AT169" s="157" t="s">
        <v>218</v>
      </c>
      <c r="AU169" s="157" t="s">
        <v>88</v>
      </c>
      <c r="AY169" s="17" t="s">
        <v>186</v>
      </c>
      <c r="BE169" s="158">
        <f t="shared" si="4"/>
        <v>0</v>
      </c>
      <c r="BF169" s="158">
        <f t="shared" si="5"/>
        <v>0</v>
      </c>
      <c r="BG169" s="158">
        <f t="shared" si="6"/>
        <v>0</v>
      </c>
      <c r="BH169" s="158">
        <f t="shared" si="7"/>
        <v>0</v>
      </c>
      <c r="BI169" s="158">
        <f t="shared" si="8"/>
        <v>0</v>
      </c>
      <c r="BJ169" s="17" t="s">
        <v>88</v>
      </c>
      <c r="BK169" s="158">
        <f t="shared" si="9"/>
        <v>0</v>
      </c>
      <c r="BL169" s="17" t="s">
        <v>267</v>
      </c>
      <c r="BM169" s="157" t="s">
        <v>350</v>
      </c>
    </row>
    <row r="170" spans="2:65" s="1" customFormat="1" ht="21.75" customHeight="1">
      <c r="B170" s="144"/>
      <c r="C170" s="145" t="s">
        <v>288</v>
      </c>
      <c r="D170" s="145" t="s">
        <v>188</v>
      </c>
      <c r="E170" s="146" t="s">
        <v>2441</v>
      </c>
      <c r="F170" s="147" t="s">
        <v>2442</v>
      </c>
      <c r="G170" s="148" t="s">
        <v>379</v>
      </c>
      <c r="H170" s="149">
        <v>1</v>
      </c>
      <c r="I170" s="150"/>
      <c r="J170" s="151">
        <f t="shared" si="0"/>
        <v>0</v>
      </c>
      <c r="K170" s="152"/>
      <c r="L170" s="32"/>
      <c r="M170" s="153" t="s">
        <v>1</v>
      </c>
      <c r="N170" s="154" t="s">
        <v>41</v>
      </c>
      <c r="P170" s="155">
        <f t="shared" si="1"/>
        <v>0</v>
      </c>
      <c r="Q170" s="155">
        <v>0</v>
      </c>
      <c r="R170" s="155">
        <f t="shared" si="2"/>
        <v>0</v>
      </c>
      <c r="S170" s="155">
        <v>0</v>
      </c>
      <c r="T170" s="156">
        <f t="shared" si="3"/>
        <v>0</v>
      </c>
      <c r="AR170" s="157" t="s">
        <v>267</v>
      </c>
      <c r="AT170" s="157" t="s">
        <v>188</v>
      </c>
      <c r="AU170" s="157" t="s">
        <v>88</v>
      </c>
      <c r="AY170" s="17" t="s">
        <v>186</v>
      </c>
      <c r="BE170" s="158">
        <f t="shared" si="4"/>
        <v>0</v>
      </c>
      <c r="BF170" s="158">
        <f t="shared" si="5"/>
        <v>0</v>
      </c>
      <c r="BG170" s="158">
        <f t="shared" si="6"/>
        <v>0</v>
      </c>
      <c r="BH170" s="158">
        <f t="shared" si="7"/>
        <v>0</v>
      </c>
      <c r="BI170" s="158">
        <f t="shared" si="8"/>
        <v>0</v>
      </c>
      <c r="BJ170" s="17" t="s">
        <v>88</v>
      </c>
      <c r="BK170" s="158">
        <f t="shared" si="9"/>
        <v>0</v>
      </c>
      <c r="BL170" s="17" t="s">
        <v>267</v>
      </c>
      <c r="BM170" s="157" t="s">
        <v>359</v>
      </c>
    </row>
    <row r="171" spans="2:65" s="1" customFormat="1" ht="37.9" customHeight="1">
      <c r="B171" s="144"/>
      <c r="C171" s="180" t="s">
        <v>301</v>
      </c>
      <c r="D171" s="180" t="s">
        <v>218</v>
      </c>
      <c r="E171" s="181" t="s">
        <v>2443</v>
      </c>
      <c r="F171" s="182" t="s">
        <v>2444</v>
      </c>
      <c r="G171" s="183" t="s">
        <v>379</v>
      </c>
      <c r="H171" s="184">
        <v>1</v>
      </c>
      <c r="I171" s="185"/>
      <c r="J171" s="186">
        <f t="shared" si="0"/>
        <v>0</v>
      </c>
      <c r="K171" s="187"/>
      <c r="L171" s="188"/>
      <c r="M171" s="189" t="s">
        <v>1</v>
      </c>
      <c r="N171" s="190" t="s">
        <v>41</v>
      </c>
      <c r="P171" s="155">
        <f t="shared" si="1"/>
        <v>0</v>
      </c>
      <c r="Q171" s="155">
        <v>0</v>
      </c>
      <c r="R171" s="155">
        <f t="shared" si="2"/>
        <v>0</v>
      </c>
      <c r="S171" s="155">
        <v>0</v>
      </c>
      <c r="T171" s="156">
        <f t="shared" si="3"/>
        <v>0</v>
      </c>
      <c r="AR171" s="157" t="s">
        <v>336</v>
      </c>
      <c r="AT171" s="157" t="s">
        <v>218</v>
      </c>
      <c r="AU171" s="157" t="s">
        <v>88</v>
      </c>
      <c r="AY171" s="17" t="s">
        <v>186</v>
      </c>
      <c r="BE171" s="158">
        <f t="shared" si="4"/>
        <v>0</v>
      </c>
      <c r="BF171" s="158">
        <f t="shared" si="5"/>
        <v>0</v>
      </c>
      <c r="BG171" s="158">
        <f t="shared" si="6"/>
        <v>0</v>
      </c>
      <c r="BH171" s="158">
        <f t="shared" si="7"/>
        <v>0</v>
      </c>
      <c r="BI171" s="158">
        <f t="shared" si="8"/>
        <v>0</v>
      </c>
      <c r="BJ171" s="17" t="s">
        <v>88</v>
      </c>
      <c r="BK171" s="158">
        <f t="shared" si="9"/>
        <v>0</v>
      </c>
      <c r="BL171" s="17" t="s">
        <v>267</v>
      </c>
      <c r="BM171" s="157" t="s">
        <v>380</v>
      </c>
    </row>
    <row r="172" spans="2:65" s="1" customFormat="1" ht="24.25" customHeight="1">
      <c r="B172" s="144"/>
      <c r="C172" s="145" t="s">
        <v>292</v>
      </c>
      <c r="D172" s="145" t="s">
        <v>188</v>
      </c>
      <c r="E172" s="146" t="s">
        <v>2426</v>
      </c>
      <c r="F172" s="147" t="s">
        <v>2427</v>
      </c>
      <c r="G172" s="148" t="s">
        <v>1104</v>
      </c>
      <c r="H172" s="198"/>
      <c r="I172" s="150"/>
      <c r="J172" s="151">
        <f t="shared" si="0"/>
        <v>0</v>
      </c>
      <c r="K172" s="152"/>
      <c r="L172" s="32"/>
      <c r="M172" s="153" t="s">
        <v>1</v>
      </c>
      <c r="N172" s="154" t="s">
        <v>41</v>
      </c>
      <c r="P172" s="155">
        <f t="shared" si="1"/>
        <v>0</v>
      </c>
      <c r="Q172" s="155">
        <v>0</v>
      </c>
      <c r="R172" s="155">
        <f t="shared" si="2"/>
        <v>0</v>
      </c>
      <c r="S172" s="155">
        <v>0</v>
      </c>
      <c r="T172" s="156">
        <f t="shared" si="3"/>
        <v>0</v>
      </c>
      <c r="AR172" s="157" t="s">
        <v>267</v>
      </c>
      <c r="AT172" s="157" t="s">
        <v>188</v>
      </c>
      <c r="AU172" s="157" t="s">
        <v>88</v>
      </c>
      <c r="AY172" s="17" t="s">
        <v>186</v>
      </c>
      <c r="BE172" s="158">
        <f t="shared" si="4"/>
        <v>0</v>
      </c>
      <c r="BF172" s="158">
        <f t="shared" si="5"/>
        <v>0</v>
      </c>
      <c r="BG172" s="158">
        <f t="shared" si="6"/>
        <v>0</v>
      </c>
      <c r="BH172" s="158">
        <f t="shared" si="7"/>
        <v>0</v>
      </c>
      <c r="BI172" s="158">
        <f t="shared" si="8"/>
        <v>0</v>
      </c>
      <c r="BJ172" s="17" t="s">
        <v>88</v>
      </c>
      <c r="BK172" s="158">
        <f t="shared" si="9"/>
        <v>0</v>
      </c>
      <c r="BL172" s="17" t="s">
        <v>267</v>
      </c>
      <c r="BM172" s="157" t="s">
        <v>389</v>
      </c>
    </row>
    <row r="173" spans="2:65" s="11" customFormat="1" ht="25.9" customHeight="1">
      <c r="B173" s="132"/>
      <c r="D173" s="133" t="s">
        <v>74</v>
      </c>
      <c r="E173" s="134" t="s">
        <v>1885</v>
      </c>
      <c r="F173" s="134" t="s">
        <v>1886</v>
      </c>
      <c r="I173" s="135"/>
      <c r="J173" s="136">
        <f>BK173</f>
        <v>0</v>
      </c>
      <c r="L173" s="132"/>
      <c r="M173" s="137"/>
      <c r="P173" s="138">
        <f>SUM(P174:P175)</f>
        <v>0</v>
      </c>
      <c r="R173" s="138">
        <f>SUM(R174:R175)</f>
        <v>0</v>
      </c>
      <c r="T173" s="139">
        <f>SUM(T174:T175)</f>
        <v>0</v>
      </c>
      <c r="AR173" s="133" t="s">
        <v>82</v>
      </c>
      <c r="AT173" s="140" t="s">
        <v>74</v>
      </c>
      <c r="AU173" s="140" t="s">
        <v>75</v>
      </c>
      <c r="AY173" s="133" t="s">
        <v>186</v>
      </c>
      <c r="BK173" s="141">
        <f>SUM(BK174:BK175)</f>
        <v>0</v>
      </c>
    </row>
    <row r="174" spans="2:65" s="1" customFormat="1" ht="16.5" customHeight="1">
      <c r="B174" s="144"/>
      <c r="C174" s="145" t="s">
        <v>7</v>
      </c>
      <c r="D174" s="145" t="s">
        <v>188</v>
      </c>
      <c r="E174" s="146" t="s">
        <v>1890</v>
      </c>
      <c r="F174" s="147" t="s">
        <v>2275</v>
      </c>
      <c r="G174" s="148" t="s">
        <v>1104</v>
      </c>
      <c r="H174" s="198"/>
      <c r="I174" s="150"/>
      <c r="J174" s="151">
        <f>ROUND(I174*H174,2)</f>
        <v>0</v>
      </c>
      <c r="K174" s="152"/>
      <c r="L174" s="32"/>
      <c r="M174" s="153" t="s">
        <v>1</v>
      </c>
      <c r="N174" s="154" t="s">
        <v>41</v>
      </c>
      <c r="P174" s="155">
        <f>O174*H174</f>
        <v>0</v>
      </c>
      <c r="Q174" s="155">
        <v>0</v>
      </c>
      <c r="R174" s="155">
        <f>Q174*H174</f>
        <v>0</v>
      </c>
      <c r="S174" s="155">
        <v>0</v>
      </c>
      <c r="T174" s="156">
        <f>S174*H174</f>
        <v>0</v>
      </c>
      <c r="AR174" s="157" t="s">
        <v>192</v>
      </c>
      <c r="AT174" s="157" t="s">
        <v>188</v>
      </c>
      <c r="AU174" s="157" t="s">
        <v>82</v>
      </c>
      <c r="AY174" s="17" t="s">
        <v>186</v>
      </c>
      <c r="BE174" s="158">
        <f>IF(N174="základná",J174,0)</f>
        <v>0</v>
      </c>
      <c r="BF174" s="158">
        <f>IF(N174="znížená",J174,0)</f>
        <v>0</v>
      </c>
      <c r="BG174" s="158">
        <f>IF(N174="zákl. prenesená",J174,0)</f>
        <v>0</v>
      </c>
      <c r="BH174" s="158">
        <f>IF(N174="zníž. prenesená",J174,0)</f>
        <v>0</v>
      </c>
      <c r="BI174" s="158">
        <f>IF(N174="nulová",J174,0)</f>
        <v>0</v>
      </c>
      <c r="BJ174" s="17" t="s">
        <v>88</v>
      </c>
      <c r="BK174" s="158">
        <f>ROUND(I174*H174,2)</f>
        <v>0</v>
      </c>
      <c r="BL174" s="17" t="s">
        <v>192</v>
      </c>
      <c r="BM174" s="157" t="s">
        <v>393</v>
      </c>
    </row>
    <row r="175" spans="2:65" s="1" customFormat="1" ht="16.5" customHeight="1">
      <c r="B175" s="144"/>
      <c r="C175" s="145" t="s">
        <v>314</v>
      </c>
      <c r="D175" s="145" t="s">
        <v>188</v>
      </c>
      <c r="E175" s="146" t="s">
        <v>1892</v>
      </c>
      <c r="F175" s="147" t="s">
        <v>2274</v>
      </c>
      <c r="G175" s="148" t="s">
        <v>1104</v>
      </c>
      <c r="H175" s="198"/>
      <c r="I175" s="150"/>
      <c r="J175" s="151">
        <f>ROUND(I175*H175,2)</f>
        <v>0</v>
      </c>
      <c r="K175" s="152"/>
      <c r="L175" s="32"/>
      <c r="M175" s="199" t="s">
        <v>1</v>
      </c>
      <c r="N175" s="200" t="s">
        <v>41</v>
      </c>
      <c r="O175" s="201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AR175" s="157" t="s">
        <v>192</v>
      </c>
      <c r="AT175" s="157" t="s">
        <v>188</v>
      </c>
      <c r="AU175" s="157" t="s">
        <v>82</v>
      </c>
      <c r="AY175" s="17" t="s">
        <v>186</v>
      </c>
      <c r="BE175" s="158">
        <f>IF(N175="základná",J175,0)</f>
        <v>0</v>
      </c>
      <c r="BF175" s="158">
        <f>IF(N175="znížená",J175,0)</f>
        <v>0</v>
      </c>
      <c r="BG175" s="158">
        <f>IF(N175="zákl. prenesená",J175,0)</f>
        <v>0</v>
      </c>
      <c r="BH175" s="158">
        <f>IF(N175="zníž. prenesená",J175,0)</f>
        <v>0</v>
      </c>
      <c r="BI175" s="158">
        <f>IF(N175="nulová",J175,0)</f>
        <v>0</v>
      </c>
      <c r="BJ175" s="17" t="s">
        <v>88</v>
      </c>
      <c r="BK175" s="158">
        <f>ROUND(I175*H175,2)</f>
        <v>0</v>
      </c>
      <c r="BL175" s="17" t="s">
        <v>192</v>
      </c>
      <c r="BM175" s="157" t="s">
        <v>398</v>
      </c>
    </row>
    <row r="176" spans="2:65" s="1" customFormat="1" ht="7" customHeight="1"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2"/>
    </row>
  </sheetData>
  <autoFilter ref="C125:K175" xr:uid="{00000000-0009-0000-0000-000009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127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134</v>
      </c>
      <c r="L4" s="20"/>
      <c r="M4" s="97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Richtársky dom - energetická obnova objektu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2445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4" t="s">
        <v>2446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18. 11. 2025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5"/>
      <c r="G20" s="245"/>
      <c r="H20" s="245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9" t="s">
        <v>1</v>
      </c>
      <c r="F29" s="249"/>
      <c r="G29" s="249"/>
      <c r="H29" s="249"/>
      <c r="L29" s="98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9" t="s">
        <v>35</v>
      </c>
      <c r="J32" s="69">
        <f>ROUND(J123,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0">
        <f>ROUND((SUM(BE123:BE134)),  2)</f>
        <v>0</v>
      </c>
      <c r="G35" s="101"/>
      <c r="H35" s="101"/>
      <c r="I35" s="102">
        <v>0.23</v>
      </c>
      <c r="J35" s="100">
        <f>ROUND(((SUM(BE123:BE134))*I35),  2)</f>
        <v>0</v>
      </c>
      <c r="L35" s="32"/>
    </row>
    <row r="36" spans="2:12" s="1" customFormat="1" ht="14.5" customHeight="1">
      <c r="B36" s="32"/>
      <c r="E36" s="37" t="s">
        <v>41</v>
      </c>
      <c r="F36" s="100">
        <f>ROUND((SUM(BF123:BF134)),  2)</f>
        <v>0</v>
      </c>
      <c r="G36" s="101"/>
      <c r="H36" s="101"/>
      <c r="I36" s="102">
        <v>0.23</v>
      </c>
      <c r="J36" s="100">
        <f>ROUND(((SUM(BF123:BF134))*I36),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ROUND((SUM(BG123:BG134)),  2)</f>
        <v>0</v>
      </c>
      <c r="I37" s="103">
        <v>0.23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ROUND((SUM(BH123:BH134)),  2)</f>
        <v>0</v>
      </c>
      <c r="I38" s="103">
        <v>0.23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0">
        <f>ROUND((SUM(BI123:BI134)),  2)</f>
        <v>0</v>
      </c>
      <c r="G39" s="101"/>
      <c r="H39" s="101"/>
      <c r="I39" s="102">
        <v>0</v>
      </c>
      <c r="J39" s="100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4"/>
      <c r="D41" s="105" t="s">
        <v>45</v>
      </c>
      <c r="E41" s="60"/>
      <c r="F41" s="60"/>
      <c r="G41" s="106" t="s">
        <v>46</v>
      </c>
      <c r="H41" s="107" t="s">
        <v>47</v>
      </c>
      <c r="I41" s="60"/>
      <c r="J41" s="108">
        <f>SUM(J32:J39)</f>
        <v>0</v>
      </c>
      <c r="K41" s="109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0" t="s">
        <v>51</v>
      </c>
      <c r="G61" s="46" t="s">
        <v>50</v>
      </c>
      <c r="H61" s="34"/>
      <c r="I61" s="34"/>
      <c r="J61" s="11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0" t="s">
        <v>51</v>
      </c>
      <c r="G76" s="46" t="s">
        <v>50</v>
      </c>
      <c r="H76" s="34"/>
      <c r="I76" s="34"/>
      <c r="J76" s="111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139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9" t="str">
        <f>E7</f>
        <v>Richtársky dom - energetická obnova objektu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2445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4" t="str">
        <f>E11</f>
        <v>F1 - Vzduchotechnika - oprávnené</v>
      </c>
      <c r="F89" s="258"/>
      <c r="G89" s="258"/>
      <c r="H89" s="25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Záhorská Bystrica</v>
      </c>
      <c r="I91" s="27" t="s">
        <v>21</v>
      </c>
      <c r="J91" s="55" t="str">
        <f>IF(J14="","",J14)</f>
        <v>18. 11. 2025</v>
      </c>
      <c r="L91" s="32"/>
    </row>
    <row r="92" spans="2:12" s="1" customFormat="1" ht="7" customHeight="1">
      <c r="B92" s="32"/>
      <c r="L92" s="32"/>
    </row>
    <row r="93" spans="2:12" s="1" customFormat="1" ht="25.75" customHeight="1">
      <c r="B93" s="32"/>
      <c r="C93" s="27" t="s">
        <v>23</v>
      </c>
      <c r="F93" s="25" t="str">
        <f>E17</f>
        <v>Mestská časť BA-Záhorská Bystrica</v>
      </c>
      <c r="I93" s="27" t="s">
        <v>29</v>
      </c>
      <c r="J93" s="30" t="str">
        <f>E23</f>
        <v>Ing. arch. Ladislav Slabey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2" t="s">
        <v>140</v>
      </c>
      <c r="D96" s="104"/>
      <c r="E96" s="104"/>
      <c r="F96" s="104"/>
      <c r="G96" s="104"/>
      <c r="H96" s="104"/>
      <c r="I96" s="104"/>
      <c r="J96" s="113" t="s">
        <v>141</v>
      </c>
      <c r="K96" s="104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4" t="s">
        <v>142</v>
      </c>
      <c r="J98" s="69">
        <f>J123</f>
        <v>0</v>
      </c>
      <c r="L98" s="32"/>
      <c r="AU98" s="17" t="s">
        <v>143</v>
      </c>
    </row>
    <row r="99" spans="2:47" s="8" customFormat="1" ht="25" customHeight="1">
      <c r="B99" s="115"/>
      <c r="D99" s="116" t="s">
        <v>154</v>
      </c>
      <c r="E99" s="117"/>
      <c r="F99" s="117"/>
      <c r="G99" s="117"/>
      <c r="H99" s="117"/>
      <c r="I99" s="117"/>
      <c r="J99" s="118">
        <f>J124</f>
        <v>0</v>
      </c>
      <c r="L99" s="115"/>
    </row>
    <row r="100" spans="2:47" s="9" customFormat="1" ht="19.899999999999999" customHeight="1">
      <c r="B100" s="119"/>
      <c r="D100" s="120" t="s">
        <v>2447</v>
      </c>
      <c r="E100" s="121"/>
      <c r="F100" s="121"/>
      <c r="G100" s="121"/>
      <c r="H100" s="121"/>
      <c r="I100" s="121"/>
      <c r="J100" s="122">
        <f>J125</f>
        <v>0</v>
      </c>
      <c r="L100" s="119"/>
    </row>
    <row r="101" spans="2:47" s="8" customFormat="1" ht="25" customHeight="1">
      <c r="B101" s="115"/>
      <c r="D101" s="116" t="s">
        <v>2064</v>
      </c>
      <c r="E101" s="117"/>
      <c r="F101" s="117"/>
      <c r="G101" s="117"/>
      <c r="H101" s="117"/>
      <c r="I101" s="117"/>
      <c r="J101" s="118">
        <f>J132</f>
        <v>0</v>
      </c>
      <c r="L101" s="115"/>
    </row>
    <row r="102" spans="2:47" s="1" customFormat="1" ht="21.75" customHeight="1">
      <c r="B102" s="32"/>
      <c r="L102" s="32"/>
    </row>
    <row r="103" spans="2:47" s="1" customFormat="1" ht="7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47" s="1" customFormat="1" ht="7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47" s="1" customFormat="1" ht="25" customHeight="1">
      <c r="B108" s="32"/>
      <c r="C108" s="21" t="s">
        <v>172</v>
      </c>
      <c r="L108" s="32"/>
    </row>
    <row r="109" spans="2:47" s="1" customFormat="1" ht="7" customHeight="1">
      <c r="B109" s="32"/>
      <c r="L109" s="32"/>
    </row>
    <row r="110" spans="2:47" s="1" customFormat="1" ht="12" customHeight="1">
      <c r="B110" s="32"/>
      <c r="C110" s="27" t="s">
        <v>15</v>
      </c>
      <c r="L110" s="32"/>
    </row>
    <row r="111" spans="2:47" s="1" customFormat="1" ht="16.5" customHeight="1">
      <c r="B111" s="32"/>
      <c r="E111" s="259" t="str">
        <f>E7</f>
        <v>Richtársky dom - energetická obnova objektu</v>
      </c>
      <c r="F111" s="260"/>
      <c r="G111" s="260"/>
      <c r="H111" s="260"/>
      <c r="L111" s="32"/>
    </row>
    <row r="112" spans="2:47" ht="12" customHeight="1">
      <c r="B112" s="20"/>
      <c r="C112" s="27" t="s">
        <v>135</v>
      </c>
      <c r="L112" s="20"/>
    </row>
    <row r="113" spans="2:65" s="1" customFormat="1" ht="16.5" customHeight="1">
      <c r="B113" s="32"/>
      <c r="E113" s="259" t="s">
        <v>2445</v>
      </c>
      <c r="F113" s="258"/>
      <c r="G113" s="258"/>
      <c r="H113" s="258"/>
      <c r="L113" s="32"/>
    </row>
    <row r="114" spans="2:65" s="1" customFormat="1" ht="12" customHeight="1">
      <c r="B114" s="32"/>
      <c r="C114" s="27" t="s">
        <v>137</v>
      </c>
      <c r="L114" s="32"/>
    </row>
    <row r="115" spans="2:65" s="1" customFormat="1" ht="16.5" customHeight="1">
      <c r="B115" s="32"/>
      <c r="E115" s="254" t="str">
        <f>E11</f>
        <v>F1 - Vzduchotechnika - oprávnené</v>
      </c>
      <c r="F115" s="258"/>
      <c r="G115" s="258"/>
      <c r="H115" s="258"/>
      <c r="L115" s="32"/>
    </row>
    <row r="116" spans="2:65" s="1" customFormat="1" ht="7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F14</f>
        <v>Záhorská Bystrica</v>
      </c>
      <c r="I117" s="27" t="s">
        <v>21</v>
      </c>
      <c r="J117" s="55" t="str">
        <f>IF(J14="","",J14)</f>
        <v>18. 11. 2025</v>
      </c>
      <c r="L117" s="32"/>
    </row>
    <row r="118" spans="2:65" s="1" customFormat="1" ht="7" customHeight="1">
      <c r="B118" s="32"/>
      <c r="L118" s="32"/>
    </row>
    <row r="119" spans="2:65" s="1" customFormat="1" ht="25.75" customHeight="1">
      <c r="B119" s="32"/>
      <c r="C119" s="27" t="s">
        <v>23</v>
      </c>
      <c r="F119" s="25" t="str">
        <f>E17</f>
        <v>Mestská časť BA-Záhorská Bystrica</v>
      </c>
      <c r="I119" s="27" t="s">
        <v>29</v>
      </c>
      <c r="J119" s="30" t="str">
        <f>E23</f>
        <v>Ing. arch. Ladislav Slabey</v>
      </c>
      <c r="L119" s="32"/>
    </row>
    <row r="120" spans="2:65" s="1" customFormat="1" ht="15.25" customHeight="1">
      <c r="B120" s="32"/>
      <c r="C120" s="27" t="s">
        <v>27</v>
      </c>
      <c r="F120" s="25" t="str">
        <f>IF(E20="","",E20)</f>
        <v>Vyplň údaj</v>
      </c>
      <c r="I120" s="27" t="s">
        <v>32</v>
      </c>
      <c r="J120" s="30" t="str">
        <f>E26</f>
        <v xml:space="preserve"> </v>
      </c>
      <c r="L120" s="32"/>
    </row>
    <row r="121" spans="2:65" s="1" customFormat="1" ht="10.4" customHeight="1">
      <c r="B121" s="32"/>
      <c r="L121" s="32"/>
    </row>
    <row r="122" spans="2:65" s="10" customFormat="1" ht="29.25" customHeight="1">
      <c r="B122" s="123"/>
      <c r="C122" s="124" t="s">
        <v>173</v>
      </c>
      <c r="D122" s="125" t="s">
        <v>60</v>
      </c>
      <c r="E122" s="125" t="s">
        <v>56</v>
      </c>
      <c r="F122" s="125" t="s">
        <v>57</v>
      </c>
      <c r="G122" s="125" t="s">
        <v>174</v>
      </c>
      <c r="H122" s="125" t="s">
        <v>175</v>
      </c>
      <c r="I122" s="125" t="s">
        <v>176</v>
      </c>
      <c r="J122" s="126" t="s">
        <v>141</v>
      </c>
      <c r="K122" s="127" t="s">
        <v>177</v>
      </c>
      <c r="L122" s="123"/>
      <c r="M122" s="62" t="s">
        <v>1</v>
      </c>
      <c r="N122" s="63" t="s">
        <v>39</v>
      </c>
      <c r="O122" s="63" t="s">
        <v>178</v>
      </c>
      <c r="P122" s="63" t="s">
        <v>179</v>
      </c>
      <c r="Q122" s="63" t="s">
        <v>180</v>
      </c>
      <c r="R122" s="63" t="s">
        <v>181</v>
      </c>
      <c r="S122" s="63" t="s">
        <v>182</v>
      </c>
      <c r="T122" s="64" t="s">
        <v>183</v>
      </c>
    </row>
    <row r="123" spans="2:65" s="1" customFormat="1" ht="22.9" customHeight="1">
      <c r="B123" s="32"/>
      <c r="C123" s="67" t="s">
        <v>142</v>
      </c>
      <c r="J123" s="128">
        <f>BK123</f>
        <v>0</v>
      </c>
      <c r="L123" s="32"/>
      <c r="M123" s="65"/>
      <c r="N123" s="56"/>
      <c r="O123" s="56"/>
      <c r="P123" s="129">
        <f>P124+P132</f>
        <v>0</v>
      </c>
      <c r="Q123" s="56"/>
      <c r="R123" s="129">
        <f>R124+R132</f>
        <v>6.2E-4</v>
      </c>
      <c r="S123" s="56"/>
      <c r="T123" s="130">
        <f>T124+T132</f>
        <v>0</v>
      </c>
      <c r="AT123" s="17" t="s">
        <v>74</v>
      </c>
      <c r="AU123" s="17" t="s">
        <v>143</v>
      </c>
      <c r="BK123" s="131">
        <f>BK124+BK132</f>
        <v>0</v>
      </c>
    </row>
    <row r="124" spans="2:65" s="11" customFormat="1" ht="25.9" customHeight="1">
      <c r="B124" s="132"/>
      <c r="D124" s="133" t="s">
        <v>74</v>
      </c>
      <c r="E124" s="134" t="s">
        <v>1051</v>
      </c>
      <c r="F124" s="134" t="s">
        <v>1052</v>
      </c>
      <c r="I124" s="135"/>
      <c r="J124" s="136">
        <f>BK124</f>
        <v>0</v>
      </c>
      <c r="L124" s="132"/>
      <c r="M124" s="137"/>
      <c r="P124" s="138">
        <f>P125</f>
        <v>0</v>
      </c>
      <c r="R124" s="138">
        <f>R125</f>
        <v>6.2E-4</v>
      </c>
      <c r="T124" s="139">
        <f>T125</f>
        <v>0</v>
      </c>
      <c r="AR124" s="133" t="s">
        <v>88</v>
      </c>
      <c r="AT124" s="140" t="s">
        <v>74</v>
      </c>
      <c r="AU124" s="140" t="s">
        <v>75</v>
      </c>
      <c r="AY124" s="133" t="s">
        <v>186</v>
      </c>
      <c r="BK124" s="141">
        <f>BK125</f>
        <v>0</v>
      </c>
    </row>
    <row r="125" spans="2:65" s="11" customFormat="1" ht="22.9" customHeight="1">
      <c r="B125" s="132"/>
      <c r="D125" s="133" t="s">
        <v>74</v>
      </c>
      <c r="E125" s="142" t="s">
        <v>2448</v>
      </c>
      <c r="F125" s="142" t="s">
        <v>2449</v>
      </c>
      <c r="I125" s="135"/>
      <c r="J125" s="143">
        <f>BK125</f>
        <v>0</v>
      </c>
      <c r="L125" s="132"/>
      <c r="M125" s="137"/>
      <c r="P125" s="138">
        <f>SUM(P126:P131)</f>
        <v>0</v>
      </c>
      <c r="R125" s="138">
        <f>SUM(R126:R131)</f>
        <v>6.2E-4</v>
      </c>
      <c r="T125" s="139">
        <f>SUM(T126:T131)</f>
        <v>0</v>
      </c>
      <c r="AR125" s="133" t="s">
        <v>88</v>
      </c>
      <c r="AT125" s="140" t="s">
        <v>74</v>
      </c>
      <c r="AU125" s="140" t="s">
        <v>82</v>
      </c>
      <c r="AY125" s="133" t="s">
        <v>186</v>
      </c>
      <c r="BK125" s="141">
        <f>SUM(BK126:BK131)</f>
        <v>0</v>
      </c>
    </row>
    <row r="126" spans="2:65" s="1" customFormat="1" ht="24.25" customHeight="1">
      <c r="B126" s="144"/>
      <c r="C126" s="145" t="s">
        <v>82</v>
      </c>
      <c r="D126" s="145" t="s">
        <v>188</v>
      </c>
      <c r="E126" s="146" t="s">
        <v>2450</v>
      </c>
      <c r="F126" s="147" t="s">
        <v>2451</v>
      </c>
      <c r="G126" s="148" t="s">
        <v>379</v>
      </c>
      <c r="H126" s="149">
        <v>1</v>
      </c>
      <c r="I126" s="150"/>
      <c r="J126" s="151">
        <f t="shared" ref="J126:J131" si="0">ROUND(I126*H126,2)</f>
        <v>0</v>
      </c>
      <c r="K126" s="152"/>
      <c r="L126" s="32"/>
      <c r="M126" s="153" t="s">
        <v>1</v>
      </c>
      <c r="N126" s="154" t="s">
        <v>41</v>
      </c>
      <c r="P126" s="155">
        <f t="shared" ref="P126:P131" si="1">O126*H126</f>
        <v>0</v>
      </c>
      <c r="Q126" s="155">
        <v>0</v>
      </c>
      <c r="R126" s="155">
        <f t="shared" ref="R126:R131" si="2">Q126*H126</f>
        <v>0</v>
      </c>
      <c r="S126" s="155">
        <v>0</v>
      </c>
      <c r="T126" s="156">
        <f t="shared" ref="T126:T131" si="3">S126*H126</f>
        <v>0</v>
      </c>
      <c r="AR126" s="157" t="s">
        <v>267</v>
      </c>
      <c r="AT126" s="157" t="s">
        <v>188</v>
      </c>
      <c r="AU126" s="157" t="s">
        <v>88</v>
      </c>
      <c r="AY126" s="17" t="s">
        <v>186</v>
      </c>
      <c r="BE126" s="158">
        <f t="shared" ref="BE126:BE131" si="4">IF(N126="základná",J126,0)</f>
        <v>0</v>
      </c>
      <c r="BF126" s="158">
        <f t="shared" ref="BF126:BF131" si="5">IF(N126="znížená",J126,0)</f>
        <v>0</v>
      </c>
      <c r="BG126" s="158">
        <f t="shared" ref="BG126:BG131" si="6">IF(N126="zákl. prenesená",J126,0)</f>
        <v>0</v>
      </c>
      <c r="BH126" s="158">
        <f t="shared" ref="BH126:BH131" si="7">IF(N126="zníž. prenesená",J126,0)</f>
        <v>0</v>
      </c>
      <c r="BI126" s="158">
        <f t="shared" ref="BI126:BI131" si="8">IF(N126="nulová",J126,0)</f>
        <v>0</v>
      </c>
      <c r="BJ126" s="17" t="s">
        <v>88</v>
      </c>
      <c r="BK126" s="158">
        <f t="shared" ref="BK126:BK131" si="9">ROUND(I126*H126,2)</f>
        <v>0</v>
      </c>
      <c r="BL126" s="17" t="s">
        <v>267</v>
      </c>
      <c r="BM126" s="157" t="s">
        <v>2452</v>
      </c>
    </row>
    <row r="127" spans="2:65" s="1" customFormat="1" ht="24.25" customHeight="1">
      <c r="B127" s="144"/>
      <c r="C127" s="180" t="s">
        <v>88</v>
      </c>
      <c r="D127" s="180" t="s">
        <v>218</v>
      </c>
      <c r="E127" s="181" t="s">
        <v>2453</v>
      </c>
      <c r="F127" s="182" t="s">
        <v>2454</v>
      </c>
      <c r="G127" s="183" t="s">
        <v>379</v>
      </c>
      <c r="H127" s="184">
        <v>1</v>
      </c>
      <c r="I127" s="185"/>
      <c r="J127" s="186">
        <f t="shared" si="0"/>
        <v>0</v>
      </c>
      <c r="K127" s="187"/>
      <c r="L127" s="188"/>
      <c r="M127" s="189" t="s">
        <v>1</v>
      </c>
      <c r="N127" s="190" t="s">
        <v>41</v>
      </c>
      <c r="P127" s="155">
        <f t="shared" si="1"/>
        <v>0</v>
      </c>
      <c r="Q127" s="155">
        <v>5.6999999999999998E-4</v>
      </c>
      <c r="R127" s="155">
        <f t="shared" si="2"/>
        <v>5.6999999999999998E-4</v>
      </c>
      <c r="S127" s="155">
        <v>0</v>
      </c>
      <c r="T127" s="156">
        <f t="shared" si="3"/>
        <v>0</v>
      </c>
      <c r="AR127" s="157" t="s">
        <v>336</v>
      </c>
      <c r="AT127" s="157" t="s">
        <v>218</v>
      </c>
      <c r="AU127" s="157" t="s">
        <v>88</v>
      </c>
      <c r="AY127" s="17" t="s">
        <v>186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7" t="s">
        <v>88</v>
      </c>
      <c r="BK127" s="158">
        <f t="shared" si="9"/>
        <v>0</v>
      </c>
      <c r="BL127" s="17" t="s">
        <v>267</v>
      </c>
      <c r="BM127" s="157" t="s">
        <v>2455</v>
      </c>
    </row>
    <row r="128" spans="2:65" s="1" customFormat="1" ht="37.9" customHeight="1">
      <c r="B128" s="144"/>
      <c r="C128" s="145" t="s">
        <v>202</v>
      </c>
      <c r="D128" s="145" t="s">
        <v>188</v>
      </c>
      <c r="E128" s="146" t="s">
        <v>2456</v>
      </c>
      <c r="F128" s="147" t="s">
        <v>2457</v>
      </c>
      <c r="G128" s="148" t="s">
        <v>322</v>
      </c>
      <c r="H128" s="149">
        <v>4</v>
      </c>
      <c r="I128" s="150"/>
      <c r="J128" s="151">
        <f t="shared" si="0"/>
        <v>0</v>
      </c>
      <c r="K128" s="152"/>
      <c r="L128" s="32"/>
      <c r="M128" s="153" t="s">
        <v>1</v>
      </c>
      <c r="N128" s="154" t="s">
        <v>41</v>
      </c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267</v>
      </c>
      <c r="AT128" s="157" t="s">
        <v>188</v>
      </c>
      <c r="AU128" s="157" t="s">
        <v>88</v>
      </c>
      <c r="AY128" s="17" t="s">
        <v>186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7" t="s">
        <v>88</v>
      </c>
      <c r="BK128" s="158">
        <f t="shared" si="9"/>
        <v>0</v>
      </c>
      <c r="BL128" s="17" t="s">
        <v>267</v>
      </c>
      <c r="BM128" s="157" t="s">
        <v>2458</v>
      </c>
    </row>
    <row r="129" spans="2:65" s="1" customFormat="1" ht="21.75" customHeight="1">
      <c r="B129" s="144"/>
      <c r="C129" s="145" t="s">
        <v>192</v>
      </c>
      <c r="D129" s="145" t="s">
        <v>188</v>
      </c>
      <c r="E129" s="146" t="s">
        <v>2459</v>
      </c>
      <c r="F129" s="147" t="s">
        <v>2460</v>
      </c>
      <c r="G129" s="148" t="s">
        <v>379</v>
      </c>
      <c r="H129" s="149">
        <v>1</v>
      </c>
      <c r="I129" s="150"/>
      <c r="J129" s="151">
        <f t="shared" si="0"/>
        <v>0</v>
      </c>
      <c r="K129" s="152"/>
      <c r="L129" s="32"/>
      <c r="M129" s="153" t="s">
        <v>1</v>
      </c>
      <c r="N129" s="154" t="s">
        <v>41</v>
      </c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267</v>
      </c>
      <c r="AT129" s="157" t="s">
        <v>188</v>
      </c>
      <c r="AU129" s="157" t="s">
        <v>88</v>
      </c>
      <c r="AY129" s="17" t="s">
        <v>186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7" t="s">
        <v>88</v>
      </c>
      <c r="BK129" s="158">
        <f t="shared" si="9"/>
        <v>0</v>
      </c>
      <c r="BL129" s="17" t="s">
        <v>267</v>
      </c>
      <c r="BM129" s="157" t="s">
        <v>2461</v>
      </c>
    </row>
    <row r="130" spans="2:65" s="1" customFormat="1" ht="24.25" customHeight="1">
      <c r="B130" s="144"/>
      <c r="C130" s="180" t="s">
        <v>212</v>
      </c>
      <c r="D130" s="180" t="s">
        <v>218</v>
      </c>
      <c r="E130" s="181" t="s">
        <v>2462</v>
      </c>
      <c r="F130" s="182" t="s">
        <v>2463</v>
      </c>
      <c r="G130" s="183" t="s">
        <v>379</v>
      </c>
      <c r="H130" s="184">
        <v>1</v>
      </c>
      <c r="I130" s="185"/>
      <c r="J130" s="186">
        <f t="shared" si="0"/>
        <v>0</v>
      </c>
      <c r="K130" s="187"/>
      <c r="L130" s="188"/>
      <c r="M130" s="189" t="s">
        <v>1</v>
      </c>
      <c r="N130" s="190" t="s">
        <v>41</v>
      </c>
      <c r="P130" s="155">
        <f t="shared" si="1"/>
        <v>0</v>
      </c>
      <c r="Q130" s="155">
        <v>5.0000000000000002E-5</v>
      </c>
      <c r="R130" s="155">
        <f t="shared" si="2"/>
        <v>5.0000000000000002E-5</v>
      </c>
      <c r="S130" s="155">
        <v>0</v>
      </c>
      <c r="T130" s="156">
        <f t="shared" si="3"/>
        <v>0</v>
      </c>
      <c r="AR130" s="157" t="s">
        <v>336</v>
      </c>
      <c r="AT130" s="157" t="s">
        <v>218</v>
      </c>
      <c r="AU130" s="157" t="s">
        <v>88</v>
      </c>
      <c r="AY130" s="17" t="s">
        <v>186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7" t="s">
        <v>88</v>
      </c>
      <c r="BK130" s="158">
        <f t="shared" si="9"/>
        <v>0</v>
      </c>
      <c r="BL130" s="17" t="s">
        <v>267</v>
      </c>
      <c r="BM130" s="157" t="s">
        <v>2464</v>
      </c>
    </row>
    <row r="131" spans="2:65" s="1" customFormat="1" ht="24.25" customHeight="1">
      <c r="B131" s="144"/>
      <c r="C131" s="145" t="s">
        <v>217</v>
      </c>
      <c r="D131" s="145" t="s">
        <v>188</v>
      </c>
      <c r="E131" s="146" t="s">
        <v>2465</v>
      </c>
      <c r="F131" s="147" t="s">
        <v>2466</v>
      </c>
      <c r="G131" s="148" t="s">
        <v>1104</v>
      </c>
      <c r="H131" s="198"/>
      <c r="I131" s="150"/>
      <c r="J131" s="151">
        <f t="shared" si="0"/>
        <v>0</v>
      </c>
      <c r="K131" s="152"/>
      <c r="L131" s="32"/>
      <c r="M131" s="153" t="s">
        <v>1</v>
      </c>
      <c r="N131" s="154" t="s">
        <v>41</v>
      </c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267</v>
      </c>
      <c r="AT131" s="157" t="s">
        <v>188</v>
      </c>
      <c r="AU131" s="157" t="s">
        <v>88</v>
      </c>
      <c r="AY131" s="17" t="s">
        <v>186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7" t="s">
        <v>88</v>
      </c>
      <c r="BK131" s="158">
        <f t="shared" si="9"/>
        <v>0</v>
      </c>
      <c r="BL131" s="17" t="s">
        <v>267</v>
      </c>
      <c r="BM131" s="157" t="s">
        <v>2467</v>
      </c>
    </row>
    <row r="132" spans="2:65" s="11" customFormat="1" ht="25.9" customHeight="1">
      <c r="B132" s="132"/>
      <c r="D132" s="133" t="s">
        <v>74</v>
      </c>
      <c r="E132" s="134" t="s">
        <v>2273</v>
      </c>
      <c r="F132" s="134" t="s">
        <v>1886</v>
      </c>
      <c r="I132" s="135"/>
      <c r="J132" s="136">
        <f>BK132</f>
        <v>0</v>
      </c>
      <c r="L132" s="132"/>
      <c r="M132" s="137"/>
      <c r="P132" s="138">
        <f>SUM(P133:P134)</f>
        <v>0</v>
      </c>
      <c r="R132" s="138">
        <f>SUM(R133:R134)</f>
        <v>0</v>
      </c>
      <c r="T132" s="139">
        <f>SUM(T133:T134)</f>
        <v>0</v>
      </c>
      <c r="AR132" s="133" t="s">
        <v>192</v>
      </c>
      <c r="AT132" s="140" t="s">
        <v>74</v>
      </c>
      <c r="AU132" s="140" t="s">
        <v>75</v>
      </c>
      <c r="AY132" s="133" t="s">
        <v>186</v>
      </c>
      <c r="BK132" s="141">
        <f>SUM(BK133:BK134)</f>
        <v>0</v>
      </c>
    </row>
    <row r="133" spans="2:65" s="1" customFormat="1" ht="16.5" customHeight="1">
      <c r="B133" s="144"/>
      <c r="C133" s="145" t="s">
        <v>225</v>
      </c>
      <c r="D133" s="145" t="s">
        <v>188</v>
      </c>
      <c r="E133" s="146" t="s">
        <v>1887</v>
      </c>
      <c r="F133" s="147" t="s">
        <v>2274</v>
      </c>
      <c r="G133" s="148" t="s">
        <v>1104</v>
      </c>
      <c r="H133" s="198"/>
      <c r="I133" s="150"/>
      <c r="J133" s="151">
        <f>ROUND(I133*H133,2)</f>
        <v>0</v>
      </c>
      <c r="K133" s="152"/>
      <c r="L133" s="32"/>
      <c r="M133" s="153" t="s">
        <v>1</v>
      </c>
      <c r="N133" s="154" t="s">
        <v>41</v>
      </c>
      <c r="P133" s="155">
        <f>O133*H133</f>
        <v>0</v>
      </c>
      <c r="Q133" s="155">
        <v>0</v>
      </c>
      <c r="R133" s="155">
        <f>Q133*H133</f>
        <v>0</v>
      </c>
      <c r="S133" s="155">
        <v>0</v>
      </c>
      <c r="T133" s="156">
        <f>S133*H133</f>
        <v>0</v>
      </c>
      <c r="AR133" s="157" t="s">
        <v>1694</v>
      </c>
      <c r="AT133" s="157" t="s">
        <v>188</v>
      </c>
      <c r="AU133" s="157" t="s">
        <v>82</v>
      </c>
      <c r="AY133" s="17" t="s">
        <v>186</v>
      </c>
      <c r="BE133" s="158">
        <f>IF(N133="základná",J133,0)</f>
        <v>0</v>
      </c>
      <c r="BF133" s="158">
        <f>IF(N133="znížená",J133,0)</f>
        <v>0</v>
      </c>
      <c r="BG133" s="158">
        <f>IF(N133="zákl. prenesená",J133,0)</f>
        <v>0</v>
      </c>
      <c r="BH133" s="158">
        <f>IF(N133="zníž. prenesená",J133,0)</f>
        <v>0</v>
      </c>
      <c r="BI133" s="158">
        <f>IF(N133="nulová",J133,0)</f>
        <v>0</v>
      </c>
      <c r="BJ133" s="17" t="s">
        <v>88</v>
      </c>
      <c r="BK133" s="158">
        <f>ROUND(I133*H133,2)</f>
        <v>0</v>
      </c>
      <c r="BL133" s="17" t="s">
        <v>1694</v>
      </c>
      <c r="BM133" s="157" t="s">
        <v>237</v>
      </c>
    </row>
    <row r="134" spans="2:65" s="1" customFormat="1" ht="16.5" customHeight="1">
      <c r="B134" s="144"/>
      <c r="C134" s="145" t="s">
        <v>222</v>
      </c>
      <c r="D134" s="145" t="s">
        <v>188</v>
      </c>
      <c r="E134" s="146" t="s">
        <v>1890</v>
      </c>
      <c r="F134" s="147" t="s">
        <v>2275</v>
      </c>
      <c r="G134" s="148" t="s">
        <v>1104</v>
      </c>
      <c r="H134" s="198"/>
      <c r="I134" s="150"/>
      <c r="J134" s="151">
        <f>ROUND(I134*H134,2)</f>
        <v>0</v>
      </c>
      <c r="K134" s="152"/>
      <c r="L134" s="32"/>
      <c r="M134" s="199" t="s">
        <v>1</v>
      </c>
      <c r="N134" s="200" t="s">
        <v>41</v>
      </c>
      <c r="O134" s="201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157" t="s">
        <v>1694</v>
      </c>
      <c r="AT134" s="157" t="s">
        <v>188</v>
      </c>
      <c r="AU134" s="157" t="s">
        <v>82</v>
      </c>
      <c r="AY134" s="17" t="s">
        <v>186</v>
      </c>
      <c r="BE134" s="158">
        <f>IF(N134="základná",J134,0)</f>
        <v>0</v>
      </c>
      <c r="BF134" s="158">
        <f>IF(N134="znížená",J134,0)</f>
        <v>0</v>
      </c>
      <c r="BG134" s="158">
        <f>IF(N134="zákl. prenesená",J134,0)</f>
        <v>0</v>
      </c>
      <c r="BH134" s="158">
        <f>IF(N134="zníž. prenesená",J134,0)</f>
        <v>0</v>
      </c>
      <c r="BI134" s="158">
        <f>IF(N134="nulová",J134,0)</f>
        <v>0</v>
      </c>
      <c r="BJ134" s="17" t="s">
        <v>88</v>
      </c>
      <c r="BK134" s="158">
        <f>ROUND(I134*H134,2)</f>
        <v>0</v>
      </c>
      <c r="BL134" s="17" t="s">
        <v>1694</v>
      </c>
      <c r="BM134" s="157" t="s">
        <v>254</v>
      </c>
    </row>
    <row r="135" spans="2:65" s="1" customFormat="1" ht="7" customHeight="1"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32"/>
    </row>
  </sheetData>
  <autoFilter ref="C122:K134" xr:uid="{00000000-0009-0000-0000-00000A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3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130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134</v>
      </c>
      <c r="L4" s="20"/>
      <c r="M4" s="97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Richtársky dom - energetická obnova objektu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2445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4" t="s">
        <v>2468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18. 11. 2025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5"/>
      <c r="G20" s="245"/>
      <c r="H20" s="245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9" t="s">
        <v>1</v>
      </c>
      <c r="F29" s="249"/>
      <c r="G29" s="249"/>
      <c r="H29" s="249"/>
      <c r="L29" s="98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9" t="s">
        <v>35</v>
      </c>
      <c r="J32" s="69">
        <f>ROUND(J123,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0">
        <f>ROUND((SUM(BE123:BE134)),  2)</f>
        <v>0</v>
      </c>
      <c r="G35" s="101"/>
      <c r="H35" s="101"/>
      <c r="I35" s="102">
        <v>0.23</v>
      </c>
      <c r="J35" s="100">
        <f>ROUND(((SUM(BE123:BE134))*I35),  2)</f>
        <v>0</v>
      </c>
      <c r="L35" s="32"/>
    </row>
    <row r="36" spans="2:12" s="1" customFormat="1" ht="14.5" customHeight="1">
      <c r="B36" s="32"/>
      <c r="E36" s="37" t="s">
        <v>41</v>
      </c>
      <c r="F36" s="100">
        <f>ROUND((SUM(BF123:BF134)),  2)</f>
        <v>0</v>
      </c>
      <c r="G36" s="101"/>
      <c r="H36" s="101"/>
      <c r="I36" s="102">
        <v>0.23</v>
      </c>
      <c r="J36" s="100">
        <f>ROUND(((SUM(BF123:BF134))*I36),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ROUND((SUM(BG123:BG134)),  2)</f>
        <v>0</v>
      </c>
      <c r="I37" s="103">
        <v>0.23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ROUND((SUM(BH123:BH134)),  2)</f>
        <v>0</v>
      </c>
      <c r="I38" s="103">
        <v>0.23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0">
        <f>ROUND((SUM(BI123:BI134)),  2)</f>
        <v>0</v>
      </c>
      <c r="G39" s="101"/>
      <c r="H39" s="101"/>
      <c r="I39" s="102">
        <v>0</v>
      </c>
      <c r="J39" s="100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4"/>
      <c r="D41" s="105" t="s">
        <v>45</v>
      </c>
      <c r="E41" s="60"/>
      <c r="F41" s="60"/>
      <c r="G41" s="106" t="s">
        <v>46</v>
      </c>
      <c r="H41" s="107" t="s">
        <v>47</v>
      </c>
      <c r="I41" s="60"/>
      <c r="J41" s="108">
        <f>SUM(J32:J39)</f>
        <v>0</v>
      </c>
      <c r="K41" s="109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0" t="s">
        <v>51</v>
      </c>
      <c r="G61" s="46" t="s">
        <v>50</v>
      </c>
      <c r="H61" s="34"/>
      <c r="I61" s="34"/>
      <c r="J61" s="11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0" t="s">
        <v>51</v>
      </c>
      <c r="G76" s="46" t="s">
        <v>50</v>
      </c>
      <c r="H76" s="34"/>
      <c r="I76" s="34"/>
      <c r="J76" s="111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139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9" t="str">
        <f>E7</f>
        <v>Richtársky dom - energetická obnova objektu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2445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4" t="str">
        <f>E11</f>
        <v>F2 - Vzduchotechnika - neoprávnené</v>
      </c>
      <c r="F89" s="258"/>
      <c r="G89" s="258"/>
      <c r="H89" s="25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Záhorská Bystrica</v>
      </c>
      <c r="I91" s="27" t="s">
        <v>21</v>
      </c>
      <c r="J91" s="55" t="str">
        <f>IF(J14="","",J14)</f>
        <v>18. 11. 2025</v>
      </c>
      <c r="L91" s="32"/>
    </row>
    <row r="92" spans="2:12" s="1" customFormat="1" ht="7" customHeight="1">
      <c r="B92" s="32"/>
      <c r="L92" s="32"/>
    </row>
    <row r="93" spans="2:12" s="1" customFormat="1" ht="25.75" customHeight="1">
      <c r="B93" s="32"/>
      <c r="C93" s="27" t="s">
        <v>23</v>
      </c>
      <c r="F93" s="25" t="str">
        <f>E17</f>
        <v>Mestská časť BA-Záhorská Bystrica</v>
      </c>
      <c r="I93" s="27" t="s">
        <v>29</v>
      </c>
      <c r="J93" s="30" t="str">
        <f>E23</f>
        <v>Ing. arch. Ladislav Slabey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2" t="s">
        <v>140</v>
      </c>
      <c r="D96" s="104"/>
      <c r="E96" s="104"/>
      <c r="F96" s="104"/>
      <c r="G96" s="104"/>
      <c r="H96" s="104"/>
      <c r="I96" s="104"/>
      <c r="J96" s="113" t="s">
        <v>141</v>
      </c>
      <c r="K96" s="104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4" t="s">
        <v>142</v>
      </c>
      <c r="J98" s="69">
        <f>J123</f>
        <v>0</v>
      </c>
      <c r="L98" s="32"/>
      <c r="AU98" s="17" t="s">
        <v>143</v>
      </c>
    </row>
    <row r="99" spans="2:47" s="8" customFormat="1" ht="25" customHeight="1">
      <c r="B99" s="115"/>
      <c r="D99" s="116" t="s">
        <v>154</v>
      </c>
      <c r="E99" s="117"/>
      <c r="F99" s="117"/>
      <c r="G99" s="117"/>
      <c r="H99" s="117"/>
      <c r="I99" s="117"/>
      <c r="J99" s="118">
        <f>J124</f>
        <v>0</v>
      </c>
      <c r="L99" s="115"/>
    </row>
    <row r="100" spans="2:47" s="8" customFormat="1" ht="25" customHeight="1">
      <c r="B100" s="115"/>
      <c r="D100" s="116" t="s">
        <v>2469</v>
      </c>
      <c r="E100" s="117"/>
      <c r="F100" s="117"/>
      <c r="G100" s="117"/>
      <c r="H100" s="117"/>
      <c r="I100" s="117"/>
      <c r="J100" s="118">
        <f>J125</f>
        <v>0</v>
      </c>
      <c r="L100" s="115"/>
    </row>
    <row r="101" spans="2:47" s="8" customFormat="1" ht="25" customHeight="1">
      <c r="B101" s="115"/>
      <c r="D101" s="116" t="s">
        <v>2064</v>
      </c>
      <c r="E101" s="117"/>
      <c r="F101" s="117"/>
      <c r="G101" s="117"/>
      <c r="H101" s="117"/>
      <c r="I101" s="117"/>
      <c r="J101" s="118">
        <f>J132</f>
        <v>0</v>
      </c>
      <c r="L101" s="115"/>
    </row>
    <row r="102" spans="2:47" s="1" customFormat="1" ht="21.75" customHeight="1">
      <c r="B102" s="32"/>
      <c r="L102" s="32"/>
    </row>
    <row r="103" spans="2:47" s="1" customFormat="1" ht="7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47" s="1" customFormat="1" ht="7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47" s="1" customFormat="1" ht="25" customHeight="1">
      <c r="B108" s="32"/>
      <c r="C108" s="21" t="s">
        <v>172</v>
      </c>
      <c r="L108" s="32"/>
    </row>
    <row r="109" spans="2:47" s="1" customFormat="1" ht="7" customHeight="1">
      <c r="B109" s="32"/>
      <c r="L109" s="32"/>
    </row>
    <row r="110" spans="2:47" s="1" customFormat="1" ht="12" customHeight="1">
      <c r="B110" s="32"/>
      <c r="C110" s="27" t="s">
        <v>15</v>
      </c>
      <c r="L110" s="32"/>
    </row>
    <row r="111" spans="2:47" s="1" customFormat="1" ht="16.5" customHeight="1">
      <c r="B111" s="32"/>
      <c r="E111" s="259" t="str">
        <f>E7</f>
        <v>Richtársky dom - energetická obnova objektu</v>
      </c>
      <c r="F111" s="260"/>
      <c r="G111" s="260"/>
      <c r="H111" s="260"/>
      <c r="L111" s="32"/>
    </row>
    <row r="112" spans="2:47" ht="12" customHeight="1">
      <c r="B112" s="20"/>
      <c r="C112" s="27" t="s">
        <v>135</v>
      </c>
      <c r="L112" s="20"/>
    </row>
    <row r="113" spans="2:65" s="1" customFormat="1" ht="16.5" customHeight="1">
      <c r="B113" s="32"/>
      <c r="E113" s="259" t="s">
        <v>2445</v>
      </c>
      <c r="F113" s="258"/>
      <c r="G113" s="258"/>
      <c r="H113" s="258"/>
      <c r="L113" s="32"/>
    </row>
    <row r="114" spans="2:65" s="1" customFormat="1" ht="12" customHeight="1">
      <c r="B114" s="32"/>
      <c r="C114" s="27" t="s">
        <v>137</v>
      </c>
      <c r="L114" s="32"/>
    </row>
    <row r="115" spans="2:65" s="1" customFormat="1" ht="16.5" customHeight="1">
      <c r="B115" s="32"/>
      <c r="E115" s="254" t="str">
        <f>E11</f>
        <v>F2 - Vzduchotechnika - neoprávnené</v>
      </c>
      <c r="F115" s="258"/>
      <c r="G115" s="258"/>
      <c r="H115" s="258"/>
      <c r="L115" s="32"/>
    </row>
    <row r="116" spans="2:65" s="1" customFormat="1" ht="7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F14</f>
        <v>Záhorská Bystrica</v>
      </c>
      <c r="I117" s="27" t="s">
        <v>21</v>
      </c>
      <c r="J117" s="55" t="str">
        <f>IF(J14="","",J14)</f>
        <v>18. 11. 2025</v>
      </c>
      <c r="L117" s="32"/>
    </row>
    <row r="118" spans="2:65" s="1" customFormat="1" ht="7" customHeight="1">
      <c r="B118" s="32"/>
      <c r="L118" s="32"/>
    </row>
    <row r="119" spans="2:65" s="1" customFormat="1" ht="25.75" customHeight="1">
      <c r="B119" s="32"/>
      <c r="C119" s="27" t="s">
        <v>23</v>
      </c>
      <c r="F119" s="25" t="str">
        <f>E17</f>
        <v>Mestská časť BA-Záhorská Bystrica</v>
      </c>
      <c r="I119" s="27" t="s">
        <v>29</v>
      </c>
      <c r="J119" s="30" t="str">
        <f>E23</f>
        <v>Ing. arch. Ladislav Slabey</v>
      </c>
      <c r="L119" s="32"/>
    </row>
    <row r="120" spans="2:65" s="1" customFormat="1" ht="15.25" customHeight="1">
      <c r="B120" s="32"/>
      <c r="C120" s="27" t="s">
        <v>27</v>
      </c>
      <c r="F120" s="25" t="str">
        <f>IF(E20="","",E20)</f>
        <v>Vyplň údaj</v>
      </c>
      <c r="I120" s="27" t="s">
        <v>32</v>
      </c>
      <c r="J120" s="30" t="str">
        <f>E26</f>
        <v xml:space="preserve"> </v>
      </c>
      <c r="L120" s="32"/>
    </row>
    <row r="121" spans="2:65" s="1" customFormat="1" ht="10.4" customHeight="1">
      <c r="B121" s="32"/>
      <c r="L121" s="32"/>
    </row>
    <row r="122" spans="2:65" s="10" customFormat="1" ht="29.25" customHeight="1">
      <c r="B122" s="123"/>
      <c r="C122" s="124" t="s">
        <v>173</v>
      </c>
      <c r="D122" s="125" t="s">
        <v>60</v>
      </c>
      <c r="E122" s="125" t="s">
        <v>56</v>
      </c>
      <c r="F122" s="125" t="s">
        <v>57</v>
      </c>
      <c r="G122" s="125" t="s">
        <v>174</v>
      </c>
      <c r="H122" s="125" t="s">
        <v>175</v>
      </c>
      <c r="I122" s="125" t="s">
        <v>176</v>
      </c>
      <c r="J122" s="126" t="s">
        <v>141</v>
      </c>
      <c r="K122" s="127" t="s">
        <v>177</v>
      </c>
      <c r="L122" s="123"/>
      <c r="M122" s="62" t="s">
        <v>1</v>
      </c>
      <c r="N122" s="63" t="s">
        <v>39</v>
      </c>
      <c r="O122" s="63" t="s">
        <v>178</v>
      </c>
      <c r="P122" s="63" t="s">
        <v>179</v>
      </c>
      <c r="Q122" s="63" t="s">
        <v>180</v>
      </c>
      <c r="R122" s="63" t="s">
        <v>181</v>
      </c>
      <c r="S122" s="63" t="s">
        <v>182</v>
      </c>
      <c r="T122" s="64" t="s">
        <v>183</v>
      </c>
    </row>
    <row r="123" spans="2:65" s="1" customFormat="1" ht="22.9" customHeight="1">
      <c r="B123" s="32"/>
      <c r="C123" s="67" t="s">
        <v>142</v>
      </c>
      <c r="J123" s="128">
        <f>BK123</f>
        <v>0</v>
      </c>
      <c r="L123" s="32"/>
      <c r="M123" s="65"/>
      <c r="N123" s="56"/>
      <c r="O123" s="56"/>
      <c r="P123" s="129">
        <f>P124+P125+P132</f>
        <v>0</v>
      </c>
      <c r="Q123" s="56"/>
      <c r="R123" s="129">
        <f>R124+R125+R132</f>
        <v>1.24E-3</v>
      </c>
      <c r="S123" s="56"/>
      <c r="T123" s="130">
        <f>T124+T125+T132</f>
        <v>0</v>
      </c>
      <c r="AT123" s="17" t="s">
        <v>74</v>
      </c>
      <c r="AU123" s="17" t="s">
        <v>143</v>
      </c>
      <c r="BK123" s="131">
        <f>BK124+BK125+BK132</f>
        <v>0</v>
      </c>
    </row>
    <row r="124" spans="2:65" s="11" customFormat="1" ht="25.9" customHeight="1">
      <c r="B124" s="132"/>
      <c r="D124" s="133" t="s">
        <v>74</v>
      </c>
      <c r="E124" s="134" t="s">
        <v>1051</v>
      </c>
      <c r="F124" s="134" t="s">
        <v>1052</v>
      </c>
      <c r="I124" s="135"/>
      <c r="J124" s="136">
        <f>BK124</f>
        <v>0</v>
      </c>
      <c r="L124" s="132"/>
      <c r="M124" s="137"/>
      <c r="P124" s="138">
        <v>0</v>
      </c>
      <c r="R124" s="138">
        <v>0</v>
      </c>
      <c r="T124" s="139">
        <v>0</v>
      </c>
      <c r="AR124" s="133" t="s">
        <v>88</v>
      </c>
      <c r="AT124" s="140" t="s">
        <v>74</v>
      </c>
      <c r="AU124" s="140" t="s">
        <v>75</v>
      </c>
      <c r="AY124" s="133" t="s">
        <v>186</v>
      </c>
      <c r="BK124" s="141">
        <v>0</v>
      </c>
    </row>
    <row r="125" spans="2:65" s="11" customFormat="1" ht="25.9" customHeight="1">
      <c r="B125" s="132"/>
      <c r="D125" s="133" t="s">
        <v>74</v>
      </c>
      <c r="E125" s="134" t="s">
        <v>2448</v>
      </c>
      <c r="F125" s="134" t="s">
        <v>2449</v>
      </c>
      <c r="I125" s="135"/>
      <c r="J125" s="136">
        <f>BK125</f>
        <v>0</v>
      </c>
      <c r="L125" s="132"/>
      <c r="M125" s="137"/>
      <c r="P125" s="138">
        <f>SUM(P126:P131)</f>
        <v>0</v>
      </c>
      <c r="R125" s="138">
        <f>SUM(R126:R131)</f>
        <v>1.24E-3</v>
      </c>
      <c r="T125" s="139">
        <f>SUM(T126:T131)</f>
        <v>0</v>
      </c>
      <c r="AR125" s="133" t="s">
        <v>88</v>
      </c>
      <c r="AT125" s="140" t="s">
        <v>74</v>
      </c>
      <c r="AU125" s="140" t="s">
        <v>75</v>
      </c>
      <c r="AY125" s="133" t="s">
        <v>186</v>
      </c>
      <c r="BK125" s="141">
        <f>SUM(BK126:BK131)</f>
        <v>0</v>
      </c>
    </row>
    <row r="126" spans="2:65" s="1" customFormat="1" ht="24.25" customHeight="1">
      <c r="B126" s="144"/>
      <c r="C126" s="145" t="s">
        <v>82</v>
      </c>
      <c r="D126" s="145" t="s">
        <v>188</v>
      </c>
      <c r="E126" s="146" t="s">
        <v>2450</v>
      </c>
      <c r="F126" s="147" t="s">
        <v>2451</v>
      </c>
      <c r="G126" s="148" t="s">
        <v>379</v>
      </c>
      <c r="H126" s="149">
        <v>2</v>
      </c>
      <c r="I126" s="150"/>
      <c r="J126" s="151">
        <f t="shared" ref="J126:J131" si="0">ROUND(I126*H126,2)</f>
        <v>0</v>
      </c>
      <c r="K126" s="152"/>
      <c r="L126" s="32"/>
      <c r="M126" s="153" t="s">
        <v>1</v>
      </c>
      <c r="N126" s="154" t="s">
        <v>41</v>
      </c>
      <c r="P126" s="155">
        <f t="shared" ref="P126:P131" si="1">O126*H126</f>
        <v>0</v>
      </c>
      <c r="Q126" s="155">
        <v>0</v>
      </c>
      <c r="R126" s="155">
        <f t="shared" ref="R126:R131" si="2">Q126*H126</f>
        <v>0</v>
      </c>
      <c r="S126" s="155">
        <v>0</v>
      </c>
      <c r="T126" s="156">
        <f t="shared" ref="T126:T131" si="3">S126*H126</f>
        <v>0</v>
      </c>
      <c r="AR126" s="157" t="s">
        <v>267</v>
      </c>
      <c r="AT126" s="157" t="s">
        <v>188</v>
      </c>
      <c r="AU126" s="157" t="s">
        <v>82</v>
      </c>
      <c r="AY126" s="17" t="s">
        <v>186</v>
      </c>
      <c r="BE126" s="158">
        <f t="shared" ref="BE126:BE131" si="4">IF(N126="základná",J126,0)</f>
        <v>0</v>
      </c>
      <c r="BF126" s="158">
        <f t="shared" ref="BF126:BF131" si="5">IF(N126="znížená",J126,0)</f>
        <v>0</v>
      </c>
      <c r="BG126" s="158">
        <f t="shared" ref="BG126:BG131" si="6">IF(N126="zákl. prenesená",J126,0)</f>
        <v>0</v>
      </c>
      <c r="BH126" s="158">
        <f t="shared" ref="BH126:BH131" si="7">IF(N126="zníž. prenesená",J126,0)</f>
        <v>0</v>
      </c>
      <c r="BI126" s="158">
        <f t="shared" ref="BI126:BI131" si="8">IF(N126="nulová",J126,0)</f>
        <v>0</v>
      </c>
      <c r="BJ126" s="17" t="s">
        <v>88</v>
      </c>
      <c r="BK126" s="158">
        <f t="shared" ref="BK126:BK131" si="9">ROUND(I126*H126,2)</f>
        <v>0</v>
      </c>
      <c r="BL126" s="17" t="s">
        <v>267</v>
      </c>
      <c r="BM126" s="157" t="s">
        <v>2470</v>
      </c>
    </row>
    <row r="127" spans="2:65" s="1" customFormat="1" ht="24.25" customHeight="1">
      <c r="B127" s="144"/>
      <c r="C127" s="180" t="s">
        <v>88</v>
      </c>
      <c r="D127" s="180" t="s">
        <v>218</v>
      </c>
      <c r="E127" s="181" t="s">
        <v>2453</v>
      </c>
      <c r="F127" s="182" t="s">
        <v>2454</v>
      </c>
      <c r="G127" s="183" t="s">
        <v>379</v>
      </c>
      <c r="H127" s="184">
        <v>2</v>
      </c>
      <c r="I127" s="185"/>
      <c r="J127" s="186">
        <f t="shared" si="0"/>
        <v>0</v>
      </c>
      <c r="K127" s="187"/>
      <c r="L127" s="188"/>
      <c r="M127" s="189" t="s">
        <v>1</v>
      </c>
      <c r="N127" s="190" t="s">
        <v>41</v>
      </c>
      <c r="P127" s="155">
        <f t="shared" si="1"/>
        <v>0</v>
      </c>
      <c r="Q127" s="155">
        <v>5.6999999999999998E-4</v>
      </c>
      <c r="R127" s="155">
        <f t="shared" si="2"/>
        <v>1.14E-3</v>
      </c>
      <c r="S127" s="155">
        <v>0</v>
      </c>
      <c r="T127" s="156">
        <f t="shared" si="3"/>
        <v>0</v>
      </c>
      <c r="AR127" s="157" t="s">
        <v>336</v>
      </c>
      <c r="AT127" s="157" t="s">
        <v>218</v>
      </c>
      <c r="AU127" s="157" t="s">
        <v>82</v>
      </c>
      <c r="AY127" s="17" t="s">
        <v>186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7" t="s">
        <v>88</v>
      </c>
      <c r="BK127" s="158">
        <f t="shared" si="9"/>
        <v>0</v>
      </c>
      <c r="BL127" s="17" t="s">
        <v>267</v>
      </c>
      <c r="BM127" s="157" t="s">
        <v>2471</v>
      </c>
    </row>
    <row r="128" spans="2:65" s="1" customFormat="1" ht="37.9" customHeight="1">
      <c r="B128" s="144"/>
      <c r="C128" s="145" t="s">
        <v>202</v>
      </c>
      <c r="D128" s="145" t="s">
        <v>188</v>
      </c>
      <c r="E128" s="146" t="s">
        <v>2456</v>
      </c>
      <c r="F128" s="147" t="s">
        <v>2457</v>
      </c>
      <c r="G128" s="148" t="s">
        <v>322</v>
      </c>
      <c r="H128" s="149">
        <v>2</v>
      </c>
      <c r="I128" s="150"/>
      <c r="J128" s="151">
        <f t="shared" si="0"/>
        <v>0</v>
      </c>
      <c r="K128" s="152"/>
      <c r="L128" s="32"/>
      <c r="M128" s="153" t="s">
        <v>1</v>
      </c>
      <c r="N128" s="154" t="s">
        <v>41</v>
      </c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267</v>
      </c>
      <c r="AT128" s="157" t="s">
        <v>188</v>
      </c>
      <c r="AU128" s="157" t="s">
        <v>82</v>
      </c>
      <c r="AY128" s="17" t="s">
        <v>186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7" t="s">
        <v>88</v>
      </c>
      <c r="BK128" s="158">
        <f t="shared" si="9"/>
        <v>0</v>
      </c>
      <c r="BL128" s="17" t="s">
        <v>267</v>
      </c>
      <c r="BM128" s="157" t="s">
        <v>2472</v>
      </c>
    </row>
    <row r="129" spans="2:65" s="1" customFormat="1" ht="21.75" customHeight="1">
      <c r="B129" s="144"/>
      <c r="C129" s="145" t="s">
        <v>192</v>
      </c>
      <c r="D129" s="145" t="s">
        <v>188</v>
      </c>
      <c r="E129" s="146" t="s">
        <v>2459</v>
      </c>
      <c r="F129" s="147" t="s">
        <v>2460</v>
      </c>
      <c r="G129" s="148" t="s">
        <v>379</v>
      </c>
      <c r="H129" s="149">
        <v>2</v>
      </c>
      <c r="I129" s="150"/>
      <c r="J129" s="151">
        <f t="shared" si="0"/>
        <v>0</v>
      </c>
      <c r="K129" s="152"/>
      <c r="L129" s="32"/>
      <c r="M129" s="153" t="s">
        <v>1</v>
      </c>
      <c r="N129" s="154" t="s">
        <v>41</v>
      </c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267</v>
      </c>
      <c r="AT129" s="157" t="s">
        <v>188</v>
      </c>
      <c r="AU129" s="157" t="s">
        <v>82</v>
      </c>
      <c r="AY129" s="17" t="s">
        <v>186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7" t="s">
        <v>88</v>
      </c>
      <c r="BK129" s="158">
        <f t="shared" si="9"/>
        <v>0</v>
      </c>
      <c r="BL129" s="17" t="s">
        <v>267</v>
      </c>
      <c r="BM129" s="157" t="s">
        <v>2473</v>
      </c>
    </row>
    <row r="130" spans="2:65" s="1" customFormat="1" ht="24.25" customHeight="1">
      <c r="B130" s="144"/>
      <c r="C130" s="180" t="s">
        <v>212</v>
      </c>
      <c r="D130" s="180" t="s">
        <v>218</v>
      </c>
      <c r="E130" s="181" t="s">
        <v>2462</v>
      </c>
      <c r="F130" s="182" t="s">
        <v>2463</v>
      </c>
      <c r="G130" s="183" t="s">
        <v>379</v>
      </c>
      <c r="H130" s="184">
        <v>2</v>
      </c>
      <c r="I130" s="185"/>
      <c r="J130" s="186">
        <f t="shared" si="0"/>
        <v>0</v>
      </c>
      <c r="K130" s="187"/>
      <c r="L130" s="188"/>
      <c r="M130" s="189" t="s">
        <v>1</v>
      </c>
      <c r="N130" s="190" t="s">
        <v>41</v>
      </c>
      <c r="P130" s="155">
        <f t="shared" si="1"/>
        <v>0</v>
      </c>
      <c r="Q130" s="155">
        <v>5.0000000000000002E-5</v>
      </c>
      <c r="R130" s="155">
        <f t="shared" si="2"/>
        <v>1E-4</v>
      </c>
      <c r="S130" s="155">
        <v>0</v>
      </c>
      <c r="T130" s="156">
        <f t="shared" si="3"/>
        <v>0</v>
      </c>
      <c r="AR130" s="157" t="s">
        <v>336</v>
      </c>
      <c r="AT130" s="157" t="s">
        <v>218</v>
      </c>
      <c r="AU130" s="157" t="s">
        <v>82</v>
      </c>
      <c r="AY130" s="17" t="s">
        <v>186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7" t="s">
        <v>88</v>
      </c>
      <c r="BK130" s="158">
        <f t="shared" si="9"/>
        <v>0</v>
      </c>
      <c r="BL130" s="17" t="s">
        <v>267</v>
      </c>
      <c r="BM130" s="157" t="s">
        <v>2474</v>
      </c>
    </row>
    <row r="131" spans="2:65" s="1" customFormat="1" ht="24.25" customHeight="1">
      <c r="B131" s="144"/>
      <c r="C131" s="145" t="s">
        <v>217</v>
      </c>
      <c r="D131" s="145" t="s">
        <v>188</v>
      </c>
      <c r="E131" s="146" t="s">
        <v>2465</v>
      </c>
      <c r="F131" s="147" t="s">
        <v>2466</v>
      </c>
      <c r="G131" s="148" t="s">
        <v>1104</v>
      </c>
      <c r="H131" s="198"/>
      <c r="I131" s="150"/>
      <c r="J131" s="151">
        <f t="shared" si="0"/>
        <v>0</v>
      </c>
      <c r="K131" s="152"/>
      <c r="L131" s="32"/>
      <c r="M131" s="153" t="s">
        <v>1</v>
      </c>
      <c r="N131" s="154" t="s">
        <v>41</v>
      </c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267</v>
      </c>
      <c r="AT131" s="157" t="s">
        <v>188</v>
      </c>
      <c r="AU131" s="157" t="s">
        <v>82</v>
      </c>
      <c r="AY131" s="17" t="s">
        <v>186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7" t="s">
        <v>88</v>
      </c>
      <c r="BK131" s="158">
        <f t="shared" si="9"/>
        <v>0</v>
      </c>
      <c r="BL131" s="17" t="s">
        <v>267</v>
      </c>
      <c r="BM131" s="157" t="s">
        <v>2475</v>
      </c>
    </row>
    <row r="132" spans="2:65" s="11" customFormat="1" ht="25.9" customHeight="1">
      <c r="B132" s="132"/>
      <c r="D132" s="133" t="s">
        <v>74</v>
      </c>
      <c r="E132" s="134" t="s">
        <v>2273</v>
      </c>
      <c r="F132" s="134" t="s">
        <v>1886</v>
      </c>
      <c r="I132" s="135"/>
      <c r="J132" s="136">
        <f>BK132</f>
        <v>0</v>
      </c>
      <c r="L132" s="132"/>
      <c r="M132" s="137"/>
      <c r="P132" s="138">
        <f>SUM(P133:P134)</f>
        <v>0</v>
      </c>
      <c r="R132" s="138">
        <f>SUM(R133:R134)</f>
        <v>0</v>
      </c>
      <c r="T132" s="139">
        <f>SUM(T133:T134)</f>
        <v>0</v>
      </c>
      <c r="AR132" s="133" t="s">
        <v>192</v>
      </c>
      <c r="AT132" s="140" t="s">
        <v>74</v>
      </c>
      <c r="AU132" s="140" t="s">
        <v>75</v>
      </c>
      <c r="AY132" s="133" t="s">
        <v>186</v>
      </c>
      <c r="BK132" s="141">
        <f>SUM(BK133:BK134)</f>
        <v>0</v>
      </c>
    </row>
    <row r="133" spans="2:65" s="1" customFormat="1" ht="16.5" customHeight="1">
      <c r="B133" s="144"/>
      <c r="C133" s="145" t="s">
        <v>225</v>
      </c>
      <c r="D133" s="145" t="s">
        <v>188</v>
      </c>
      <c r="E133" s="146" t="s">
        <v>1887</v>
      </c>
      <c r="F133" s="147" t="s">
        <v>2274</v>
      </c>
      <c r="G133" s="148" t="s">
        <v>1104</v>
      </c>
      <c r="H133" s="198"/>
      <c r="I133" s="150"/>
      <c r="J133" s="151">
        <f>ROUND(I133*H133,2)</f>
        <v>0</v>
      </c>
      <c r="K133" s="152"/>
      <c r="L133" s="32"/>
      <c r="M133" s="153" t="s">
        <v>1</v>
      </c>
      <c r="N133" s="154" t="s">
        <v>41</v>
      </c>
      <c r="P133" s="155">
        <f>O133*H133</f>
        <v>0</v>
      </c>
      <c r="Q133" s="155">
        <v>0</v>
      </c>
      <c r="R133" s="155">
        <f>Q133*H133</f>
        <v>0</v>
      </c>
      <c r="S133" s="155">
        <v>0</v>
      </c>
      <c r="T133" s="156">
        <f>S133*H133</f>
        <v>0</v>
      </c>
      <c r="AR133" s="157" t="s">
        <v>1694</v>
      </c>
      <c r="AT133" s="157" t="s">
        <v>188</v>
      </c>
      <c r="AU133" s="157" t="s">
        <v>82</v>
      </c>
      <c r="AY133" s="17" t="s">
        <v>186</v>
      </c>
      <c r="BE133" s="158">
        <f>IF(N133="základná",J133,0)</f>
        <v>0</v>
      </c>
      <c r="BF133" s="158">
        <f>IF(N133="znížená",J133,0)</f>
        <v>0</v>
      </c>
      <c r="BG133" s="158">
        <f>IF(N133="zákl. prenesená",J133,0)</f>
        <v>0</v>
      </c>
      <c r="BH133" s="158">
        <f>IF(N133="zníž. prenesená",J133,0)</f>
        <v>0</v>
      </c>
      <c r="BI133" s="158">
        <f>IF(N133="nulová",J133,0)</f>
        <v>0</v>
      </c>
      <c r="BJ133" s="17" t="s">
        <v>88</v>
      </c>
      <c r="BK133" s="158">
        <f>ROUND(I133*H133,2)</f>
        <v>0</v>
      </c>
      <c r="BL133" s="17" t="s">
        <v>1694</v>
      </c>
      <c r="BM133" s="157" t="s">
        <v>237</v>
      </c>
    </row>
    <row r="134" spans="2:65" s="1" customFormat="1" ht="16.5" customHeight="1">
      <c r="B134" s="144"/>
      <c r="C134" s="145" t="s">
        <v>222</v>
      </c>
      <c r="D134" s="145" t="s">
        <v>188</v>
      </c>
      <c r="E134" s="146" t="s">
        <v>1890</v>
      </c>
      <c r="F134" s="147" t="s">
        <v>2275</v>
      </c>
      <c r="G134" s="148" t="s">
        <v>1104</v>
      </c>
      <c r="H134" s="198"/>
      <c r="I134" s="150"/>
      <c r="J134" s="151">
        <f>ROUND(I134*H134,2)</f>
        <v>0</v>
      </c>
      <c r="K134" s="152"/>
      <c r="L134" s="32"/>
      <c r="M134" s="199" t="s">
        <v>1</v>
      </c>
      <c r="N134" s="200" t="s">
        <v>41</v>
      </c>
      <c r="O134" s="201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AR134" s="157" t="s">
        <v>1694</v>
      </c>
      <c r="AT134" s="157" t="s">
        <v>188</v>
      </c>
      <c r="AU134" s="157" t="s">
        <v>82</v>
      </c>
      <c r="AY134" s="17" t="s">
        <v>186</v>
      </c>
      <c r="BE134" s="158">
        <f>IF(N134="základná",J134,0)</f>
        <v>0</v>
      </c>
      <c r="BF134" s="158">
        <f>IF(N134="znížená",J134,0)</f>
        <v>0</v>
      </c>
      <c r="BG134" s="158">
        <f>IF(N134="zákl. prenesená",J134,0)</f>
        <v>0</v>
      </c>
      <c r="BH134" s="158">
        <f>IF(N134="zníž. prenesená",J134,0)</f>
        <v>0</v>
      </c>
      <c r="BI134" s="158">
        <f>IF(N134="nulová",J134,0)</f>
        <v>0</v>
      </c>
      <c r="BJ134" s="17" t="s">
        <v>88</v>
      </c>
      <c r="BK134" s="158">
        <f>ROUND(I134*H134,2)</f>
        <v>0</v>
      </c>
      <c r="BL134" s="17" t="s">
        <v>1694</v>
      </c>
      <c r="BM134" s="157" t="s">
        <v>254</v>
      </c>
    </row>
    <row r="135" spans="2:65" s="1" customFormat="1" ht="7" customHeight="1"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32"/>
    </row>
  </sheetData>
  <autoFilter ref="C122:K134" xr:uid="{00000000-0009-0000-0000-00000B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H24"/>
  <sheetViews>
    <sheetView showGridLines="0" workbookViewId="0"/>
  </sheetViews>
  <sheetFormatPr defaultRowHeight="10"/>
  <cols>
    <col min="1" max="1" width="8.33203125" customWidth="1"/>
    <col min="2" max="2" width="1.6640625" customWidth="1"/>
    <col min="3" max="3" width="25" customWidth="1"/>
    <col min="4" max="4" width="75.7773437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7" customHeight="1"/>
    <row r="3" spans="2:8" ht="7" customHeight="1">
      <c r="B3" s="18"/>
      <c r="C3" s="19"/>
      <c r="D3" s="19"/>
      <c r="E3" s="19"/>
      <c r="F3" s="19"/>
      <c r="G3" s="19"/>
      <c r="H3" s="20"/>
    </row>
    <row r="4" spans="2:8" ht="25" customHeight="1">
      <c r="B4" s="20"/>
      <c r="C4" s="21" t="s">
        <v>2476</v>
      </c>
      <c r="H4" s="20"/>
    </row>
    <row r="5" spans="2:8" ht="12" customHeight="1">
      <c r="B5" s="20"/>
      <c r="C5" s="24" t="s">
        <v>12</v>
      </c>
      <c r="D5" s="249" t="s">
        <v>13</v>
      </c>
      <c r="E5" s="232"/>
      <c r="F5" s="232"/>
      <c r="H5" s="20"/>
    </row>
    <row r="6" spans="2:8" ht="37" customHeight="1">
      <c r="B6" s="20"/>
      <c r="C6" s="26" t="s">
        <v>15</v>
      </c>
      <c r="D6" s="246" t="s">
        <v>16</v>
      </c>
      <c r="E6" s="232"/>
      <c r="F6" s="232"/>
      <c r="H6" s="20"/>
    </row>
    <row r="7" spans="2:8" ht="16.5" customHeight="1">
      <c r="B7" s="20"/>
      <c r="C7" s="27" t="s">
        <v>21</v>
      </c>
      <c r="D7" s="55" t="str">
        <f>'Rekapitulácia stavby'!AN8</f>
        <v>18. 11. 2025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23"/>
      <c r="C9" s="124" t="s">
        <v>56</v>
      </c>
      <c r="D9" s="125" t="s">
        <v>57</v>
      </c>
      <c r="E9" s="125" t="s">
        <v>174</v>
      </c>
      <c r="F9" s="126" t="s">
        <v>2477</v>
      </c>
      <c r="H9" s="123"/>
    </row>
    <row r="10" spans="2:8" s="1" customFormat="1" ht="26.5" customHeight="1">
      <c r="B10" s="32"/>
      <c r="C10" s="204" t="s">
        <v>2478</v>
      </c>
      <c r="D10" s="204" t="s">
        <v>86</v>
      </c>
      <c r="H10" s="32"/>
    </row>
    <row r="11" spans="2:8" s="1" customFormat="1" ht="16.899999999999999" customHeight="1">
      <c r="B11" s="32"/>
      <c r="C11" s="205" t="s">
        <v>131</v>
      </c>
      <c r="D11" s="206" t="s">
        <v>131</v>
      </c>
      <c r="E11" s="207" t="s">
        <v>132</v>
      </c>
      <c r="F11" s="208">
        <v>7.2919999999999998</v>
      </c>
      <c r="H11" s="32"/>
    </row>
    <row r="12" spans="2:8" s="1" customFormat="1" ht="16.899999999999999" customHeight="1">
      <c r="B12" s="32"/>
      <c r="C12" s="209" t="s">
        <v>1</v>
      </c>
      <c r="D12" s="209" t="s">
        <v>702</v>
      </c>
      <c r="E12" s="17" t="s">
        <v>1</v>
      </c>
      <c r="F12" s="210">
        <v>0</v>
      </c>
      <c r="H12" s="32"/>
    </row>
    <row r="13" spans="2:8" s="1" customFormat="1" ht="16.899999999999999" customHeight="1">
      <c r="B13" s="32"/>
      <c r="C13" s="209" t="s">
        <v>1</v>
      </c>
      <c r="D13" s="209" t="s">
        <v>703</v>
      </c>
      <c r="E13" s="17" t="s">
        <v>1</v>
      </c>
      <c r="F13" s="210">
        <v>6.468</v>
      </c>
      <c r="H13" s="32"/>
    </row>
    <row r="14" spans="2:8" s="1" customFormat="1" ht="16.899999999999999" customHeight="1">
      <c r="B14" s="32"/>
      <c r="C14" s="209" t="s">
        <v>1</v>
      </c>
      <c r="D14" s="209" t="s">
        <v>704</v>
      </c>
      <c r="E14" s="17" t="s">
        <v>1</v>
      </c>
      <c r="F14" s="210">
        <v>1.0640000000000001</v>
      </c>
      <c r="H14" s="32"/>
    </row>
    <row r="15" spans="2:8" s="1" customFormat="1" ht="16.899999999999999" customHeight="1">
      <c r="B15" s="32"/>
      <c r="C15" s="209" t="s">
        <v>1</v>
      </c>
      <c r="D15" s="209" t="s">
        <v>705</v>
      </c>
      <c r="E15" s="17" t="s">
        <v>1</v>
      </c>
      <c r="F15" s="210">
        <v>-0.24</v>
      </c>
      <c r="H15" s="32"/>
    </row>
    <row r="16" spans="2:8" s="1" customFormat="1" ht="16.899999999999999" customHeight="1">
      <c r="B16" s="32"/>
      <c r="C16" s="209" t="s">
        <v>131</v>
      </c>
      <c r="D16" s="209" t="s">
        <v>195</v>
      </c>
      <c r="E16" s="17" t="s">
        <v>1</v>
      </c>
      <c r="F16" s="210">
        <v>7.2919999999999998</v>
      </c>
      <c r="H16" s="32"/>
    </row>
    <row r="17" spans="2:8" s="1" customFormat="1" ht="16.899999999999999" customHeight="1">
      <c r="B17" s="32"/>
      <c r="C17" s="211" t="s">
        <v>2479</v>
      </c>
      <c r="H17" s="32"/>
    </row>
    <row r="18" spans="2:8" s="1" customFormat="1" ht="16.899999999999999" customHeight="1">
      <c r="B18" s="32"/>
      <c r="C18" s="209" t="s">
        <v>699</v>
      </c>
      <c r="D18" s="209" t="s">
        <v>700</v>
      </c>
      <c r="E18" s="17" t="s">
        <v>132</v>
      </c>
      <c r="F18" s="210">
        <v>7.2919999999999998</v>
      </c>
      <c r="H18" s="32"/>
    </row>
    <row r="19" spans="2:8" s="1" customFormat="1" ht="16.899999999999999" customHeight="1">
      <c r="B19" s="32"/>
      <c r="C19" s="209" t="s">
        <v>695</v>
      </c>
      <c r="D19" s="209" t="s">
        <v>696</v>
      </c>
      <c r="E19" s="17" t="s">
        <v>132</v>
      </c>
      <c r="F19" s="210">
        <v>7.2919999999999998</v>
      </c>
      <c r="H19" s="32"/>
    </row>
    <row r="20" spans="2:8" s="1" customFormat="1" ht="16.899999999999999" customHeight="1">
      <c r="B20" s="32"/>
      <c r="C20" s="209" t="s">
        <v>706</v>
      </c>
      <c r="D20" s="209" t="s">
        <v>707</v>
      </c>
      <c r="E20" s="17" t="s">
        <v>132</v>
      </c>
      <c r="F20" s="210">
        <v>7.2919999999999998</v>
      </c>
      <c r="H20" s="32"/>
    </row>
    <row r="21" spans="2:8" s="1" customFormat="1" ht="16.899999999999999" customHeight="1">
      <c r="B21" s="32"/>
      <c r="C21" s="209" t="s">
        <v>710</v>
      </c>
      <c r="D21" s="209" t="s">
        <v>711</v>
      </c>
      <c r="E21" s="17" t="s">
        <v>132</v>
      </c>
      <c r="F21" s="210">
        <v>7.2919999999999998</v>
      </c>
      <c r="H21" s="32"/>
    </row>
    <row r="22" spans="2:8" s="1" customFormat="1" ht="16.899999999999999" customHeight="1">
      <c r="B22" s="32"/>
      <c r="C22" s="209" t="s">
        <v>717</v>
      </c>
      <c r="D22" s="209" t="s">
        <v>718</v>
      </c>
      <c r="E22" s="17" t="s">
        <v>132</v>
      </c>
      <c r="F22" s="210">
        <v>7.2919999999999998</v>
      </c>
      <c r="H22" s="32"/>
    </row>
    <row r="23" spans="2:8" s="1" customFormat="1" ht="7.4" customHeight="1">
      <c r="B23" s="47"/>
      <c r="C23" s="48"/>
      <c r="D23" s="48"/>
      <c r="E23" s="48"/>
      <c r="F23" s="48"/>
      <c r="G23" s="48"/>
      <c r="H23" s="32"/>
    </row>
    <row r="24" spans="2:8" s="1" customFormat="1"/>
  </sheetData>
  <mergeCells count="2">
    <mergeCell ref="D5:F5"/>
    <mergeCell ref="D6:F6"/>
  </mergeCells>
  <pageMargins left="0" right="0" top="0" bottom="0" header="0" footer="0"/>
  <pageSetup paperSize="9" fitToHeight="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87"/>
  <sheetViews>
    <sheetView showGridLines="0" topLeftCell="A79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7" customHeight="1"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89</v>
      </c>
      <c r="AZ2" s="96" t="s">
        <v>131</v>
      </c>
      <c r="BA2" s="96" t="s">
        <v>131</v>
      </c>
      <c r="BB2" s="96" t="s">
        <v>132</v>
      </c>
      <c r="BC2" s="96" t="s">
        <v>133</v>
      </c>
      <c r="BD2" s="96" t="s">
        <v>88</v>
      </c>
    </row>
    <row r="3" spans="2:5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56" ht="25" customHeight="1">
      <c r="B4" s="20"/>
      <c r="D4" s="21" t="s">
        <v>134</v>
      </c>
      <c r="L4" s="20"/>
      <c r="M4" s="97" t="s">
        <v>9</v>
      </c>
      <c r="AT4" s="17" t="s">
        <v>3</v>
      </c>
    </row>
    <row r="5" spans="2:56" ht="7" customHeight="1">
      <c r="B5" s="20"/>
      <c r="L5" s="20"/>
    </row>
    <row r="6" spans="2:56" ht="12" customHeight="1">
      <c r="B6" s="20"/>
      <c r="D6" s="27" t="s">
        <v>15</v>
      </c>
      <c r="L6" s="20"/>
    </row>
    <row r="7" spans="2:56" ht="16.5" customHeight="1">
      <c r="B7" s="20"/>
      <c r="E7" s="259" t="str">
        <f>'Rekapitulácia stavby'!K6</f>
        <v>Richtársky dom - energetická obnova objektu</v>
      </c>
      <c r="F7" s="260"/>
      <c r="G7" s="260"/>
      <c r="H7" s="260"/>
      <c r="L7" s="20"/>
    </row>
    <row r="8" spans="2:56" ht="12" customHeight="1">
      <c r="B8" s="20"/>
      <c r="D8" s="27" t="s">
        <v>135</v>
      </c>
      <c r="L8" s="20"/>
    </row>
    <row r="9" spans="2:56" s="1" customFormat="1" ht="16.5" customHeight="1">
      <c r="B9" s="32"/>
      <c r="E9" s="259" t="s">
        <v>136</v>
      </c>
      <c r="F9" s="258"/>
      <c r="G9" s="258"/>
      <c r="H9" s="258"/>
      <c r="L9" s="32"/>
    </row>
    <row r="10" spans="2:56" s="1" customFormat="1" ht="12" customHeight="1">
      <c r="B10" s="32"/>
      <c r="D10" s="27" t="s">
        <v>137</v>
      </c>
      <c r="L10" s="32"/>
    </row>
    <row r="11" spans="2:56" s="1" customFormat="1" ht="16.5" customHeight="1">
      <c r="B11" s="32"/>
      <c r="E11" s="254" t="s">
        <v>138</v>
      </c>
      <c r="F11" s="258"/>
      <c r="G11" s="258"/>
      <c r="H11" s="258"/>
      <c r="L11" s="32"/>
    </row>
    <row r="12" spans="2:56" s="1" customFormat="1">
      <c r="B12" s="32"/>
      <c r="L12" s="32"/>
    </row>
    <row r="13" spans="2:5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5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18. 11. 2025</v>
      </c>
      <c r="L14" s="32"/>
    </row>
    <row r="15" spans="2:56" s="1" customFormat="1" ht="10.9" customHeight="1">
      <c r="B15" s="32"/>
      <c r="L15" s="32"/>
    </row>
    <row r="16" spans="2:5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5"/>
      <c r="G20" s="245"/>
      <c r="H20" s="245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9" t="s">
        <v>1</v>
      </c>
      <c r="F29" s="249"/>
      <c r="G29" s="249"/>
      <c r="H29" s="249"/>
      <c r="L29" s="98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9" t="s">
        <v>35</v>
      </c>
      <c r="J32" s="69">
        <f>ROUND(J148,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0">
        <f>ROUND((SUM(BE148:BE1186)),  2)</f>
        <v>0</v>
      </c>
      <c r="G35" s="101"/>
      <c r="H35" s="101"/>
      <c r="I35" s="102">
        <v>0.23</v>
      </c>
      <c r="J35" s="100">
        <f>ROUND(((SUM(BE148:BE1186))*I35),  2)</f>
        <v>0</v>
      </c>
      <c r="L35" s="32"/>
    </row>
    <row r="36" spans="2:12" s="1" customFormat="1" ht="14.5" customHeight="1">
      <c r="B36" s="32"/>
      <c r="E36" s="37" t="s">
        <v>41</v>
      </c>
      <c r="F36" s="100">
        <f>ROUND((SUM(BF148:BF1186)),  2)</f>
        <v>0</v>
      </c>
      <c r="G36" s="101"/>
      <c r="H36" s="101"/>
      <c r="I36" s="102">
        <v>0.23</v>
      </c>
      <c r="J36" s="100">
        <f>ROUND(((SUM(BF148:BF1186))*I36),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ROUND((SUM(BG148:BG1186)),  2)</f>
        <v>0</v>
      </c>
      <c r="I37" s="103">
        <v>0.23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ROUND((SUM(BH148:BH1186)),  2)</f>
        <v>0</v>
      </c>
      <c r="I38" s="103">
        <v>0.23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0">
        <f>ROUND((SUM(BI148:BI1186)),  2)</f>
        <v>0</v>
      </c>
      <c r="G39" s="101"/>
      <c r="H39" s="101"/>
      <c r="I39" s="102">
        <v>0</v>
      </c>
      <c r="J39" s="100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4"/>
      <c r="D41" s="105" t="s">
        <v>45</v>
      </c>
      <c r="E41" s="60"/>
      <c r="F41" s="60"/>
      <c r="G41" s="106" t="s">
        <v>46</v>
      </c>
      <c r="H41" s="107" t="s">
        <v>47</v>
      </c>
      <c r="I41" s="60"/>
      <c r="J41" s="108">
        <f>SUM(J32:J39)</f>
        <v>0</v>
      </c>
      <c r="K41" s="109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0" t="s">
        <v>51</v>
      </c>
      <c r="G61" s="46" t="s">
        <v>50</v>
      </c>
      <c r="H61" s="34"/>
      <c r="I61" s="34"/>
      <c r="J61" s="11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0" t="s">
        <v>51</v>
      </c>
      <c r="G76" s="46" t="s">
        <v>50</v>
      </c>
      <c r="H76" s="34"/>
      <c r="I76" s="34"/>
      <c r="J76" s="111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139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9" t="str">
        <f>E7</f>
        <v>Richtársky dom - energetická obnova objektu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136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4" t="str">
        <f>E11</f>
        <v>A1 - Architektúra - oprávnené položky</v>
      </c>
      <c r="F89" s="258"/>
      <c r="G89" s="258"/>
      <c r="H89" s="25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Záhorská Bystrica</v>
      </c>
      <c r="I91" s="27" t="s">
        <v>21</v>
      </c>
      <c r="J91" s="55" t="str">
        <f>IF(J14="","",J14)</f>
        <v>18. 11. 2025</v>
      </c>
      <c r="L91" s="32"/>
    </row>
    <row r="92" spans="2:12" s="1" customFormat="1" ht="7" customHeight="1">
      <c r="B92" s="32"/>
      <c r="L92" s="32"/>
    </row>
    <row r="93" spans="2:12" s="1" customFormat="1" ht="25.75" customHeight="1">
      <c r="B93" s="32"/>
      <c r="C93" s="27" t="s">
        <v>23</v>
      </c>
      <c r="F93" s="25" t="str">
        <f>E17</f>
        <v>Mestská časť BA-Záhorská Bystrica</v>
      </c>
      <c r="I93" s="27" t="s">
        <v>29</v>
      </c>
      <c r="J93" s="30" t="str">
        <f>E23</f>
        <v>Ing. arch. Ladislav Slabey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2" t="s">
        <v>140</v>
      </c>
      <c r="D96" s="104"/>
      <c r="E96" s="104"/>
      <c r="F96" s="104"/>
      <c r="G96" s="104"/>
      <c r="H96" s="104"/>
      <c r="I96" s="104"/>
      <c r="J96" s="113" t="s">
        <v>141</v>
      </c>
      <c r="K96" s="104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4" t="s">
        <v>142</v>
      </c>
      <c r="J98" s="69">
        <f>J148</f>
        <v>0</v>
      </c>
      <c r="L98" s="32"/>
      <c r="AU98" s="17" t="s">
        <v>143</v>
      </c>
    </row>
    <row r="99" spans="2:47" s="8" customFormat="1" ht="25" customHeight="1">
      <c r="B99" s="115"/>
      <c r="D99" s="116" t="s">
        <v>144</v>
      </c>
      <c r="E99" s="117"/>
      <c r="F99" s="117"/>
      <c r="G99" s="117"/>
      <c r="H99" s="117"/>
      <c r="I99" s="117"/>
      <c r="J99" s="118">
        <f>J149</f>
        <v>0</v>
      </c>
      <c r="L99" s="115"/>
    </row>
    <row r="100" spans="2:47" s="9" customFormat="1" ht="19.899999999999999" customHeight="1">
      <c r="B100" s="119"/>
      <c r="D100" s="120" t="s">
        <v>145</v>
      </c>
      <c r="E100" s="121"/>
      <c r="F100" s="121"/>
      <c r="G100" s="121"/>
      <c r="H100" s="121"/>
      <c r="I100" s="121"/>
      <c r="J100" s="122">
        <f>J150</f>
        <v>0</v>
      </c>
      <c r="L100" s="119"/>
    </row>
    <row r="101" spans="2:47" s="9" customFormat="1" ht="19.899999999999999" customHeight="1">
      <c r="B101" s="119"/>
      <c r="D101" s="120" t="s">
        <v>146</v>
      </c>
      <c r="E101" s="121"/>
      <c r="F101" s="121"/>
      <c r="G101" s="121"/>
      <c r="H101" s="121"/>
      <c r="I101" s="121"/>
      <c r="J101" s="122">
        <f>J226</f>
        <v>0</v>
      </c>
      <c r="L101" s="119"/>
    </row>
    <row r="102" spans="2:47" s="9" customFormat="1" ht="19.899999999999999" customHeight="1">
      <c r="B102" s="119"/>
      <c r="D102" s="120" t="s">
        <v>147</v>
      </c>
      <c r="E102" s="121"/>
      <c r="F102" s="121"/>
      <c r="G102" s="121"/>
      <c r="H102" s="121"/>
      <c r="I102" s="121"/>
      <c r="J102" s="122">
        <f>J250</f>
        <v>0</v>
      </c>
      <c r="L102" s="119"/>
    </row>
    <row r="103" spans="2:47" s="9" customFormat="1" ht="19.899999999999999" customHeight="1">
      <c r="B103" s="119"/>
      <c r="D103" s="120" t="s">
        <v>148</v>
      </c>
      <c r="E103" s="121"/>
      <c r="F103" s="121"/>
      <c r="G103" s="121"/>
      <c r="H103" s="121"/>
      <c r="I103" s="121"/>
      <c r="J103" s="122">
        <f>J313</f>
        <v>0</v>
      </c>
      <c r="L103" s="119"/>
    </row>
    <row r="104" spans="2:47" s="9" customFormat="1" ht="19.899999999999999" customHeight="1">
      <c r="B104" s="119"/>
      <c r="D104" s="120" t="s">
        <v>149</v>
      </c>
      <c r="E104" s="121"/>
      <c r="F104" s="121"/>
      <c r="G104" s="121"/>
      <c r="H104" s="121"/>
      <c r="I104" s="121"/>
      <c r="J104" s="122">
        <f>J440</f>
        <v>0</v>
      </c>
      <c r="L104" s="119"/>
    </row>
    <row r="105" spans="2:47" s="9" customFormat="1" ht="19.899999999999999" customHeight="1">
      <c r="B105" s="119"/>
      <c r="D105" s="120" t="s">
        <v>150</v>
      </c>
      <c r="E105" s="121"/>
      <c r="F105" s="121"/>
      <c r="G105" s="121"/>
      <c r="H105" s="121"/>
      <c r="I105" s="121"/>
      <c r="J105" s="122">
        <f>J456</f>
        <v>0</v>
      </c>
      <c r="L105" s="119"/>
    </row>
    <row r="106" spans="2:47" s="9" customFormat="1" ht="19.899999999999999" customHeight="1">
      <c r="B106" s="119"/>
      <c r="D106" s="120" t="s">
        <v>151</v>
      </c>
      <c r="E106" s="121"/>
      <c r="F106" s="121"/>
      <c r="G106" s="121"/>
      <c r="H106" s="121"/>
      <c r="I106" s="121"/>
      <c r="J106" s="122">
        <f>J591</f>
        <v>0</v>
      </c>
      <c r="L106" s="119"/>
    </row>
    <row r="107" spans="2:47" s="9" customFormat="1" ht="19.899999999999999" customHeight="1">
      <c r="B107" s="119"/>
      <c r="D107" s="120" t="s">
        <v>152</v>
      </c>
      <c r="E107" s="121"/>
      <c r="F107" s="121"/>
      <c r="G107" s="121"/>
      <c r="H107" s="121"/>
      <c r="I107" s="121"/>
      <c r="J107" s="122">
        <f>J600</f>
        <v>0</v>
      </c>
      <c r="L107" s="119"/>
    </row>
    <row r="108" spans="2:47" s="9" customFormat="1" ht="19.899999999999999" customHeight="1">
      <c r="B108" s="119"/>
      <c r="D108" s="120" t="s">
        <v>153</v>
      </c>
      <c r="E108" s="121"/>
      <c r="F108" s="121"/>
      <c r="G108" s="121"/>
      <c r="H108" s="121"/>
      <c r="I108" s="121"/>
      <c r="J108" s="122">
        <f>J732</f>
        <v>0</v>
      </c>
      <c r="L108" s="119"/>
    </row>
    <row r="109" spans="2:47" s="8" customFormat="1" ht="25" customHeight="1">
      <c r="B109" s="115"/>
      <c r="D109" s="116" t="s">
        <v>154</v>
      </c>
      <c r="E109" s="117"/>
      <c r="F109" s="117"/>
      <c r="G109" s="117"/>
      <c r="H109" s="117"/>
      <c r="I109" s="117"/>
      <c r="J109" s="118">
        <f>J736</f>
        <v>0</v>
      </c>
      <c r="L109" s="115"/>
    </row>
    <row r="110" spans="2:47" s="9" customFormat="1" ht="19.899999999999999" customHeight="1">
      <c r="B110" s="119"/>
      <c r="D110" s="120" t="s">
        <v>155</v>
      </c>
      <c r="E110" s="121"/>
      <c r="F110" s="121"/>
      <c r="G110" s="121"/>
      <c r="H110" s="121"/>
      <c r="I110" s="121"/>
      <c r="J110" s="122">
        <f>J737</f>
        <v>0</v>
      </c>
      <c r="L110" s="119"/>
    </row>
    <row r="111" spans="2:47" s="9" customFormat="1" ht="19.899999999999999" customHeight="1">
      <c r="B111" s="119"/>
      <c r="D111" s="120" t="s">
        <v>156</v>
      </c>
      <c r="E111" s="121"/>
      <c r="F111" s="121"/>
      <c r="G111" s="121"/>
      <c r="H111" s="121"/>
      <c r="I111" s="121"/>
      <c r="J111" s="122">
        <f>J773</f>
        <v>0</v>
      </c>
      <c r="L111" s="119"/>
    </row>
    <row r="112" spans="2:47" s="9" customFormat="1" ht="19.899999999999999" customHeight="1">
      <c r="B112" s="119"/>
      <c r="D112" s="120" t="s">
        <v>157</v>
      </c>
      <c r="E112" s="121"/>
      <c r="F112" s="121"/>
      <c r="G112" s="121"/>
      <c r="H112" s="121"/>
      <c r="I112" s="121"/>
      <c r="J112" s="122">
        <f>J780</f>
        <v>0</v>
      </c>
      <c r="L112" s="119"/>
    </row>
    <row r="113" spans="2:12" s="9" customFormat="1" ht="19.899999999999999" customHeight="1">
      <c r="B113" s="119"/>
      <c r="D113" s="120" t="s">
        <v>158</v>
      </c>
      <c r="E113" s="121"/>
      <c r="F113" s="121"/>
      <c r="G113" s="121"/>
      <c r="H113" s="121"/>
      <c r="I113" s="121"/>
      <c r="J113" s="122">
        <f>J836</f>
        <v>0</v>
      </c>
      <c r="L113" s="119"/>
    </row>
    <row r="114" spans="2:12" s="9" customFormat="1" ht="19.899999999999999" customHeight="1">
      <c r="B114" s="119"/>
      <c r="D114" s="120" t="s">
        <v>159</v>
      </c>
      <c r="E114" s="121"/>
      <c r="F114" s="121"/>
      <c r="G114" s="121"/>
      <c r="H114" s="121"/>
      <c r="I114" s="121"/>
      <c r="J114" s="122">
        <f>J913</f>
        <v>0</v>
      </c>
      <c r="L114" s="119"/>
    </row>
    <row r="115" spans="2:12" s="9" customFormat="1" ht="19.899999999999999" customHeight="1">
      <c r="B115" s="119"/>
      <c r="D115" s="120" t="s">
        <v>160</v>
      </c>
      <c r="E115" s="121"/>
      <c r="F115" s="121"/>
      <c r="G115" s="121"/>
      <c r="H115" s="121"/>
      <c r="I115" s="121"/>
      <c r="J115" s="122">
        <f>J937</f>
        <v>0</v>
      </c>
      <c r="L115" s="119"/>
    </row>
    <row r="116" spans="2:12" s="9" customFormat="1" ht="19.899999999999999" customHeight="1">
      <c r="B116" s="119"/>
      <c r="D116" s="120" t="s">
        <v>161</v>
      </c>
      <c r="E116" s="121"/>
      <c r="F116" s="121"/>
      <c r="G116" s="121"/>
      <c r="H116" s="121"/>
      <c r="I116" s="121"/>
      <c r="J116" s="122">
        <f>J970</f>
        <v>0</v>
      </c>
      <c r="L116" s="119"/>
    </row>
    <row r="117" spans="2:12" s="9" customFormat="1" ht="19.899999999999999" customHeight="1">
      <c r="B117" s="119"/>
      <c r="D117" s="120" t="s">
        <v>162</v>
      </c>
      <c r="E117" s="121"/>
      <c r="F117" s="121"/>
      <c r="G117" s="121"/>
      <c r="H117" s="121"/>
      <c r="I117" s="121"/>
      <c r="J117" s="122">
        <f>J1007</f>
        <v>0</v>
      </c>
      <c r="L117" s="119"/>
    </row>
    <row r="118" spans="2:12" s="9" customFormat="1" ht="19.899999999999999" customHeight="1">
      <c r="B118" s="119"/>
      <c r="D118" s="120" t="s">
        <v>163</v>
      </c>
      <c r="E118" s="121"/>
      <c r="F118" s="121"/>
      <c r="G118" s="121"/>
      <c r="H118" s="121"/>
      <c r="I118" s="121"/>
      <c r="J118" s="122">
        <f>J1063</f>
        <v>0</v>
      </c>
      <c r="L118" s="119"/>
    </row>
    <row r="119" spans="2:12" s="9" customFormat="1" ht="19.899999999999999" customHeight="1">
      <c r="B119" s="119"/>
      <c r="D119" s="120" t="s">
        <v>164</v>
      </c>
      <c r="E119" s="121"/>
      <c r="F119" s="121"/>
      <c r="G119" s="121"/>
      <c r="H119" s="121"/>
      <c r="I119" s="121"/>
      <c r="J119" s="122">
        <f>J1069</f>
        <v>0</v>
      </c>
      <c r="L119" s="119"/>
    </row>
    <row r="120" spans="2:12" s="9" customFormat="1" ht="19.899999999999999" customHeight="1">
      <c r="B120" s="119"/>
      <c r="D120" s="120" t="s">
        <v>165</v>
      </c>
      <c r="E120" s="121"/>
      <c r="F120" s="121"/>
      <c r="G120" s="121"/>
      <c r="H120" s="121"/>
      <c r="I120" s="121"/>
      <c r="J120" s="122">
        <f>J1118</f>
        <v>0</v>
      </c>
      <c r="L120" s="119"/>
    </row>
    <row r="121" spans="2:12" s="9" customFormat="1" ht="19.899999999999999" customHeight="1">
      <c r="B121" s="119"/>
      <c r="D121" s="120" t="s">
        <v>166</v>
      </c>
      <c r="E121" s="121"/>
      <c r="F121" s="121"/>
      <c r="G121" s="121"/>
      <c r="H121" s="121"/>
      <c r="I121" s="121"/>
      <c r="J121" s="122">
        <f>J1129</f>
        <v>0</v>
      </c>
      <c r="L121" s="119"/>
    </row>
    <row r="122" spans="2:12" s="9" customFormat="1" ht="19.899999999999999" customHeight="1">
      <c r="B122" s="119"/>
      <c r="D122" s="120" t="s">
        <v>167</v>
      </c>
      <c r="E122" s="121"/>
      <c r="F122" s="121"/>
      <c r="G122" s="121"/>
      <c r="H122" s="121"/>
      <c r="I122" s="121"/>
      <c r="J122" s="122">
        <f>J1146</f>
        <v>0</v>
      </c>
      <c r="L122" s="119"/>
    </row>
    <row r="123" spans="2:12" s="8" customFormat="1" ht="25" customHeight="1">
      <c r="B123" s="115"/>
      <c r="D123" s="116" t="s">
        <v>168</v>
      </c>
      <c r="E123" s="117"/>
      <c r="F123" s="117"/>
      <c r="G123" s="117"/>
      <c r="H123" s="117"/>
      <c r="I123" s="117"/>
      <c r="J123" s="118">
        <f>J1164</f>
        <v>0</v>
      </c>
      <c r="L123" s="115"/>
    </row>
    <row r="124" spans="2:12" s="9" customFormat="1" ht="19.899999999999999" customHeight="1">
      <c r="B124" s="119"/>
      <c r="D124" s="120" t="s">
        <v>169</v>
      </c>
      <c r="E124" s="121"/>
      <c r="F124" s="121"/>
      <c r="G124" s="121"/>
      <c r="H124" s="121"/>
      <c r="I124" s="121"/>
      <c r="J124" s="122">
        <f>J1165</f>
        <v>0</v>
      </c>
      <c r="L124" s="119"/>
    </row>
    <row r="125" spans="2:12" s="8" customFormat="1" ht="25" customHeight="1">
      <c r="B125" s="115"/>
      <c r="D125" s="116" t="s">
        <v>170</v>
      </c>
      <c r="E125" s="117"/>
      <c r="F125" s="117"/>
      <c r="G125" s="117"/>
      <c r="H125" s="117"/>
      <c r="I125" s="117"/>
      <c r="J125" s="118">
        <f>J1167</f>
        <v>0</v>
      </c>
      <c r="L125" s="115"/>
    </row>
    <row r="126" spans="2:12" s="8" customFormat="1" ht="25" customHeight="1">
      <c r="B126" s="115"/>
      <c r="D126" s="116" t="s">
        <v>171</v>
      </c>
      <c r="E126" s="117"/>
      <c r="F126" s="117"/>
      <c r="G126" s="117"/>
      <c r="H126" s="117"/>
      <c r="I126" s="117"/>
      <c r="J126" s="118">
        <f>J1172</f>
        <v>0</v>
      </c>
      <c r="L126" s="115"/>
    </row>
    <row r="127" spans="2:12" s="1" customFormat="1" ht="21.75" customHeight="1">
      <c r="B127" s="32"/>
      <c r="L127" s="32"/>
    </row>
    <row r="128" spans="2:12" s="1" customFormat="1" ht="7" customHeight="1">
      <c r="B128" s="47"/>
      <c r="C128" s="48"/>
      <c r="D128" s="48"/>
      <c r="E128" s="48"/>
      <c r="F128" s="48"/>
      <c r="G128" s="48"/>
      <c r="H128" s="48"/>
      <c r="I128" s="48"/>
      <c r="J128" s="48"/>
      <c r="K128" s="48"/>
      <c r="L128" s="32"/>
    </row>
    <row r="132" spans="2:12" s="1" customFormat="1" ht="7" customHeight="1"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32"/>
    </row>
    <row r="133" spans="2:12" s="1" customFormat="1" ht="25" customHeight="1">
      <c r="B133" s="32"/>
      <c r="C133" s="21" t="s">
        <v>172</v>
      </c>
      <c r="L133" s="32"/>
    </row>
    <row r="134" spans="2:12" s="1" customFormat="1" ht="7" customHeight="1">
      <c r="B134" s="32"/>
      <c r="L134" s="32"/>
    </row>
    <row r="135" spans="2:12" s="1" customFormat="1" ht="12" customHeight="1">
      <c r="B135" s="32"/>
      <c r="C135" s="27" t="s">
        <v>15</v>
      </c>
      <c r="L135" s="32"/>
    </row>
    <row r="136" spans="2:12" s="1" customFormat="1" ht="16.5" customHeight="1">
      <c r="B136" s="32"/>
      <c r="E136" s="259" t="str">
        <f>E7</f>
        <v>Richtársky dom - energetická obnova objektu</v>
      </c>
      <c r="F136" s="260"/>
      <c r="G136" s="260"/>
      <c r="H136" s="260"/>
      <c r="L136" s="32"/>
    </row>
    <row r="137" spans="2:12" ht="12" customHeight="1">
      <c r="B137" s="20"/>
      <c r="C137" s="27" t="s">
        <v>135</v>
      </c>
      <c r="L137" s="20"/>
    </row>
    <row r="138" spans="2:12" s="1" customFormat="1" ht="16.5" customHeight="1">
      <c r="B138" s="32"/>
      <c r="E138" s="259" t="s">
        <v>136</v>
      </c>
      <c r="F138" s="258"/>
      <c r="G138" s="258"/>
      <c r="H138" s="258"/>
      <c r="L138" s="32"/>
    </row>
    <row r="139" spans="2:12" s="1" customFormat="1" ht="12" customHeight="1">
      <c r="B139" s="32"/>
      <c r="C139" s="27" t="s">
        <v>137</v>
      </c>
      <c r="L139" s="32"/>
    </row>
    <row r="140" spans="2:12" s="1" customFormat="1" ht="16.5" customHeight="1">
      <c r="B140" s="32"/>
      <c r="E140" s="254" t="str">
        <f>E11</f>
        <v>A1 - Architektúra - oprávnené položky</v>
      </c>
      <c r="F140" s="258"/>
      <c r="G140" s="258"/>
      <c r="H140" s="258"/>
      <c r="L140" s="32"/>
    </row>
    <row r="141" spans="2:12" s="1" customFormat="1" ht="7" customHeight="1">
      <c r="B141" s="32"/>
      <c r="L141" s="32"/>
    </row>
    <row r="142" spans="2:12" s="1" customFormat="1" ht="12" customHeight="1">
      <c r="B142" s="32"/>
      <c r="C142" s="27" t="s">
        <v>19</v>
      </c>
      <c r="F142" s="25" t="str">
        <f>F14</f>
        <v>Záhorská Bystrica</v>
      </c>
      <c r="I142" s="27" t="s">
        <v>21</v>
      </c>
      <c r="J142" s="55" t="str">
        <f>IF(J14="","",J14)</f>
        <v>18. 11. 2025</v>
      </c>
      <c r="L142" s="32"/>
    </row>
    <row r="143" spans="2:12" s="1" customFormat="1" ht="7" customHeight="1">
      <c r="B143" s="32"/>
      <c r="L143" s="32"/>
    </row>
    <row r="144" spans="2:12" s="1" customFormat="1" ht="25.75" customHeight="1">
      <c r="B144" s="32"/>
      <c r="C144" s="27" t="s">
        <v>23</v>
      </c>
      <c r="F144" s="25" t="str">
        <f>E17</f>
        <v>Mestská časť BA-Záhorská Bystrica</v>
      </c>
      <c r="I144" s="27" t="s">
        <v>29</v>
      </c>
      <c r="J144" s="30" t="str">
        <f>E23</f>
        <v>Ing. arch. Ladislav Slabey</v>
      </c>
      <c r="L144" s="32"/>
    </row>
    <row r="145" spans="2:65" s="1" customFormat="1" ht="15.25" customHeight="1">
      <c r="B145" s="32"/>
      <c r="C145" s="27" t="s">
        <v>27</v>
      </c>
      <c r="F145" s="25" t="str">
        <f>IF(E20="","",E20)</f>
        <v>Vyplň údaj</v>
      </c>
      <c r="I145" s="27" t="s">
        <v>32</v>
      </c>
      <c r="J145" s="30" t="str">
        <f>E26</f>
        <v xml:space="preserve"> </v>
      </c>
      <c r="L145" s="32"/>
    </row>
    <row r="146" spans="2:65" s="1" customFormat="1" ht="10.4" customHeight="1">
      <c r="B146" s="32"/>
      <c r="L146" s="32"/>
    </row>
    <row r="147" spans="2:65" s="10" customFormat="1" ht="29.25" customHeight="1">
      <c r="B147" s="123"/>
      <c r="C147" s="124" t="s">
        <v>173</v>
      </c>
      <c r="D147" s="125" t="s">
        <v>60</v>
      </c>
      <c r="E147" s="125" t="s">
        <v>56</v>
      </c>
      <c r="F147" s="125" t="s">
        <v>57</v>
      </c>
      <c r="G147" s="125" t="s">
        <v>174</v>
      </c>
      <c r="H147" s="125" t="s">
        <v>175</v>
      </c>
      <c r="I147" s="125" t="s">
        <v>176</v>
      </c>
      <c r="J147" s="126" t="s">
        <v>141</v>
      </c>
      <c r="K147" s="127" t="s">
        <v>177</v>
      </c>
      <c r="L147" s="123"/>
      <c r="M147" s="62" t="s">
        <v>1</v>
      </c>
      <c r="N147" s="63" t="s">
        <v>39</v>
      </c>
      <c r="O147" s="63" t="s">
        <v>178</v>
      </c>
      <c r="P147" s="63" t="s">
        <v>179</v>
      </c>
      <c r="Q147" s="63" t="s">
        <v>180</v>
      </c>
      <c r="R147" s="63" t="s">
        <v>181</v>
      </c>
      <c r="S147" s="63" t="s">
        <v>182</v>
      </c>
      <c r="T147" s="64" t="s">
        <v>183</v>
      </c>
    </row>
    <row r="148" spans="2:65" s="1" customFormat="1" ht="22.9" customHeight="1">
      <c r="B148" s="32"/>
      <c r="C148" s="67" t="s">
        <v>142</v>
      </c>
      <c r="J148" s="128">
        <f>BK148</f>
        <v>0</v>
      </c>
      <c r="L148" s="32"/>
      <c r="M148" s="65"/>
      <c r="N148" s="56"/>
      <c r="O148" s="56"/>
      <c r="P148" s="129">
        <f>P149+P736+P1164+P1167+P1172</f>
        <v>0</v>
      </c>
      <c r="Q148" s="56"/>
      <c r="R148" s="129">
        <f>R149+R736+R1164+R1167+R1172</f>
        <v>340.40007748519002</v>
      </c>
      <c r="S148" s="56"/>
      <c r="T148" s="130">
        <f>T149+T736+T1164+T1167+T1172</f>
        <v>177.2980263</v>
      </c>
      <c r="AT148" s="17" t="s">
        <v>74</v>
      </c>
      <c r="AU148" s="17" t="s">
        <v>143</v>
      </c>
      <c r="BK148" s="131">
        <f>BK149+BK736+BK1164+BK1167+BK1172</f>
        <v>0</v>
      </c>
    </row>
    <row r="149" spans="2:65" s="11" customFormat="1" ht="25.9" customHeight="1">
      <c r="B149" s="132"/>
      <c r="D149" s="133" t="s">
        <v>74</v>
      </c>
      <c r="E149" s="134" t="s">
        <v>184</v>
      </c>
      <c r="F149" s="134" t="s">
        <v>185</v>
      </c>
      <c r="I149" s="135"/>
      <c r="J149" s="136">
        <f>BK149</f>
        <v>0</v>
      </c>
      <c r="L149" s="132"/>
      <c r="M149" s="137"/>
      <c r="P149" s="138">
        <f>P150+P226+P250+P313+P440+P456+P591+P600+P732</f>
        <v>0</v>
      </c>
      <c r="R149" s="138">
        <f>R150+R226+R250+R313+R440+R456+R591+R600+R732</f>
        <v>338.49757524419005</v>
      </c>
      <c r="T149" s="139">
        <f>T150+T226+T250+T313+T440+T456+T591+T600+T732</f>
        <v>166.44655</v>
      </c>
      <c r="AR149" s="133" t="s">
        <v>82</v>
      </c>
      <c r="AT149" s="140" t="s">
        <v>74</v>
      </c>
      <c r="AU149" s="140" t="s">
        <v>75</v>
      </c>
      <c r="AY149" s="133" t="s">
        <v>186</v>
      </c>
      <c r="BK149" s="141">
        <f>BK150+BK226+BK250+BK313+BK440+BK456+BK591+BK600+BK732</f>
        <v>0</v>
      </c>
    </row>
    <row r="150" spans="2:65" s="11" customFormat="1" ht="22.9" customHeight="1">
      <c r="B150" s="132"/>
      <c r="D150" s="133" t="s">
        <v>74</v>
      </c>
      <c r="E150" s="142" t="s">
        <v>82</v>
      </c>
      <c r="F150" s="142" t="s">
        <v>187</v>
      </c>
      <c r="I150" s="135"/>
      <c r="J150" s="143">
        <f>BK150</f>
        <v>0</v>
      </c>
      <c r="L150" s="132"/>
      <c r="M150" s="137"/>
      <c r="P150" s="138">
        <f>SUM(P151:P225)</f>
        <v>0</v>
      </c>
      <c r="R150" s="138">
        <f>SUM(R151:R225)</f>
        <v>10.003088999999999</v>
      </c>
      <c r="T150" s="139">
        <f>SUM(T151:T225)</f>
        <v>7.3480500000000006</v>
      </c>
      <c r="AR150" s="133" t="s">
        <v>82</v>
      </c>
      <c r="AT150" s="140" t="s">
        <v>74</v>
      </c>
      <c r="AU150" s="140" t="s">
        <v>82</v>
      </c>
      <c r="AY150" s="133" t="s">
        <v>186</v>
      </c>
      <c r="BK150" s="141">
        <f>SUM(BK151:BK225)</f>
        <v>0</v>
      </c>
    </row>
    <row r="151" spans="2:65" s="1" customFormat="1" ht="24.25" customHeight="1">
      <c r="B151" s="144"/>
      <c r="C151" s="145" t="s">
        <v>82</v>
      </c>
      <c r="D151" s="145" t="s">
        <v>188</v>
      </c>
      <c r="E151" s="146" t="s">
        <v>189</v>
      </c>
      <c r="F151" s="147" t="s">
        <v>190</v>
      </c>
      <c r="G151" s="148" t="s">
        <v>191</v>
      </c>
      <c r="H151" s="149">
        <v>6.0000000000000001E-3</v>
      </c>
      <c r="I151" s="150"/>
      <c r="J151" s="151">
        <f>ROUND(I151*H151,2)</f>
        <v>0</v>
      </c>
      <c r="K151" s="152"/>
      <c r="L151" s="32"/>
      <c r="M151" s="153" t="s">
        <v>1</v>
      </c>
      <c r="N151" s="154" t="s">
        <v>41</v>
      </c>
      <c r="P151" s="155">
        <f>O151*H151</f>
        <v>0</v>
      </c>
      <c r="Q151" s="155">
        <v>0.247</v>
      </c>
      <c r="R151" s="155">
        <f>Q151*H151</f>
        <v>1.482E-3</v>
      </c>
      <c r="S151" s="155">
        <v>0</v>
      </c>
      <c r="T151" s="156">
        <f>S151*H151</f>
        <v>0</v>
      </c>
      <c r="AR151" s="157" t="s">
        <v>192</v>
      </c>
      <c r="AT151" s="157" t="s">
        <v>188</v>
      </c>
      <c r="AU151" s="157" t="s">
        <v>88</v>
      </c>
      <c r="AY151" s="17" t="s">
        <v>186</v>
      </c>
      <c r="BE151" s="158">
        <f>IF(N151="základná",J151,0)</f>
        <v>0</v>
      </c>
      <c r="BF151" s="158">
        <f>IF(N151="znížená",J151,0)</f>
        <v>0</v>
      </c>
      <c r="BG151" s="158">
        <f>IF(N151="zákl. prenesená",J151,0)</f>
        <v>0</v>
      </c>
      <c r="BH151" s="158">
        <f>IF(N151="zníž. prenesená",J151,0)</f>
        <v>0</v>
      </c>
      <c r="BI151" s="158">
        <f>IF(N151="nulová",J151,0)</f>
        <v>0</v>
      </c>
      <c r="BJ151" s="17" t="s">
        <v>88</v>
      </c>
      <c r="BK151" s="158">
        <f>ROUND(I151*H151,2)</f>
        <v>0</v>
      </c>
      <c r="BL151" s="17" t="s">
        <v>192</v>
      </c>
      <c r="BM151" s="157" t="s">
        <v>88</v>
      </c>
    </row>
    <row r="152" spans="2:65" s="12" customFormat="1">
      <c r="B152" s="159"/>
      <c r="D152" s="160" t="s">
        <v>193</v>
      </c>
      <c r="E152" s="161" t="s">
        <v>1</v>
      </c>
      <c r="F152" s="162" t="s">
        <v>194</v>
      </c>
      <c r="H152" s="163">
        <v>6.0000000000000001E-3</v>
      </c>
      <c r="I152" s="164"/>
      <c r="L152" s="159"/>
      <c r="M152" s="165"/>
      <c r="T152" s="166"/>
      <c r="AT152" s="161" t="s">
        <v>193</v>
      </c>
      <c r="AU152" s="161" t="s">
        <v>88</v>
      </c>
      <c r="AV152" s="12" t="s">
        <v>88</v>
      </c>
      <c r="AW152" s="12" t="s">
        <v>31</v>
      </c>
      <c r="AX152" s="12" t="s">
        <v>75</v>
      </c>
      <c r="AY152" s="161" t="s">
        <v>186</v>
      </c>
    </row>
    <row r="153" spans="2:65" s="13" customFormat="1">
      <c r="B153" s="167"/>
      <c r="D153" s="160" t="s">
        <v>193</v>
      </c>
      <c r="E153" s="168" t="s">
        <v>1</v>
      </c>
      <c r="F153" s="169" t="s">
        <v>195</v>
      </c>
      <c r="H153" s="170">
        <v>6.0000000000000001E-3</v>
      </c>
      <c r="I153" s="171"/>
      <c r="L153" s="167"/>
      <c r="M153" s="172"/>
      <c r="T153" s="173"/>
      <c r="AT153" s="168" t="s">
        <v>193</v>
      </c>
      <c r="AU153" s="168" t="s">
        <v>88</v>
      </c>
      <c r="AV153" s="13" t="s">
        <v>192</v>
      </c>
      <c r="AW153" s="13" t="s">
        <v>31</v>
      </c>
      <c r="AX153" s="13" t="s">
        <v>82</v>
      </c>
      <c r="AY153" s="168" t="s">
        <v>186</v>
      </c>
    </row>
    <row r="154" spans="2:65" s="1" customFormat="1" ht="24.25" customHeight="1">
      <c r="B154" s="144"/>
      <c r="C154" s="145" t="s">
        <v>88</v>
      </c>
      <c r="D154" s="145" t="s">
        <v>188</v>
      </c>
      <c r="E154" s="146" t="s">
        <v>196</v>
      </c>
      <c r="F154" s="147" t="s">
        <v>197</v>
      </c>
      <c r="G154" s="148" t="s">
        <v>198</v>
      </c>
      <c r="H154" s="149">
        <v>8.3620000000000001</v>
      </c>
      <c r="I154" s="150"/>
      <c r="J154" s="151">
        <f>ROUND(I154*H154,2)</f>
        <v>0</v>
      </c>
      <c r="K154" s="152"/>
      <c r="L154" s="32"/>
      <c r="M154" s="153" t="s">
        <v>1</v>
      </c>
      <c r="N154" s="154" t="s">
        <v>41</v>
      </c>
      <c r="P154" s="155">
        <f>O154*H154</f>
        <v>0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AR154" s="157" t="s">
        <v>192</v>
      </c>
      <c r="AT154" s="157" t="s">
        <v>188</v>
      </c>
      <c r="AU154" s="157" t="s">
        <v>88</v>
      </c>
      <c r="AY154" s="17" t="s">
        <v>186</v>
      </c>
      <c r="BE154" s="158">
        <f>IF(N154="základná",J154,0)</f>
        <v>0</v>
      </c>
      <c r="BF154" s="158">
        <f>IF(N154="znížená",J154,0)</f>
        <v>0</v>
      </c>
      <c r="BG154" s="158">
        <f>IF(N154="zákl. prenesená",J154,0)</f>
        <v>0</v>
      </c>
      <c r="BH154" s="158">
        <f>IF(N154="zníž. prenesená",J154,0)</f>
        <v>0</v>
      </c>
      <c r="BI154" s="158">
        <f>IF(N154="nulová",J154,0)</f>
        <v>0</v>
      </c>
      <c r="BJ154" s="17" t="s">
        <v>88</v>
      </c>
      <c r="BK154" s="158">
        <f>ROUND(I154*H154,2)</f>
        <v>0</v>
      </c>
      <c r="BL154" s="17" t="s">
        <v>192</v>
      </c>
      <c r="BM154" s="157" t="s">
        <v>199</v>
      </c>
    </row>
    <row r="155" spans="2:65" s="14" customFormat="1">
      <c r="B155" s="174"/>
      <c r="D155" s="160" t="s">
        <v>193</v>
      </c>
      <c r="E155" s="175" t="s">
        <v>1</v>
      </c>
      <c r="F155" s="176" t="s">
        <v>200</v>
      </c>
      <c r="H155" s="175" t="s">
        <v>1</v>
      </c>
      <c r="I155" s="177"/>
      <c r="L155" s="174"/>
      <c r="M155" s="178"/>
      <c r="T155" s="179"/>
      <c r="AT155" s="175" t="s">
        <v>193</v>
      </c>
      <c r="AU155" s="175" t="s">
        <v>88</v>
      </c>
      <c r="AV155" s="14" t="s">
        <v>82</v>
      </c>
      <c r="AW155" s="14" t="s">
        <v>31</v>
      </c>
      <c r="AX155" s="14" t="s">
        <v>75</v>
      </c>
      <c r="AY155" s="175" t="s">
        <v>186</v>
      </c>
    </row>
    <row r="156" spans="2:65" s="12" customFormat="1">
      <c r="B156" s="159"/>
      <c r="D156" s="160" t="s">
        <v>193</v>
      </c>
      <c r="E156" s="161" t="s">
        <v>1</v>
      </c>
      <c r="F156" s="162" t="s">
        <v>201</v>
      </c>
      <c r="H156" s="163">
        <v>8.3620000000000001</v>
      </c>
      <c r="I156" s="164"/>
      <c r="L156" s="159"/>
      <c r="M156" s="165"/>
      <c r="T156" s="166"/>
      <c r="AT156" s="161" t="s">
        <v>193</v>
      </c>
      <c r="AU156" s="161" t="s">
        <v>88</v>
      </c>
      <c r="AV156" s="12" t="s">
        <v>88</v>
      </c>
      <c r="AW156" s="12" t="s">
        <v>31</v>
      </c>
      <c r="AX156" s="12" t="s">
        <v>82</v>
      </c>
      <c r="AY156" s="161" t="s">
        <v>186</v>
      </c>
    </row>
    <row r="157" spans="2:65" s="1" customFormat="1" ht="21.75" customHeight="1">
      <c r="B157" s="144"/>
      <c r="C157" s="145" t="s">
        <v>202</v>
      </c>
      <c r="D157" s="145" t="s">
        <v>188</v>
      </c>
      <c r="E157" s="146" t="s">
        <v>203</v>
      </c>
      <c r="F157" s="147" t="s">
        <v>204</v>
      </c>
      <c r="G157" s="148" t="s">
        <v>198</v>
      </c>
      <c r="H157" s="149">
        <v>15.837</v>
      </c>
      <c r="I157" s="150"/>
      <c r="J157" s="151">
        <f>ROUND(I157*H157,2)</f>
        <v>0</v>
      </c>
      <c r="K157" s="152"/>
      <c r="L157" s="32"/>
      <c r="M157" s="153" t="s">
        <v>1</v>
      </c>
      <c r="N157" s="154" t="s">
        <v>41</v>
      </c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AR157" s="157" t="s">
        <v>192</v>
      </c>
      <c r="AT157" s="157" t="s">
        <v>188</v>
      </c>
      <c r="AU157" s="157" t="s">
        <v>88</v>
      </c>
      <c r="AY157" s="17" t="s">
        <v>186</v>
      </c>
      <c r="BE157" s="158">
        <f>IF(N157="základná",J157,0)</f>
        <v>0</v>
      </c>
      <c r="BF157" s="158">
        <f>IF(N157="znížená",J157,0)</f>
        <v>0</v>
      </c>
      <c r="BG157" s="158">
        <f>IF(N157="zákl. prenesená",J157,0)</f>
        <v>0</v>
      </c>
      <c r="BH157" s="158">
        <f>IF(N157="zníž. prenesená",J157,0)</f>
        <v>0</v>
      </c>
      <c r="BI157" s="158">
        <f>IF(N157="nulová",J157,0)</f>
        <v>0</v>
      </c>
      <c r="BJ157" s="17" t="s">
        <v>88</v>
      </c>
      <c r="BK157" s="158">
        <f>ROUND(I157*H157,2)</f>
        <v>0</v>
      </c>
      <c r="BL157" s="17" t="s">
        <v>192</v>
      </c>
      <c r="BM157" s="157" t="s">
        <v>205</v>
      </c>
    </row>
    <row r="158" spans="2:65" s="14" customFormat="1">
      <c r="B158" s="174"/>
      <c r="D158" s="160" t="s">
        <v>193</v>
      </c>
      <c r="E158" s="175" t="s">
        <v>1</v>
      </c>
      <c r="F158" s="176" t="s">
        <v>206</v>
      </c>
      <c r="H158" s="175" t="s">
        <v>1</v>
      </c>
      <c r="I158" s="177"/>
      <c r="L158" s="174"/>
      <c r="M158" s="178"/>
      <c r="T158" s="179"/>
      <c r="AT158" s="175" t="s">
        <v>193</v>
      </c>
      <c r="AU158" s="175" t="s">
        <v>88</v>
      </c>
      <c r="AV158" s="14" t="s">
        <v>82</v>
      </c>
      <c r="AW158" s="14" t="s">
        <v>31</v>
      </c>
      <c r="AX158" s="14" t="s">
        <v>75</v>
      </c>
      <c r="AY158" s="175" t="s">
        <v>186</v>
      </c>
    </row>
    <row r="159" spans="2:65" s="12" customFormat="1">
      <c r="B159" s="159"/>
      <c r="D159" s="160" t="s">
        <v>193</v>
      </c>
      <c r="E159" s="161" t="s">
        <v>1</v>
      </c>
      <c r="F159" s="162" t="s">
        <v>207</v>
      </c>
      <c r="H159" s="163">
        <v>15.837</v>
      </c>
      <c r="I159" s="164"/>
      <c r="L159" s="159"/>
      <c r="M159" s="165"/>
      <c r="T159" s="166"/>
      <c r="AT159" s="161" t="s">
        <v>193</v>
      </c>
      <c r="AU159" s="161" t="s">
        <v>88</v>
      </c>
      <c r="AV159" s="12" t="s">
        <v>88</v>
      </c>
      <c r="AW159" s="12" t="s">
        <v>31</v>
      </c>
      <c r="AX159" s="12" t="s">
        <v>82</v>
      </c>
      <c r="AY159" s="161" t="s">
        <v>186</v>
      </c>
    </row>
    <row r="160" spans="2:65" s="1" customFormat="1" ht="21.75" customHeight="1">
      <c r="B160" s="144"/>
      <c r="C160" s="145" t="s">
        <v>192</v>
      </c>
      <c r="D160" s="145" t="s">
        <v>188</v>
      </c>
      <c r="E160" s="146" t="s">
        <v>208</v>
      </c>
      <c r="F160" s="147" t="s">
        <v>209</v>
      </c>
      <c r="G160" s="148" t="s">
        <v>198</v>
      </c>
      <c r="H160" s="149">
        <v>6</v>
      </c>
      <c r="I160" s="150"/>
      <c r="J160" s="151">
        <f>ROUND(I160*H160,2)</f>
        <v>0</v>
      </c>
      <c r="K160" s="152"/>
      <c r="L160" s="32"/>
      <c r="M160" s="153" t="s">
        <v>1</v>
      </c>
      <c r="N160" s="154" t="s">
        <v>41</v>
      </c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AR160" s="157" t="s">
        <v>192</v>
      </c>
      <c r="AT160" s="157" t="s">
        <v>188</v>
      </c>
      <c r="AU160" s="157" t="s">
        <v>88</v>
      </c>
      <c r="AY160" s="17" t="s">
        <v>186</v>
      </c>
      <c r="BE160" s="158">
        <f>IF(N160="základná",J160,0)</f>
        <v>0</v>
      </c>
      <c r="BF160" s="158">
        <f>IF(N160="znížená",J160,0)</f>
        <v>0</v>
      </c>
      <c r="BG160" s="158">
        <f>IF(N160="zákl. prenesená",J160,0)</f>
        <v>0</v>
      </c>
      <c r="BH160" s="158">
        <f>IF(N160="zníž. prenesená",J160,0)</f>
        <v>0</v>
      </c>
      <c r="BI160" s="158">
        <f>IF(N160="nulová",J160,0)</f>
        <v>0</v>
      </c>
      <c r="BJ160" s="17" t="s">
        <v>88</v>
      </c>
      <c r="BK160" s="158">
        <f>ROUND(I160*H160,2)</f>
        <v>0</v>
      </c>
      <c r="BL160" s="17" t="s">
        <v>192</v>
      </c>
      <c r="BM160" s="157" t="s">
        <v>210</v>
      </c>
    </row>
    <row r="161" spans="2:65" s="12" customFormat="1">
      <c r="B161" s="159"/>
      <c r="D161" s="160" t="s">
        <v>193</v>
      </c>
      <c r="E161" s="161" t="s">
        <v>1</v>
      </c>
      <c r="F161" s="162" t="s">
        <v>211</v>
      </c>
      <c r="H161" s="163">
        <v>6</v>
      </c>
      <c r="I161" s="164"/>
      <c r="L161" s="159"/>
      <c r="M161" s="165"/>
      <c r="T161" s="166"/>
      <c r="AT161" s="161" t="s">
        <v>193</v>
      </c>
      <c r="AU161" s="161" t="s">
        <v>88</v>
      </c>
      <c r="AV161" s="12" t="s">
        <v>88</v>
      </c>
      <c r="AW161" s="12" t="s">
        <v>31</v>
      </c>
      <c r="AX161" s="12" t="s">
        <v>82</v>
      </c>
      <c r="AY161" s="161" t="s">
        <v>186</v>
      </c>
    </row>
    <row r="162" spans="2:65" s="1" customFormat="1" ht="21.75" customHeight="1">
      <c r="B162" s="144"/>
      <c r="C162" s="145" t="s">
        <v>212</v>
      </c>
      <c r="D162" s="145" t="s">
        <v>188</v>
      </c>
      <c r="E162" s="146" t="s">
        <v>213</v>
      </c>
      <c r="F162" s="147" t="s">
        <v>214</v>
      </c>
      <c r="G162" s="148" t="s">
        <v>132</v>
      </c>
      <c r="H162" s="149">
        <v>52</v>
      </c>
      <c r="I162" s="150"/>
      <c r="J162" s="151">
        <f>ROUND(I162*H162,2)</f>
        <v>0</v>
      </c>
      <c r="K162" s="152"/>
      <c r="L162" s="32"/>
      <c r="M162" s="153" t="s">
        <v>1</v>
      </c>
      <c r="N162" s="154" t="s">
        <v>41</v>
      </c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AR162" s="157" t="s">
        <v>192</v>
      </c>
      <c r="AT162" s="157" t="s">
        <v>188</v>
      </c>
      <c r="AU162" s="157" t="s">
        <v>88</v>
      </c>
      <c r="AY162" s="17" t="s">
        <v>186</v>
      </c>
      <c r="BE162" s="158">
        <f>IF(N162="základná",J162,0)</f>
        <v>0</v>
      </c>
      <c r="BF162" s="158">
        <f>IF(N162="znížená",J162,0)</f>
        <v>0</v>
      </c>
      <c r="BG162" s="158">
        <f>IF(N162="zákl. prenesená",J162,0)</f>
        <v>0</v>
      </c>
      <c r="BH162" s="158">
        <f>IF(N162="zníž. prenesená",J162,0)</f>
        <v>0</v>
      </c>
      <c r="BI162" s="158">
        <f>IF(N162="nulová",J162,0)</f>
        <v>0</v>
      </c>
      <c r="BJ162" s="17" t="s">
        <v>88</v>
      </c>
      <c r="BK162" s="158">
        <f>ROUND(I162*H162,2)</f>
        <v>0</v>
      </c>
      <c r="BL162" s="17" t="s">
        <v>192</v>
      </c>
      <c r="BM162" s="157" t="s">
        <v>215</v>
      </c>
    </row>
    <row r="163" spans="2:65" s="12" customFormat="1">
      <c r="B163" s="159"/>
      <c r="D163" s="160" t="s">
        <v>193</v>
      </c>
      <c r="E163" s="161" t="s">
        <v>1</v>
      </c>
      <c r="F163" s="162" t="s">
        <v>216</v>
      </c>
      <c r="H163" s="163">
        <v>52</v>
      </c>
      <c r="I163" s="164"/>
      <c r="L163" s="159"/>
      <c r="M163" s="165"/>
      <c r="T163" s="166"/>
      <c r="AT163" s="161" t="s">
        <v>193</v>
      </c>
      <c r="AU163" s="161" t="s">
        <v>88</v>
      </c>
      <c r="AV163" s="12" t="s">
        <v>88</v>
      </c>
      <c r="AW163" s="12" t="s">
        <v>31</v>
      </c>
      <c r="AX163" s="12" t="s">
        <v>82</v>
      </c>
      <c r="AY163" s="161" t="s">
        <v>186</v>
      </c>
    </row>
    <row r="164" spans="2:65" s="1" customFormat="1" ht="16.5" customHeight="1">
      <c r="B164" s="144"/>
      <c r="C164" s="180" t="s">
        <v>217</v>
      </c>
      <c r="D164" s="180" t="s">
        <v>218</v>
      </c>
      <c r="E164" s="181" t="s">
        <v>219</v>
      </c>
      <c r="F164" s="182" t="s">
        <v>220</v>
      </c>
      <c r="G164" s="183" t="s">
        <v>221</v>
      </c>
      <c r="H164" s="184">
        <v>1.607</v>
      </c>
      <c r="I164" s="185"/>
      <c r="J164" s="186">
        <f>ROUND(I164*H164,2)</f>
        <v>0</v>
      </c>
      <c r="K164" s="187"/>
      <c r="L164" s="188"/>
      <c r="M164" s="189" t="s">
        <v>1</v>
      </c>
      <c r="N164" s="190" t="s">
        <v>41</v>
      </c>
      <c r="P164" s="155">
        <f>O164*H164</f>
        <v>0</v>
      </c>
      <c r="Q164" s="155">
        <v>1E-3</v>
      </c>
      <c r="R164" s="155">
        <f>Q164*H164</f>
        <v>1.6069999999999999E-3</v>
      </c>
      <c r="S164" s="155">
        <v>0</v>
      </c>
      <c r="T164" s="156">
        <f>S164*H164</f>
        <v>0</v>
      </c>
      <c r="AR164" s="157" t="s">
        <v>222</v>
      </c>
      <c r="AT164" s="157" t="s">
        <v>218</v>
      </c>
      <c r="AU164" s="157" t="s">
        <v>88</v>
      </c>
      <c r="AY164" s="17" t="s">
        <v>186</v>
      </c>
      <c r="BE164" s="158">
        <f>IF(N164="základná",J164,0)</f>
        <v>0</v>
      </c>
      <c r="BF164" s="158">
        <f>IF(N164="znížená",J164,0)</f>
        <v>0</v>
      </c>
      <c r="BG164" s="158">
        <f>IF(N164="zákl. prenesená",J164,0)</f>
        <v>0</v>
      </c>
      <c r="BH164" s="158">
        <f>IF(N164="zníž. prenesená",J164,0)</f>
        <v>0</v>
      </c>
      <c r="BI164" s="158">
        <f>IF(N164="nulová",J164,0)</f>
        <v>0</v>
      </c>
      <c r="BJ164" s="17" t="s">
        <v>88</v>
      </c>
      <c r="BK164" s="158">
        <f>ROUND(I164*H164,2)</f>
        <v>0</v>
      </c>
      <c r="BL164" s="17" t="s">
        <v>192</v>
      </c>
      <c r="BM164" s="157" t="s">
        <v>223</v>
      </c>
    </row>
    <row r="165" spans="2:65" s="12" customFormat="1">
      <c r="B165" s="159"/>
      <c r="D165" s="160" t="s">
        <v>193</v>
      </c>
      <c r="F165" s="162" t="s">
        <v>224</v>
      </c>
      <c r="H165" s="163">
        <v>1.607</v>
      </c>
      <c r="I165" s="164"/>
      <c r="L165" s="159"/>
      <c r="M165" s="165"/>
      <c r="T165" s="166"/>
      <c r="AT165" s="161" t="s">
        <v>193</v>
      </c>
      <c r="AU165" s="161" t="s">
        <v>88</v>
      </c>
      <c r="AV165" s="12" t="s">
        <v>88</v>
      </c>
      <c r="AW165" s="12" t="s">
        <v>3</v>
      </c>
      <c r="AX165" s="12" t="s">
        <v>82</v>
      </c>
      <c r="AY165" s="161" t="s">
        <v>186</v>
      </c>
    </row>
    <row r="166" spans="2:65" s="1" customFormat="1" ht="33" customHeight="1">
      <c r="B166" s="144"/>
      <c r="C166" s="145" t="s">
        <v>225</v>
      </c>
      <c r="D166" s="145" t="s">
        <v>188</v>
      </c>
      <c r="E166" s="146" t="s">
        <v>226</v>
      </c>
      <c r="F166" s="147" t="s">
        <v>227</v>
      </c>
      <c r="G166" s="148" t="s">
        <v>132</v>
      </c>
      <c r="H166" s="149">
        <v>52</v>
      </c>
      <c r="I166" s="150"/>
      <c r="J166" s="151">
        <f>ROUND(I166*H166,2)</f>
        <v>0</v>
      </c>
      <c r="K166" s="152"/>
      <c r="L166" s="32"/>
      <c r="M166" s="153" t="s">
        <v>1</v>
      </c>
      <c r="N166" s="154" t="s">
        <v>41</v>
      </c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AR166" s="157" t="s">
        <v>192</v>
      </c>
      <c r="AT166" s="157" t="s">
        <v>188</v>
      </c>
      <c r="AU166" s="157" t="s">
        <v>88</v>
      </c>
      <c r="AY166" s="17" t="s">
        <v>186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7" t="s">
        <v>88</v>
      </c>
      <c r="BK166" s="158">
        <f>ROUND(I166*H166,2)</f>
        <v>0</v>
      </c>
      <c r="BL166" s="17" t="s">
        <v>192</v>
      </c>
      <c r="BM166" s="157" t="s">
        <v>228</v>
      </c>
    </row>
    <row r="167" spans="2:65" s="12" customFormat="1">
      <c r="B167" s="159"/>
      <c r="D167" s="160" t="s">
        <v>193</v>
      </c>
      <c r="E167" s="161" t="s">
        <v>1</v>
      </c>
      <c r="F167" s="162" t="s">
        <v>216</v>
      </c>
      <c r="H167" s="163">
        <v>52</v>
      </c>
      <c r="I167" s="164"/>
      <c r="L167" s="159"/>
      <c r="M167" s="165"/>
      <c r="T167" s="166"/>
      <c r="AT167" s="161" t="s">
        <v>193</v>
      </c>
      <c r="AU167" s="161" t="s">
        <v>88</v>
      </c>
      <c r="AV167" s="12" t="s">
        <v>88</v>
      </c>
      <c r="AW167" s="12" t="s">
        <v>31</v>
      </c>
      <c r="AX167" s="12" t="s">
        <v>82</v>
      </c>
      <c r="AY167" s="161" t="s">
        <v>186</v>
      </c>
    </row>
    <row r="168" spans="2:65" s="1" customFormat="1" ht="24.25" customHeight="1">
      <c r="B168" s="144"/>
      <c r="C168" s="145" t="s">
        <v>222</v>
      </c>
      <c r="D168" s="145" t="s">
        <v>188</v>
      </c>
      <c r="E168" s="146" t="s">
        <v>229</v>
      </c>
      <c r="F168" s="147" t="s">
        <v>230</v>
      </c>
      <c r="G168" s="148" t="s">
        <v>132</v>
      </c>
      <c r="H168" s="149">
        <v>58.994999999999997</v>
      </c>
      <c r="I168" s="150"/>
      <c r="J168" s="151">
        <f>ROUND(I168*H168,2)</f>
        <v>0</v>
      </c>
      <c r="K168" s="152"/>
      <c r="L168" s="32"/>
      <c r="M168" s="153" t="s">
        <v>1</v>
      </c>
      <c r="N168" s="154" t="s">
        <v>41</v>
      </c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AR168" s="157" t="s">
        <v>192</v>
      </c>
      <c r="AT168" s="157" t="s">
        <v>188</v>
      </c>
      <c r="AU168" s="157" t="s">
        <v>88</v>
      </c>
      <c r="AY168" s="17" t="s">
        <v>186</v>
      </c>
      <c r="BE168" s="158">
        <f>IF(N168="základná",J168,0)</f>
        <v>0</v>
      </c>
      <c r="BF168" s="158">
        <f>IF(N168="znížená",J168,0)</f>
        <v>0</v>
      </c>
      <c r="BG168" s="158">
        <f>IF(N168="zákl. prenesená",J168,0)</f>
        <v>0</v>
      </c>
      <c r="BH168" s="158">
        <f>IF(N168="zníž. prenesená",J168,0)</f>
        <v>0</v>
      </c>
      <c r="BI168" s="158">
        <f>IF(N168="nulová",J168,0)</f>
        <v>0</v>
      </c>
      <c r="BJ168" s="17" t="s">
        <v>88</v>
      </c>
      <c r="BK168" s="158">
        <f>ROUND(I168*H168,2)</f>
        <v>0</v>
      </c>
      <c r="BL168" s="17" t="s">
        <v>192</v>
      </c>
      <c r="BM168" s="157" t="s">
        <v>192</v>
      </c>
    </row>
    <row r="169" spans="2:65" s="12" customFormat="1">
      <c r="B169" s="159"/>
      <c r="D169" s="160" t="s">
        <v>193</v>
      </c>
      <c r="E169" s="161" t="s">
        <v>1</v>
      </c>
      <c r="F169" s="162" t="s">
        <v>231</v>
      </c>
      <c r="H169" s="163">
        <v>58.994999999999997</v>
      </c>
      <c r="I169" s="164"/>
      <c r="L169" s="159"/>
      <c r="M169" s="165"/>
      <c r="T169" s="166"/>
      <c r="AT169" s="161" t="s">
        <v>193</v>
      </c>
      <c r="AU169" s="161" t="s">
        <v>88</v>
      </c>
      <c r="AV169" s="12" t="s">
        <v>88</v>
      </c>
      <c r="AW169" s="12" t="s">
        <v>31</v>
      </c>
      <c r="AX169" s="12" t="s">
        <v>75</v>
      </c>
      <c r="AY169" s="161" t="s">
        <v>186</v>
      </c>
    </row>
    <row r="170" spans="2:65" s="13" customFormat="1">
      <c r="B170" s="167"/>
      <c r="D170" s="160" t="s">
        <v>193</v>
      </c>
      <c r="E170" s="168" t="s">
        <v>1</v>
      </c>
      <c r="F170" s="169" t="s">
        <v>195</v>
      </c>
      <c r="H170" s="170">
        <v>58.994999999999997</v>
      </c>
      <c r="I170" s="171"/>
      <c r="L170" s="167"/>
      <c r="M170" s="172"/>
      <c r="T170" s="173"/>
      <c r="AT170" s="168" t="s">
        <v>193</v>
      </c>
      <c r="AU170" s="168" t="s">
        <v>88</v>
      </c>
      <c r="AV170" s="13" t="s">
        <v>192</v>
      </c>
      <c r="AW170" s="13" t="s">
        <v>31</v>
      </c>
      <c r="AX170" s="13" t="s">
        <v>82</v>
      </c>
      <c r="AY170" s="168" t="s">
        <v>186</v>
      </c>
    </row>
    <row r="171" spans="2:65" s="1" customFormat="1" ht="33" customHeight="1">
      <c r="B171" s="144"/>
      <c r="C171" s="145" t="s">
        <v>232</v>
      </c>
      <c r="D171" s="145" t="s">
        <v>188</v>
      </c>
      <c r="E171" s="146" t="s">
        <v>233</v>
      </c>
      <c r="F171" s="147" t="s">
        <v>234</v>
      </c>
      <c r="G171" s="148" t="s">
        <v>132</v>
      </c>
      <c r="H171" s="149">
        <v>32.658000000000001</v>
      </c>
      <c r="I171" s="150"/>
      <c r="J171" s="151">
        <f>ROUND(I171*H171,2)</f>
        <v>0</v>
      </c>
      <c r="K171" s="152"/>
      <c r="L171" s="32"/>
      <c r="M171" s="153" t="s">
        <v>1</v>
      </c>
      <c r="N171" s="154" t="s">
        <v>41</v>
      </c>
      <c r="P171" s="155">
        <f>O171*H171</f>
        <v>0</v>
      </c>
      <c r="Q171" s="155">
        <v>0</v>
      </c>
      <c r="R171" s="155">
        <f>Q171*H171</f>
        <v>0</v>
      </c>
      <c r="S171" s="155">
        <v>0.22500000000000001</v>
      </c>
      <c r="T171" s="156">
        <f>S171*H171</f>
        <v>7.3480500000000006</v>
      </c>
      <c r="AR171" s="157" t="s">
        <v>192</v>
      </c>
      <c r="AT171" s="157" t="s">
        <v>188</v>
      </c>
      <c r="AU171" s="157" t="s">
        <v>88</v>
      </c>
      <c r="AY171" s="17" t="s">
        <v>186</v>
      </c>
      <c r="BE171" s="158">
        <f>IF(N171="základná",J171,0)</f>
        <v>0</v>
      </c>
      <c r="BF171" s="158">
        <f>IF(N171="znížená",J171,0)</f>
        <v>0</v>
      </c>
      <c r="BG171" s="158">
        <f>IF(N171="zákl. prenesená",J171,0)</f>
        <v>0</v>
      </c>
      <c r="BH171" s="158">
        <f>IF(N171="zníž. prenesená",J171,0)</f>
        <v>0</v>
      </c>
      <c r="BI171" s="158">
        <f>IF(N171="nulová",J171,0)</f>
        <v>0</v>
      </c>
      <c r="BJ171" s="17" t="s">
        <v>88</v>
      </c>
      <c r="BK171" s="158">
        <f>ROUND(I171*H171,2)</f>
        <v>0</v>
      </c>
      <c r="BL171" s="17" t="s">
        <v>192</v>
      </c>
      <c r="BM171" s="157" t="s">
        <v>217</v>
      </c>
    </row>
    <row r="172" spans="2:65" s="14" customFormat="1">
      <c r="B172" s="174"/>
      <c r="D172" s="160" t="s">
        <v>193</v>
      </c>
      <c r="E172" s="175" t="s">
        <v>1</v>
      </c>
      <c r="F172" s="176" t="s">
        <v>235</v>
      </c>
      <c r="H172" s="175" t="s">
        <v>1</v>
      </c>
      <c r="I172" s="177"/>
      <c r="L172" s="174"/>
      <c r="M172" s="178"/>
      <c r="T172" s="179"/>
      <c r="AT172" s="175" t="s">
        <v>193</v>
      </c>
      <c r="AU172" s="175" t="s">
        <v>88</v>
      </c>
      <c r="AV172" s="14" t="s">
        <v>82</v>
      </c>
      <c r="AW172" s="14" t="s">
        <v>31</v>
      </c>
      <c r="AX172" s="14" t="s">
        <v>75</v>
      </c>
      <c r="AY172" s="175" t="s">
        <v>186</v>
      </c>
    </row>
    <row r="173" spans="2:65" s="12" customFormat="1">
      <c r="B173" s="159"/>
      <c r="D173" s="160" t="s">
        <v>193</v>
      </c>
      <c r="E173" s="161" t="s">
        <v>1</v>
      </c>
      <c r="F173" s="162" t="s">
        <v>236</v>
      </c>
      <c r="H173" s="163">
        <v>32.658000000000001</v>
      </c>
      <c r="I173" s="164"/>
      <c r="L173" s="159"/>
      <c r="M173" s="165"/>
      <c r="T173" s="166"/>
      <c r="AT173" s="161" t="s">
        <v>193</v>
      </c>
      <c r="AU173" s="161" t="s">
        <v>88</v>
      </c>
      <c r="AV173" s="12" t="s">
        <v>88</v>
      </c>
      <c r="AW173" s="12" t="s">
        <v>31</v>
      </c>
      <c r="AX173" s="12" t="s">
        <v>75</v>
      </c>
      <c r="AY173" s="161" t="s">
        <v>186</v>
      </c>
    </row>
    <row r="174" spans="2:65" s="13" customFormat="1">
      <c r="B174" s="167"/>
      <c r="D174" s="160" t="s">
        <v>193</v>
      </c>
      <c r="E174" s="168" t="s">
        <v>1</v>
      </c>
      <c r="F174" s="169" t="s">
        <v>195</v>
      </c>
      <c r="H174" s="170">
        <v>32.658000000000001</v>
      </c>
      <c r="I174" s="171"/>
      <c r="L174" s="167"/>
      <c r="M174" s="172"/>
      <c r="T174" s="173"/>
      <c r="AT174" s="168" t="s">
        <v>193</v>
      </c>
      <c r="AU174" s="168" t="s">
        <v>88</v>
      </c>
      <c r="AV174" s="13" t="s">
        <v>192</v>
      </c>
      <c r="AW174" s="13" t="s">
        <v>31</v>
      </c>
      <c r="AX174" s="13" t="s">
        <v>82</v>
      </c>
      <c r="AY174" s="168" t="s">
        <v>186</v>
      </c>
    </row>
    <row r="175" spans="2:65" s="1" customFormat="1" ht="24.25" customHeight="1">
      <c r="B175" s="144"/>
      <c r="C175" s="145" t="s">
        <v>237</v>
      </c>
      <c r="D175" s="145" t="s">
        <v>188</v>
      </c>
      <c r="E175" s="146" t="s">
        <v>238</v>
      </c>
      <c r="F175" s="147" t="s">
        <v>239</v>
      </c>
      <c r="G175" s="148" t="s">
        <v>198</v>
      </c>
      <c r="H175" s="149">
        <v>39.555</v>
      </c>
      <c r="I175" s="150"/>
      <c r="J175" s="151">
        <f>ROUND(I175*H175,2)</f>
        <v>0</v>
      </c>
      <c r="K175" s="152"/>
      <c r="L175" s="32"/>
      <c r="M175" s="153" t="s">
        <v>1</v>
      </c>
      <c r="N175" s="154" t="s">
        <v>41</v>
      </c>
      <c r="P175" s="155">
        <f>O175*H175</f>
        <v>0</v>
      </c>
      <c r="Q175" s="155">
        <v>0</v>
      </c>
      <c r="R175" s="155">
        <f>Q175*H175</f>
        <v>0</v>
      </c>
      <c r="S175" s="155">
        <v>0</v>
      </c>
      <c r="T175" s="156">
        <f>S175*H175</f>
        <v>0</v>
      </c>
      <c r="AR175" s="157" t="s">
        <v>192</v>
      </c>
      <c r="AT175" s="157" t="s">
        <v>188</v>
      </c>
      <c r="AU175" s="157" t="s">
        <v>88</v>
      </c>
      <c r="AY175" s="17" t="s">
        <v>186</v>
      </c>
      <c r="BE175" s="158">
        <f>IF(N175="základná",J175,0)</f>
        <v>0</v>
      </c>
      <c r="BF175" s="158">
        <f>IF(N175="znížená",J175,0)</f>
        <v>0</v>
      </c>
      <c r="BG175" s="158">
        <f>IF(N175="zákl. prenesená",J175,0)</f>
        <v>0</v>
      </c>
      <c r="BH175" s="158">
        <f>IF(N175="zníž. prenesená",J175,0)</f>
        <v>0</v>
      </c>
      <c r="BI175" s="158">
        <f>IF(N175="nulová",J175,0)</f>
        <v>0</v>
      </c>
      <c r="BJ175" s="17" t="s">
        <v>88</v>
      </c>
      <c r="BK175" s="158">
        <f>ROUND(I175*H175,2)</f>
        <v>0</v>
      </c>
      <c r="BL175" s="17" t="s">
        <v>192</v>
      </c>
      <c r="BM175" s="157" t="s">
        <v>222</v>
      </c>
    </row>
    <row r="176" spans="2:65" s="14" customFormat="1">
      <c r="B176" s="174"/>
      <c r="D176" s="160" t="s">
        <v>193</v>
      </c>
      <c r="E176" s="175" t="s">
        <v>1</v>
      </c>
      <c r="F176" s="176" t="s">
        <v>240</v>
      </c>
      <c r="H176" s="175" t="s">
        <v>1</v>
      </c>
      <c r="I176" s="177"/>
      <c r="L176" s="174"/>
      <c r="M176" s="178"/>
      <c r="T176" s="179"/>
      <c r="AT176" s="175" t="s">
        <v>193</v>
      </c>
      <c r="AU176" s="175" t="s">
        <v>88</v>
      </c>
      <c r="AV176" s="14" t="s">
        <v>82</v>
      </c>
      <c r="AW176" s="14" t="s">
        <v>31</v>
      </c>
      <c r="AX176" s="14" t="s">
        <v>75</v>
      </c>
      <c r="AY176" s="175" t="s">
        <v>186</v>
      </c>
    </row>
    <row r="177" spans="2:65" s="12" customFormat="1">
      <c r="B177" s="159"/>
      <c r="D177" s="160" t="s">
        <v>193</v>
      </c>
      <c r="E177" s="161" t="s">
        <v>1</v>
      </c>
      <c r="F177" s="162" t="s">
        <v>241</v>
      </c>
      <c r="H177" s="163">
        <v>12</v>
      </c>
      <c r="I177" s="164"/>
      <c r="L177" s="159"/>
      <c r="M177" s="165"/>
      <c r="T177" s="166"/>
      <c r="AT177" s="161" t="s">
        <v>193</v>
      </c>
      <c r="AU177" s="161" t="s">
        <v>88</v>
      </c>
      <c r="AV177" s="12" t="s">
        <v>88</v>
      </c>
      <c r="AW177" s="12" t="s">
        <v>31</v>
      </c>
      <c r="AX177" s="12" t="s">
        <v>75</v>
      </c>
      <c r="AY177" s="161" t="s">
        <v>186</v>
      </c>
    </row>
    <row r="178" spans="2:65" s="14" customFormat="1">
      <c r="B178" s="174"/>
      <c r="D178" s="160" t="s">
        <v>193</v>
      </c>
      <c r="E178" s="175" t="s">
        <v>1</v>
      </c>
      <c r="F178" s="176" t="s">
        <v>242</v>
      </c>
      <c r="H178" s="175" t="s">
        <v>1</v>
      </c>
      <c r="I178" s="177"/>
      <c r="L178" s="174"/>
      <c r="M178" s="178"/>
      <c r="T178" s="179"/>
      <c r="AT178" s="175" t="s">
        <v>193</v>
      </c>
      <c r="AU178" s="175" t="s">
        <v>88</v>
      </c>
      <c r="AV178" s="14" t="s">
        <v>82</v>
      </c>
      <c r="AW178" s="14" t="s">
        <v>31</v>
      </c>
      <c r="AX178" s="14" t="s">
        <v>75</v>
      </c>
      <c r="AY178" s="175" t="s">
        <v>186</v>
      </c>
    </row>
    <row r="179" spans="2:65" s="12" customFormat="1">
      <c r="B179" s="159"/>
      <c r="D179" s="160" t="s">
        <v>193</v>
      </c>
      <c r="E179" s="161" t="s">
        <v>1</v>
      </c>
      <c r="F179" s="162" t="s">
        <v>243</v>
      </c>
      <c r="H179" s="163">
        <v>1.7310000000000001</v>
      </c>
      <c r="I179" s="164"/>
      <c r="L179" s="159"/>
      <c r="M179" s="165"/>
      <c r="T179" s="166"/>
      <c r="AT179" s="161" t="s">
        <v>193</v>
      </c>
      <c r="AU179" s="161" t="s">
        <v>88</v>
      </c>
      <c r="AV179" s="12" t="s">
        <v>88</v>
      </c>
      <c r="AW179" s="12" t="s">
        <v>31</v>
      </c>
      <c r="AX179" s="12" t="s">
        <v>75</v>
      </c>
      <c r="AY179" s="161" t="s">
        <v>186</v>
      </c>
    </row>
    <row r="180" spans="2:65" s="12" customFormat="1">
      <c r="B180" s="159"/>
      <c r="D180" s="160" t="s">
        <v>193</v>
      </c>
      <c r="E180" s="161" t="s">
        <v>1</v>
      </c>
      <c r="F180" s="162" t="s">
        <v>244</v>
      </c>
      <c r="H180" s="163">
        <v>2.0270000000000001</v>
      </c>
      <c r="I180" s="164"/>
      <c r="L180" s="159"/>
      <c r="M180" s="165"/>
      <c r="T180" s="166"/>
      <c r="AT180" s="161" t="s">
        <v>193</v>
      </c>
      <c r="AU180" s="161" t="s">
        <v>88</v>
      </c>
      <c r="AV180" s="12" t="s">
        <v>88</v>
      </c>
      <c r="AW180" s="12" t="s">
        <v>31</v>
      </c>
      <c r="AX180" s="12" t="s">
        <v>75</v>
      </c>
      <c r="AY180" s="161" t="s">
        <v>186</v>
      </c>
    </row>
    <row r="181" spans="2:65" s="12" customFormat="1">
      <c r="B181" s="159"/>
      <c r="D181" s="160" t="s">
        <v>193</v>
      </c>
      <c r="E181" s="161" t="s">
        <v>1</v>
      </c>
      <c r="F181" s="162" t="s">
        <v>245</v>
      </c>
      <c r="H181" s="163">
        <v>5.0750000000000002</v>
      </c>
      <c r="I181" s="164"/>
      <c r="L181" s="159"/>
      <c r="M181" s="165"/>
      <c r="T181" s="166"/>
      <c r="AT181" s="161" t="s">
        <v>193</v>
      </c>
      <c r="AU181" s="161" t="s">
        <v>88</v>
      </c>
      <c r="AV181" s="12" t="s">
        <v>88</v>
      </c>
      <c r="AW181" s="12" t="s">
        <v>31</v>
      </c>
      <c r="AX181" s="12" t="s">
        <v>75</v>
      </c>
      <c r="AY181" s="161" t="s">
        <v>186</v>
      </c>
    </row>
    <row r="182" spans="2:65" s="12" customFormat="1">
      <c r="B182" s="159"/>
      <c r="D182" s="160" t="s">
        <v>193</v>
      </c>
      <c r="E182" s="161" t="s">
        <v>1</v>
      </c>
      <c r="F182" s="162" t="s">
        <v>246</v>
      </c>
      <c r="H182" s="163">
        <v>13.097</v>
      </c>
      <c r="I182" s="164"/>
      <c r="L182" s="159"/>
      <c r="M182" s="165"/>
      <c r="T182" s="166"/>
      <c r="AT182" s="161" t="s">
        <v>193</v>
      </c>
      <c r="AU182" s="161" t="s">
        <v>88</v>
      </c>
      <c r="AV182" s="12" t="s">
        <v>88</v>
      </c>
      <c r="AW182" s="12" t="s">
        <v>31</v>
      </c>
      <c r="AX182" s="12" t="s">
        <v>75</v>
      </c>
      <c r="AY182" s="161" t="s">
        <v>186</v>
      </c>
    </row>
    <row r="183" spans="2:65" s="14" customFormat="1">
      <c r="B183" s="174"/>
      <c r="D183" s="160" t="s">
        <v>193</v>
      </c>
      <c r="E183" s="175" t="s">
        <v>1</v>
      </c>
      <c r="F183" s="176" t="s">
        <v>247</v>
      </c>
      <c r="H183" s="175" t="s">
        <v>1</v>
      </c>
      <c r="I183" s="177"/>
      <c r="L183" s="174"/>
      <c r="M183" s="178"/>
      <c r="T183" s="179"/>
      <c r="AT183" s="175" t="s">
        <v>193</v>
      </c>
      <c r="AU183" s="175" t="s">
        <v>88</v>
      </c>
      <c r="AV183" s="14" t="s">
        <v>82</v>
      </c>
      <c r="AW183" s="14" t="s">
        <v>31</v>
      </c>
      <c r="AX183" s="14" t="s">
        <v>75</v>
      </c>
      <c r="AY183" s="175" t="s">
        <v>186</v>
      </c>
    </row>
    <row r="184" spans="2:65" s="12" customFormat="1">
      <c r="B184" s="159"/>
      <c r="D184" s="160" t="s">
        <v>193</v>
      </c>
      <c r="E184" s="161" t="s">
        <v>1</v>
      </c>
      <c r="F184" s="162" t="s">
        <v>248</v>
      </c>
      <c r="H184" s="163">
        <v>5.625</v>
      </c>
      <c r="I184" s="164"/>
      <c r="L184" s="159"/>
      <c r="M184" s="165"/>
      <c r="T184" s="166"/>
      <c r="AT184" s="161" t="s">
        <v>193</v>
      </c>
      <c r="AU184" s="161" t="s">
        <v>88</v>
      </c>
      <c r="AV184" s="12" t="s">
        <v>88</v>
      </c>
      <c r="AW184" s="12" t="s">
        <v>31</v>
      </c>
      <c r="AX184" s="12" t="s">
        <v>75</v>
      </c>
      <c r="AY184" s="161" t="s">
        <v>186</v>
      </c>
    </row>
    <row r="185" spans="2:65" s="13" customFormat="1">
      <c r="B185" s="167"/>
      <c r="D185" s="160" t="s">
        <v>193</v>
      </c>
      <c r="E185" s="168" t="s">
        <v>1</v>
      </c>
      <c r="F185" s="169" t="s">
        <v>195</v>
      </c>
      <c r="H185" s="170">
        <v>39.555</v>
      </c>
      <c r="I185" s="171"/>
      <c r="L185" s="167"/>
      <c r="M185" s="172"/>
      <c r="T185" s="173"/>
      <c r="AT185" s="168" t="s">
        <v>193</v>
      </c>
      <c r="AU185" s="168" t="s">
        <v>88</v>
      </c>
      <c r="AV185" s="13" t="s">
        <v>192</v>
      </c>
      <c r="AW185" s="13" t="s">
        <v>31</v>
      </c>
      <c r="AX185" s="13" t="s">
        <v>82</v>
      </c>
      <c r="AY185" s="168" t="s">
        <v>186</v>
      </c>
    </row>
    <row r="186" spans="2:65" s="1" customFormat="1" ht="33" customHeight="1">
      <c r="B186" s="144"/>
      <c r="C186" s="145" t="s">
        <v>249</v>
      </c>
      <c r="D186" s="145" t="s">
        <v>188</v>
      </c>
      <c r="E186" s="146" t="s">
        <v>250</v>
      </c>
      <c r="F186" s="147" t="s">
        <v>251</v>
      </c>
      <c r="G186" s="148" t="s">
        <v>198</v>
      </c>
      <c r="H186" s="149">
        <v>6.8250000000000002</v>
      </c>
      <c r="I186" s="150"/>
      <c r="J186" s="151">
        <f>ROUND(I186*H186,2)</f>
        <v>0</v>
      </c>
      <c r="K186" s="152"/>
      <c r="L186" s="32"/>
      <c r="M186" s="153" t="s">
        <v>1</v>
      </c>
      <c r="N186" s="154" t="s">
        <v>41</v>
      </c>
      <c r="P186" s="155">
        <f>O186*H186</f>
        <v>0</v>
      </c>
      <c r="Q186" s="155">
        <v>0</v>
      </c>
      <c r="R186" s="155">
        <f>Q186*H186</f>
        <v>0</v>
      </c>
      <c r="S186" s="155">
        <v>0</v>
      </c>
      <c r="T186" s="156">
        <f>S186*H186</f>
        <v>0</v>
      </c>
      <c r="AR186" s="157" t="s">
        <v>192</v>
      </c>
      <c r="AT186" s="157" t="s">
        <v>188</v>
      </c>
      <c r="AU186" s="157" t="s">
        <v>88</v>
      </c>
      <c r="AY186" s="17" t="s">
        <v>186</v>
      </c>
      <c r="BE186" s="158">
        <f>IF(N186="základná",J186,0)</f>
        <v>0</v>
      </c>
      <c r="BF186" s="158">
        <f>IF(N186="znížená",J186,0)</f>
        <v>0</v>
      </c>
      <c r="BG186" s="158">
        <f>IF(N186="zákl. prenesená",J186,0)</f>
        <v>0</v>
      </c>
      <c r="BH186" s="158">
        <f>IF(N186="zníž. prenesená",J186,0)</f>
        <v>0</v>
      </c>
      <c r="BI186" s="158">
        <f>IF(N186="nulová",J186,0)</f>
        <v>0</v>
      </c>
      <c r="BJ186" s="17" t="s">
        <v>88</v>
      </c>
      <c r="BK186" s="158">
        <f>ROUND(I186*H186,2)</f>
        <v>0</v>
      </c>
      <c r="BL186" s="17" t="s">
        <v>192</v>
      </c>
      <c r="BM186" s="157" t="s">
        <v>237</v>
      </c>
    </row>
    <row r="187" spans="2:65" s="14" customFormat="1">
      <c r="B187" s="174"/>
      <c r="D187" s="160" t="s">
        <v>193</v>
      </c>
      <c r="E187" s="175" t="s">
        <v>1</v>
      </c>
      <c r="F187" s="176" t="s">
        <v>252</v>
      </c>
      <c r="H187" s="175" t="s">
        <v>1</v>
      </c>
      <c r="I187" s="177"/>
      <c r="L187" s="174"/>
      <c r="M187" s="178"/>
      <c r="T187" s="179"/>
      <c r="AT187" s="175" t="s">
        <v>193</v>
      </c>
      <c r="AU187" s="175" t="s">
        <v>88</v>
      </c>
      <c r="AV187" s="14" t="s">
        <v>82</v>
      </c>
      <c r="AW187" s="14" t="s">
        <v>31</v>
      </c>
      <c r="AX187" s="14" t="s">
        <v>75</v>
      </c>
      <c r="AY187" s="175" t="s">
        <v>186</v>
      </c>
    </row>
    <row r="188" spans="2:65" s="12" customFormat="1">
      <c r="B188" s="159"/>
      <c r="D188" s="160" t="s">
        <v>193</v>
      </c>
      <c r="E188" s="161" t="s">
        <v>1</v>
      </c>
      <c r="F188" s="162" t="s">
        <v>253</v>
      </c>
      <c r="H188" s="163">
        <v>6.8250000000000002</v>
      </c>
      <c r="I188" s="164"/>
      <c r="L188" s="159"/>
      <c r="M188" s="165"/>
      <c r="T188" s="166"/>
      <c r="AT188" s="161" t="s">
        <v>193</v>
      </c>
      <c r="AU188" s="161" t="s">
        <v>88</v>
      </c>
      <c r="AV188" s="12" t="s">
        <v>88</v>
      </c>
      <c r="AW188" s="12" t="s">
        <v>31</v>
      </c>
      <c r="AX188" s="12" t="s">
        <v>75</v>
      </c>
      <c r="AY188" s="161" t="s">
        <v>186</v>
      </c>
    </row>
    <row r="189" spans="2:65" s="13" customFormat="1">
      <c r="B189" s="167"/>
      <c r="D189" s="160" t="s">
        <v>193</v>
      </c>
      <c r="E189" s="168" t="s">
        <v>1</v>
      </c>
      <c r="F189" s="169" t="s">
        <v>195</v>
      </c>
      <c r="H189" s="170">
        <v>6.8250000000000002</v>
      </c>
      <c r="I189" s="171"/>
      <c r="L189" s="167"/>
      <c r="M189" s="172"/>
      <c r="T189" s="173"/>
      <c r="AT189" s="168" t="s">
        <v>193</v>
      </c>
      <c r="AU189" s="168" t="s">
        <v>88</v>
      </c>
      <c r="AV189" s="13" t="s">
        <v>192</v>
      </c>
      <c r="AW189" s="13" t="s">
        <v>31</v>
      </c>
      <c r="AX189" s="13" t="s">
        <v>82</v>
      </c>
      <c r="AY189" s="168" t="s">
        <v>186</v>
      </c>
    </row>
    <row r="190" spans="2:65" s="1" customFormat="1" ht="24.25" customHeight="1">
      <c r="B190" s="144"/>
      <c r="C190" s="145" t="s">
        <v>254</v>
      </c>
      <c r="D190" s="145" t="s">
        <v>188</v>
      </c>
      <c r="E190" s="146" t="s">
        <v>255</v>
      </c>
      <c r="F190" s="147" t="s">
        <v>256</v>
      </c>
      <c r="G190" s="148" t="s">
        <v>198</v>
      </c>
      <c r="H190" s="149">
        <v>17.937999999999999</v>
      </c>
      <c r="I190" s="150"/>
      <c r="J190" s="151">
        <f>ROUND(I190*H190,2)</f>
        <v>0</v>
      </c>
      <c r="K190" s="152"/>
      <c r="L190" s="32"/>
      <c r="M190" s="153" t="s">
        <v>1</v>
      </c>
      <c r="N190" s="154" t="s">
        <v>41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57" t="s">
        <v>192</v>
      </c>
      <c r="AT190" s="157" t="s">
        <v>188</v>
      </c>
      <c r="AU190" s="157" t="s">
        <v>88</v>
      </c>
      <c r="AY190" s="17" t="s">
        <v>186</v>
      </c>
      <c r="BE190" s="158">
        <f>IF(N190="základná",J190,0)</f>
        <v>0</v>
      </c>
      <c r="BF190" s="158">
        <f>IF(N190="znížená",J190,0)</f>
        <v>0</v>
      </c>
      <c r="BG190" s="158">
        <f>IF(N190="zákl. prenesená",J190,0)</f>
        <v>0</v>
      </c>
      <c r="BH190" s="158">
        <f>IF(N190="zníž. prenesená",J190,0)</f>
        <v>0</v>
      </c>
      <c r="BI190" s="158">
        <f>IF(N190="nulová",J190,0)</f>
        <v>0</v>
      </c>
      <c r="BJ190" s="17" t="s">
        <v>88</v>
      </c>
      <c r="BK190" s="158">
        <f>ROUND(I190*H190,2)</f>
        <v>0</v>
      </c>
      <c r="BL190" s="17" t="s">
        <v>192</v>
      </c>
      <c r="BM190" s="157" t="s">
        <v>254</v>
      </c>
    </row>
    <row r="191" spans="2:65" s="14" customFormat="1">
      <c r="B191" s="174"/>
      <c r="D191" s="160" t="s">
        <v>193</v>
      </c>
      <c r="E191" s="175" t="s">
        <v>1</v>
      </c>
      <c r="F191" s="176" t="s">
        <v>257</v>
      </c>
      <c r="H191" s="175" t="s">
        <v>1</v>
      </c>
      <c r="I191" s="177"/>
      <c r="L191" s="174"/>
      <c r="M191" s="178"/>
      <c r="T191" s="179"/>
      <c r="AT191" s="175" t="s">
        <v>193</v>
      </c>
      <c r="AU191" s="175" t="s">
        <v>88</v>
      </c>
      <c r="AV191" s="14" t="s">
        <v>82</v>
      </c>
      <c r="AW191" s="14" t="s">
        <v>31</v>
      </c>
      <c r="AX191" s="14" t="s">
        <v>75</v>
      </c>
      <c r="AY191" s="175" t="s">
        <v>186</v>
      </c>
    </row>
    <row r="192" spans="2:65" s="12" customFormat="1">
      <c r="B192" s="159"/>
      <c r="D192" s="160" t="s">
        <v>193</v>
      </c>
      <c r="E192" s="161" t="s">
        <v>1</v>
      </c>
      <c r="F192" s="162" t="s">
        <v>258</v>
      </c>
      <c r="H192" s="163">
        <v>2.1880000000000002</v>
      </c>
      <c r="I192" s="164"/>
      <c r="L192" s="159"/>
      <c r="M192" s="165"/>
      <c r="T192" s="166"/>
      <c r="AT192" s="161" t="s">
        <v>193</v>
      </c>
      <c r="AU192" s="161" t="s">
        <v>88</v>
      </c>
      <c r="AV192" s="12" t="s">
        <v>88</v>
      </c>
      <c r="AW192" s="12" t="s">
        <v>31</v>
      </c>
      <c r="AX192" s="12" t="s">
        <v>75</v>
      </c>
      <c r="AY192" s="161" t="s">
        <v>186</v>
      </c>
    </row>
    <row r="193" spans="2:65" s="14" customFormat="1">
      <c r="B193" s="174"/>
      <c r="D193" s="160" t="s">
        <v>193</v>
      </c>
      <c r="E193" s="175" t="s">
        <v>1</v>
      </c>
      <c r="F193" s="176" t="s">
        <v>259</v>
      </c>
      <c r="H193" s="175" t="s">
        <v>1</v>
      </c>
      <c r="I193" s="177"/>
      <c r="L193" s="174"/>
      <c r="M193" s="178"/>
      <c r="T193" s="179"/>
      <c r="AT193" s="175" t="s">
        <v>193</v>
      </c>
      <c r="AU193" s="175" t="s">
        <v>88</v>
      </c>
      <c r="AV193" s="14" t="s">
        <v>82</v>
      </c>
      <c r="AW193" s="14" t="s">
        <v>31</v>
      </c>
      <c r="AX193" s="14" t="s">
        <v>75</v>
      </c>
      <c r="AY193" s="175" t="s">
        <v>186</v>
      </c>
    </row>
    <row r="194" spans="2:65" s="12" customFormat="1">
      <c r="B194" s="159"/>
      <c r="D194" s="160" t="s">
        <v>193</v>
      </c>
      <c r="E194" s="161" t="s">
        <v>1</v>
      </c>
      <c r="F194" s="162" t="s">
        <v>260</v>
      </c>
      <c r="H194" s="163">
        <v>15.75</v>
      </c>
      <c r="I194" s="164"/>
      <c r="L194" s="159"/>
      <c r="M194" s="165"/>
      <c r="T194" s="166"/>
      <c r="AT194" s="161" t="s">
        <v>193</v>
      </c>
      <c r="AU194" s="161" t="s">
        <v>88</v>
      </c>
      <c r="AV194" s="12" t="s">
        <v>88</v>
      </c>
      <c r="AW194" s="12" t="s">
        <v>31</v>
      </c>
      <c r="AX194" s="12" t="s">
        <v>75</v>
      </c>
      <c r="AY194" s="161" t="s">
        <v>186</v>
      </c>
    </row>
    <row r="195" spans="2:65" s="13" customFormat="1">
      <c r="B195" s="167"/>
      <c r="D195" s="160" t="s">
        <v>193</v>
      </c>
      <c r="E195" s="168" t="s">
        <v>1</v>
      </c>
      <c r="F195" s="169" t="s">
        <v>195</v>
      </c>
      <c r="H195" s="170">
        <v>17.937999999999999</v>
      </c>
      <c r="I195" s="171"/>
      <c r="L195" s="167"/>
      <c r="M195" s="172"/>
      <c r="T195" s="173"/>
      <c r="AT195" s="168" t="s">
        <v>193</v>
      </c>
      <c r="AU195" s="168" t="s">
        <v>88</v>
      </c>
      <c r="AV195" s="13" t="s">
        <v>192</v>
      </c>
      <c r="AW195" s="13" t="s">
        <v>31</v>
      </c>
      <c r="AX195" s="13" t="s">
        <v>82</v>
      </c>
      <c r="AY195" s="168" t="s">
        <v>186</v>
      </c>
    </row>
    <row r="196" spans="2:65" s="1" customFormat="1" ht="24.25" customHeight="1">
      <c r="B196" s="144"/>
      <c r="C196" s="145" t="s">
        <v>261</v>
      </c>
      <c r="D196" s="145" t="s">
        <v>188</v>
      </c>
      <c r="E196" s="146" t="s">
        <v>262</v>
      </c>
      <c r="F196" s="147" t="s">
        <v>263</v>
      </c>
      <c r="G196" s="148" t="s">
        <v>198</v>
      </c>
      <c r="H196" s="149">
        <v>14.188000000000001</v>
      </c>
      <c r="I196" s="150"/>
      <c r="J196" s="151">
        <f>ROUND(I196*H196,2)</f>
        <v>0</v>
      </c>
      <c r="K196" s="152"/>
      <c r="L196" s="32"/>
      <c r="M196" s="153" t="s">
        <v>1</v>
      </c>
      <c r="N196" s="154" t="s">
        <v>41</v>
      </c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AR196" s="157" t="s">
        <v>192</v>
      </c>
      <c r="AT196" s="157" t="s">
        <v>188</v>
      </c>
      <c r="AU196" s="157" t="s">
        <v>88</v>
      </c>
      <c r="AY196" s="17" t="s">
        <v>186</v>
      </c>
      <c r="BE196" s="158">
        <f>IF(N196="základná",J196,0)</f>
        <v>0</v>
      </c>
      <c r="BF196" s="158">
        <f>IF(N196="znížená",J196,0)</f>
        <v>0</v>
      </c>
      <c r="BG196" s="158">
        <f>IF(N196="zákl. prenesená",J196,0)</f>
        <v>0</v>
      </c>
      <c r="BH196" s="158">
        <f>IF(N196="zníž. prenesená",J196,0)</f>
        <v>0</v>
      </c>
      <c r="BI196" s="158">
        <f>IF(N196="nulová",J196,0)</f>
        <v>0</v>
      </c>
      <c r="BJ196" s="17" t="s">
        <v>88</v>
      </c>
      <c r="BK196" s="158">
        <f>ROUND(I196*H196,2)</f>
        <v>0</v>
      </c>
      <c r="BL196" s="17" t="s">
        <v>192</v>
      </c>
      <c r="BM196" s="157" t="s">
        <v>264</v>
      </c>
    </row>
    <row r="197" spans="2:65" s="14" customFormat="1">
      <c r="B197" s="174"/>
      <c r="D197" s="160" t="s">
        <v>193</v>
      </c>
      <c r="E197" s="175" t="s">
        <v>1</v>
      </c>
      <c r="F197" s="176" t="s">
        <v>240</v>
      </c>
      <c r="H197" s="175" t="s">
        <v>1</v>
      </c>
      <c r="I197" s="177"/>
      <c r="L197" s="174"/>
      <c r="M197" s="178"/>
      <c r="T197" s="179"/>
      <c r="AT197" s="175" t="s">
        <v>193</v>
      </c>
      <c r="AU197" s="175" t="s">
        <v>88</v>
      </c>
      <c r="AV197" s="14" t="s">
        <v>82</v>
      </c>
      <c r="AW197" s="14" t="s">
        <v>31</v>
      </c>
      <c r="AX197" s="14" t="s">
        <v>75</v>
      </c>
      <c r="AY197" s="175" t="s">
        <v>186</v>
      </c>
    </row>
    <row r="198" spans="2:65" s="12" customFormat="1">
      <c r="B198" s="159"/>
      <c r="D198" s="160" t="s">
        <v>193</v>
      </c>
      <c r="E198" s="161" t="s">
        <v>1</v>
      </c>
      <c r="F198" s="162" t="s">
        <v>241</v>
      </c>
      <c r="H198" s="163">
        <v>12</v>
      </c>
      <c r="I198" s="164"/>
      <c r="L198" s="159"/>
      <c r="M198" s="165"/>
      <c r="T198" s="166"/>
      <c r="AT198" s="161" t="s">
        <v>193</v>
      </c>
      <c r="AU198" s="161" t="s">
        <v>88</v>
      </c>
      <c r="AV198" s="12" t="s">
        <v>88</v>
      </c>
      <c r="AW198" s="12" t="s">
        <v>31</v>
      </c>
      <c r="AX198" s="12" t="s">
        <v>75</v>
      </c>
      <c r="AY198" s="161" t="s">
        <v>186</v>
      </c>
    </row>
    <row r="199" spans="2:65" s="14" customFormat="1">
      <c r="B199" s="174"/>
      <c r="D199" s="160" t="s">
        <v>193</v>
      </c>
      <c r="E199" s="175" t="s">
        <v>1</v>
      </c>
      <c r="F199" s="176" t="s">
        <v>257</v>
      </c>
      <c r="H199" s="175" t="s">
        <v>1</v>
      </c>
      <c r="I199" s="177"/>
      <c r="L199" s="174"/>
      <c r="M199" s="178"/>
      <c r="T199" s="179"/>
      <c r="AT199" s="175" t="s">
        <v>193</v>
      </c>
      <c r="AU199" s="175" t="s">
        <v>88</v>
      </c>
      <c r="AV199" s="14" t="s">
        <v>82</v>
      </c>
      <c r="AW199" s="14" t="s">
        <v>31</v>
      </c>
      <c r="AX199" s="14" t="s">
        <v>75</v>
      </c>
      <c r="AY199" s="175" t="s">
        <v>186</v>
      </c>
    </row>
    <row r="200" spans="2:65" s="12" customFormat="1">
      <c r="B200" s="159"/>
      <c r="D200" s="160" t="s">
        <v>193</v>
      </c>
      <c r="E200" s="161" t="s">
        <v>1</v>
      </c>
      <c r="F200" s="162" t="s">
        <v>258</v>
      </c>
      <c r="H200" s="163">
        <v>2.1880000000000002</v>
      </c>
      <c r="I200" s="164"/>
      <c r="L200" s="159"/>
      <c r="M200" s="165"/>
      <c r="T200" s="166"/>
      <c r="AT200" s="161" t="s">
        <v>193</v>
      </c>
      <c r="AU200" s="161" t="s">
        <v>88</v>
      </c>
      <c r="AV200" s="12" t="s">
        <v>88</v>
      </c>
      <c r="AW200" s="12" t="s">
        <v>31</v>
      </c>
      <c r="AX200" s="12" t="s">
        <v>75</v>
      </c>
      <c r="AY200" s="161" t="s">
        <v>186</v>
      </c>
    </row>
    <row r="201" spans="2:65" s="13" customFormat="1">
      <c r="B201" s="167"/>
      <c r="D201" s="160" t="s">
        <v>193</v>
      </c>
      <c r="E201" s="168" t="s">
        <v>1</v>
      </c>
      <c r="F201" s="169" t="s">
        <v>195</v>
      </c>
      <c r="H201" s="170">
        <v>14.188000000000001</v>
      </c>
      <c r="I201" s="171"/>
      <c r="L201" s="167"/>
      <c r="M201" s="172"/>
      <c r="T201" s="173"/>
      <c r="AT201" s="168" t="s">
        <v>193</v>
      </c>
      <c r="AU201" s="168" t="s">
        <v>88</v>
      </c>
      <c r="AV201" s="13" t="s">
        <v>192</v>
      </c>
      <c r="AW201" s="13" t="s">
        <v>31</v>
      </c>
      <c r="AX201" s="13" t="s">
        <v>82</v>
      </c>
      <c r="AY201" s="168" t="s">
        <v>186</v>
      </c>
    </row>
    <row r="202" spans="2:65" s="1" customFormat="1" ht="33" customHeight="1">
      <c r="B202" s="144"/>
      <c r="C202" s="145" t="s">
        <v>264</v>
      </c>
      <c r="D202" s="145" t="s">
        <v>188</v>
      </c>
      <c r="E202" s="146" t="s">
        <v>265</v>
      </c>
      <c r="F202" s="147" t="s">
        <v>266</v>
      </c>
      <c r="G202" s="148" t="s">
        <v>198</v>
      </c>
      <c r="H202" s="149">
        <v>77.367000000000004</v>
      </c>
      <c r="I202" s="150"/>
      <c r="J202" s="151">
        <f>ROUND(I202*H202,2)</f>
        <v>0</v>
      </c>
      <c r="K202" s="152"/>
      <c r="L202" s="32"/>
      <c r="M202" s="153" t="s">
        <v>1</v>
      </c>
      <c r="N202" s="154" t="s">
        <v>41</v>
      </c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AR202" s="157" t="s">
        <v>192</v>
      </c>
      <c r="AT202" s="157" t="s">
        <v>188</v>
      </c>
      <c r="AU202" s="157" t="s">
        <v>88</v>
      </c>
      <c r="AY202" s="17" t="s">
        <v>186</v>
      </c>
      <c r="BE202" s="158">
        <f>IF(N202="základná",J202,0)</f>
        <v>0</v>
      </c>
      <c r="BF202" s="158">
        <f>IF(N202="znížená",J202,0)</f>
        <v>0</v>
      </c>
      <c r="BG202" s="158">
        <f>IF(N202="zákl. prenesená",J202,0)</f>
        <v>0</v>
      </c>
      <c r="BH202" s="158">
        <f>IF(N202="zníž. prenesená",J202,0)</f>
        <v>0</v>
      </c>
      <c r="BI202" s="158">
        <f>IF(N202="nulová",J202,0)</f>
        <v>0</v>
      </c>
      <c r="BJ202" s="17" t="s">
        <v>88</v>
      </c>
      <c r="BK202" s="158">
        <f>ROUND(I202*H202,2)</f>
        <v>0</v>
      </c>
      <c r="BL202" s="17" t="s">
        <v>192</v>
      </c>
      <c r="BM202" s="157" t="s">
        <v>267</v>
      </c>
    </row>
    <row r="203" spans="2:65" s="12" customFormat="1">
      <c r="B203" s="159"/>
      <c r="D203" s="160" t="s">
        <v>193</v>
      </c>
      <c r="E203" s="161" t="s">
        <v>1</v>
      </c>
      <c r="F203" s="162" t="s">
        <v>268</v>
      </c>
      <c r="H203" s="163">
        <v>77.367000000000004</v>
      </c>
      <c r="I203" s="164"/>
      <c r="L203" s="159"/>
      <c r="M203" s="165"/>
      <c r="T203" s="166"/>
      <c r="AT203" s="161" t="s">
        <v>193</v>
      </c>
      <c r="AU203" s="161" t="s">
        <v>88</v>
      </c>
      <c r="AV203" s="12" t="s">
        <v>88</v>
      </c>
      <c r="AW203" s="12" t="s">
        <v>31</v>
      </c>
      <c r="AX203" s="12" t="s">
        <v>75</v>
      </c>
      <c r="AY203" s="161" t="s">
        <v>186</v>
      </c>
    </row>
    <row r="204" spans="2:65" s="13" customFormat="1">
      <c r="B204" s="167"/>
      <c r="D204" s="160" t="s">
        <v>193</v>
      </c>
      <c r="E204" s="168" t="s">
        <v>1</v>
      </c>
      <c r="F204" s="169" t="s">
        <v>195</v>
      </c>
      <c r="H204" s="170">
        <v>77.367000000000004</v>
      </c>
      <c r="I204" s="171"/>
      <c r="L204" s="167"/>
      <c r="M204" s="172"/>
      <c r="T204" s="173"/>
      <c r="AT204" s="168" t="s">
        <v>193</v>
      </c>
      <c r="AU204" s="168" t="s">
        <v>88</v>
      </c>
      <c r="AV204" s="13" t="s">
        <v>192</v>
      </c>
      <c r="AW204" s="13" t="s">
        <v>31</v>
      </c>
      <c r="AX204" s="13" t="s">
        <v>82</v>
      </c>
      <c r="AY204" s="168" t="s">
        <v>186</v>
      </c>
    </row>
    <row r="205" spans="2:65" s="1" customFormat="1" ht="44.25" customHeight="1">
      <c r="B205" s="144"/>
      <c r="C205" s="145" t="s">
        <v>269</v>
      </c>
      <c r="D205" s="145" t="s">
        <v>188</v>
      </c>
      <c r="E205" s="146" t="s">
        <v>270</v>
      </c>
      <c r="F205" s="147" t="s">
        <v>271</v>
      </c>
      <c r="G205" s="148" t="s">
        <v>198</v>
      </c>
      <c r="H205" s="149">
        <v>928.404</v>
      </c>
      <c r="I205" s="150"/>
      <c r="J205" s="151">
        <f>ROUND(I205*H205,2)</f>
        <v>0</v>
      </c>
      <c r="K205" s="152"/>
      <c r="L205" s="32"/>
      <c r="M205" s="153" t="s">
        <v>1</v>
      </c>
      <c r="N205" s="154" t="s">
        <v>41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192</v>
      </c>
      <c r="AT205" s="157" t="s">
        <v>188</v>
      </c>
      <c r="AU205" s="157" t="s">
        <v>88</v>
      </c>
      <c r="AY205" s="17" t="s">
        <v>186</v>
      </c>
      <c r="BE205" s="158">
        <f>IF(N205="základná",J205,0)</f>
        <v>0</v>
      </c>
      <c r="BF205" s="158">
        <f>IF(N205="znížená",J205,0)</f>
        <v>0</v>
      </c>
      <c r="BG205" s="158">
        <f>IF(N205="zákl. prenesená",J205,0)</f>
        <v>0</v>
      </c>
      <c r="BH205" s="158">
        <f>IF(N205="zníž. prenesená",J205,0)</f>
        <v>0</v>
      </c>
      <c r="BI205" s="158">
        <f>IF(N205="nulová",J205,0)</f>
        <v>0</v>
      </c>
      <c r="BJ205" s="17" t="s">
        <v>88</v>
      </c>
      <c r="BK205" s="158">
        <f>ROUND(I205*H205,2)</f>
        <v>0</v>
      </c>
      <c r="BL205" s="17" t="s">
        <v>192</v>
      </c>
      <c r="BM205" s="157" t="s">
        <v>272</v>
      </c>
    </row>
    <row r="206" spans="2:65" s="14" customFormat="1">
      <c r="B206" s="174"/>
      <c r="D206" s="160" t="s">
        <v>193</v>
      </c>
      <c r="E206" s="175" t="s">
        <v>1</v>
      </c>
      <c r="F206" s="176" t="s">
        <v>273</v>
      </c>
      <c r="H206" s="175" t="s">
        <v>1</v>
      </c>
      <c r="I206" s="177"/>
      <c r="L206" s="174"/>
      <c r="M206" s="178"/>
      <c r="T206" s="179"/>
      <c r="AT206" s="175" t="s">
        <v>193</v>
      </c>
      <c r="AU206" s="175" t="s">
        <v>88</v>
      </c>
      <c r="AV206" s="14" t="s">
        <v>82</v>
      </c>
      <c r="AW206" s="14" t="s">
        <v>31</v>
      </c>
      <c r="AX206" s="14" t="s">
        <v>75</v>
      </c>
      <c r="AY206" s="175" t="s">
        <v>186</v>
      </c>
    </row>
    <row r="207" spans="2:65" s="12" customFormat="1">
      <c r="B207" s="159"/>
      <c r="D207" s="160" t="s">
        <v>193</v>
      </c>
      <c r="E207" s="161" t="s">
        <v>1</v>
      </c>
      <c r="F207" s="162" t="s">
        <v>274</v>
      </c>
      <c r="H207" s="163">
        <v>928.404</v>
      </c>
      <c r="I207" s="164"/>
      <c r="L207" s="159"/>
      <c r="M207" s="165"/>
      <c r="T207" s="166"/>
      <c r="AT207" s="161" t="s">
        <v>193</v>
      </c>
      <c r="AU207" s="161" t="s">
        <v>88</v>
      </c>
      <c r="AV207" s="12" t="s">
        <v>88</v>
      </c>
      <c r="AW207" s="12" t="s">
        <v>31</v>
      </c>
      <c r="AX207" s="12" t="s">
        <v>82</v>
      </c>
      <c r="AY207" s="161" t="s">
        <v>186</v>
      </c>
    </row>
    <row r="208" spans="2:65" s="1" customFormat="1" ht="24.25" customHeight="1">
      <c r="B208" s="144"/>
      <c r="C208" s="145" t="s">
        <v>267</v>
      </c>
      <c r="D208" s="145" t="s">
        <v>188</v>
      </c>
      <c r="E208" s="146" t="s">
        <v>275</v>
      </c>
      <c r="F208" s="147" t="s">
        <v>276</v>
      </c>
      <c r="G208" s="148" t="s">
        <v>277</v>
      </c>
      <c r="H208" s="149">
        <v>10</v>
      </c>
      <c r="I208" s="150"/>
      <c r="J208" s="151">
        <f>ROUND(I208*H208,2)</f>
        <v>0</v>
      </c>
      <c r="K208" s="152"/>
      <c r="L208" s="32"/>
      <c r="M208" s="153" t="s">
        <v>1</v>
      </c>
      <c r="N208" s="154" t="s">
        <v>41</v>
      </c>
      <c r="P208" s="155">
        <f>O208*H208</f>
        <v>0</v>
      </c>
      <c r="Q208" s="155">
        <v>0</v>
      </c>
      <c r="R208" s="155">
        <f>Q208*H208</f>
        <v>0</v>
      </c>
      <c r="S208" s="155">
        <v>0</v>
      </c>
      <c r="T208" s="156">
        <f>S208*H208</f>
        <v>0</v>
      </c>
      <c r="AR208" s="157" t="s">
        <v>192</v>
      </c>
      <c r="AT208" s="157" t="s">
        <v>188</v>
      </c>
      <c r="AU208" s="157" t="s">
        <v>88</v>
      </c>
      <c r="AY208" s="17" t="s">
        <v>186</v>
      </c>
      <c r="BE208" s="158">
        <f>IF(N208="základná",J208,0)</f>
        <v>0</v>
      </c>
      <c r="BF208" s="158">
        <f>IF(N208="znížená",J208,0)</f>
        <v>0</v>
      </c>
      <c r="BG208" s="158">
        <f>IF(N208="zákl. prenesená",J208,0)</f>
        <v>0</v>
      </c>
      <c r="BH208" s="158">
        <f>IF(N208="zníž. prenesená",J208,0)</f>
        <v>0</v>
      </c>
      <c r="BI208" s="158">
        <f>IF(N208="nulová",J208,0)</f>
        <v>0</v>
      </c>
      <c r="BJ208" s="17" t="s">
        <v>88</v>
      </c>
      <c r="BK208" s="158">
        <f>ROUND(I208*H208,2)</f>
        <v>0</v>
      </c>
      <c r="BL208" s="17" t="s">
        <v>192</v>
      </c>
      <c r="BM208" s="157" t="s">
        <v>278</v>
      </c>
    </row>
    <row r="209" spans="2:65" s="12" customFormat="1" ht="20">
      <c r="B209" s="159"/>
      <c r="D209" s="160" t="s">
        <v>193</v>
      </c>
      <c r="E209" s="161" t="s">
        <v>1</v>
      </c>
      <c r="F209" s="162" t="s">
        <v>279</v>
      </c>
      <c r="H209" s="163">
        <v>10</v>
      </c>
      <c r="I209" s="164"/>
      <c r="L209" s="159"/>
      <c r="M209" s="165"/>
      <c r="T209" s="166"/>
      <c r="AT209" s="161" t="s">
        <v>193</v>
      </c>
      <c r="AU209" s="161" t="s">
        <v>88</v>
      </c>
      <c r="AV209" s="12" t="s">
        <v>88</v>
      </c>
      <c r="AW209" s="12" t="s">
        <v>31</v>
      </c>
      <c r="AX209" s="12" t="s">
        <v>82</v>
      </c>
      <c r="AY209" s="161" t="s">
        <v>186</v>
      </c>
    </row>
    <row r="210" spans="2:65" s="1" customFormat="1" ht="24.25" customHeight="1">
      <c r="B210" s="144"/>
      <c r="C210" s="145" t="s">
        <v>280</v>
      </c>
      <c r="D210" s="145" t="s">
        <v>188</v>
      </c>
      <c r="E210" s="146" t="s">
        <v>281</v>
      </c>
      <c r="F210" s="147" t="s">
        <v>282</v>
      </c>
      <c r="G210" s="148" t="s">
        <v>277</v>
      </c>
      <c r="H210" s="149">
        <v>117.65600000000001</v>
      </c>
      <c r="I210" s="150"/>
      <c r="J210" s="151">
        <f>ROUND(I210*H210,2)</f>
        <v>0</v>
      </c>
      <c r="K210" s="152"/>
      <c r="L210" s="32"/>
      <c r="M210" s="153" t="s">
        <v>1</v>
      </c>
      <c r="N210" s="154" t="s">
        <v>41</v>
      </c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AR210" s="157" t="s">
        <v>192</v>
      </c>
      <c r="AT210" s="157" t="s">
        <v>188</v>
      </c>
      <c r="AU210" s="157" t="s">
        <v>88</v>
      </c>
      <c r="AY210" s="17" t="s">
        <v>186</v>
      </c>
      <c r="BE210" s="158">
        <f>IF(N210="základná",J210,0)</f>
        <v>0</v>
      </c>
      <c r="BF210" s="158">
        <f>IF(N210="znížená",J210,0)</f>
        <v>0</v>
      </c>
      <c r="BG210" s="158">
        <f>IF(N210="zákl. prenesená",J210,0)</f>
        <v>0</v>
      </c>
      <c r="BH210" s="158">
        <f>IF(N210="zníž. prenesená",J210,0)</f>
        <v>0</v>
      </c>
      <c r="BI210" s="158">
        <f>IF(N210="nulová",J210,0)</f>
        <v>0</v>
      </c>
      <c r="BJ210" s="17" t="s">
        <v>88</v>
      </c>
      <c r="BK210" s="158">
        <f>ROUND(I210*H210,2)</f>
        <v>0</v>
      </c>
      <c r="BL210" s="17" t="s">
        <v>192</v>
      </c>
      <c r="BM210" s="157" t="s">
        <v>283</v>
      </c>
    </row>
    <row r="211" spans="2:65" s="12" customFormat="1">
      <c r="B211" s="159"/>
      <c r="D211" s="160" t="s">
        <v>193</v>
      </c>
      <c r="E211" s="161" t="s">
        <v>1</v>
      </c>
      <c r="F211" s="162" t="s">
        <v>284</v>
      </c>
      <c r="H211" s="163">
        <v>127.65600000000001</v>
      </c>
      <c r="I211" s="164"/>
      <c r="L211" s="159"/>
      <c r="M211" s="165"/>
      <c r="T211" s="166"/>
      <c r="AT211" s="161" t="s">
        <v>193</v>
      </c>
      <c r="AU211" s="161" t="s">
        <v>88</v>
      </c>
      <c r="AV211" s="12" t="s">
        <v>88</v>
      </c>
      <c r="AW211" s="12" t="s">
        <v>31</v>
      </c>
      <c r="AX211" s="12" t="s">
        <v>75</v>
      </c>
      <c r="AY211" s="161" t="s">
        <v>186</v>
      </c>
    </row>
    <row r="212" spans="2:65" s="12" customFormat="1">
      <c r="B212" s="159"/>
      <c r="D212" s="160" t="s">
        <v>193</v>
      </c>
      <c r="E212" s="161" t="s">
        <v>1</v>
      </c>
      <c r="F212" s="162" t="s">
        <v>285</v>
      </c>
      <c r="H212" s="163">
        <v>-10</v>
      </c>
      <c r="I212" s="164"/>
      <c r="L212" s="159"/>
      <c r="M212" s="165"/>
      <c r="T212" s="166"/>
      <c r="AT212" s="161" t="s">
        <v>193</v>
      </c>
      <c r="AU212" s="161" t="s">
        <v>88</v>
      </c>
      <c r="AV212" s="12" t="s">
        <v>88</v>
      </c>
      <c r="AW212" s="12" t="s">
        <v>31</v>
      </c>
      <c r="AX212" s="12" t="s">
        <v>75</v>
      </c>
      <c r="AY212" s="161" t="s">
        <v>186</v>
      </c>
    </row>
    <row r="213" spans="2:65" s="13" customFormat="1">
      <c r="B213" s="167"/>
      <c r="D213" s="160" t="s">
        <v>193</v>
      </c>
      <c r="E213" s="168" t="s">
        <v>1</v>
      </c>
      <c r="F213" s="169" t="s">
        <v>195</v>
      </c>
      <c r="H213" s="170">
        <v>117.65600000000001</v>
      </c>
      <c r="I213" s="171"/>
      <c r="L213" s="167"/>
      <c r="M213" s="172"/>
      <c r="T213" s="173"/>
      <c r="AT213" s="168" t="s">
        <v>193</v>
      </c>
      <c r="AU213" s="168" t="s">
        <v>88</v>
      </c>
      <c r="AV213" s="13" t="s">
        <v>192</v>
      </c>
      <c r="AW213" s="13" t="s">
        <v>31</v>
      </c>
      <c r="AX213" s="13" t="s">
        <v>82</v>
      </c>
      <c r="AY213" s="168" t="s">
        <v>186</v>
      </c>
    </row>
    <row r="214" spans="2:65" s="1" customFormat="1" ht="24.25" customHeight="1">
      <c r="B214" s="144"/>
      <c r="C214" s="145" t="s">
        <v>272</v>
      </c>
      <c r="D214" s="145" t="s">
        <v>188</v>
      </c>
      <c r="E214" s="146" t="s">
        <v>286</v>
      </c>
      <c r="F214" s="147" t="s">
        <v>287</v>
      </c>
      <c r="G214" s="148" t="s">
        <v>198</v>
      </c>
      <c r="H214" s="149">
        <v>77.367000000000004</v>
      </c>
      <c r="I214" s="150"/>
      <c r="J214" s="151">
        <f>ROUND(I214*H214,2)</f>
        <v>0</v>
      </c>
      <c r="K214" s="152"/>
      <c r="L214" s="32"/>
      <c r="M214" s="153" t="s">
        <v>1</v>
      </c>
      <c r="N214" s="154" t="s">
        <v>41</v>
      </c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AR214" s="157" t="s">
        <v>192</v>
      </c>
      <c r="AT214" s="157" t="s">
        <v>188</v>
      </c>
      <c r="AU214" s="157" t="s">
        <v>88</v>
      </c>
      <c r="AY214" s="17" t="s">
        <v>186</v>
      </c>
      <c r="BE214" s="158">
        <f>IF(N214="základná",J214,0)</f>
        <v>0</v>
      </c>
      <c r="BF214" s="158">
        <f>IF(N214="znížená",J214,0)</f>
        <v>0</v>
      </c>
      <c r="BG214" s="158">
        <f>IF(N214="zákl. prenesená",J214,0)</f>
        <v>0</v>
      </c>
      <c r="BH214" s="158">
        <f>IF(N214="zníž. prenesená",J214,0)</f>
        <v>0</v>
      </c>
      <c r="BI214" s="158">
        <f>IF(N214="nulová",J214,0)</f>
        <v>0</v>
      </c>
      <c r="BJ214" s="17" t="s">
        <v>88</v>
      </c>
      <c r="BK214" s="158">
        <f>ROUND(I214*H214,2)</f>
        <v>0</v>
      </c>
      <c r="BL214" s="17" t="s">
        <v>192</v>
      </c>
      <c r="BM214" s="157" t="s">
        <v>288</v>
      </c>
    </row>
    <row r="215" spans="2:65" s="1" customFormat="1" ht="24.25" customHeight="1">
      <c r="B215" s="144"/>
      <c r="C215" s="145" t="s">
        <v>289</v>
      </c>
      <c r="D215" s="145" t="s">
        <v>188</v>
      </c>
      <c r="E215" s="146" t="s">
        <v>290</v>
      </c>
      <c r="F215" s="147" t="s">
        <v>291</v>
      </c>
      <c r="G215" s="148" t="s">
        <v>198</v>
      </c>
      <c r="H215" s="149">
        <v>77.367000000000004</v>
      </c>
      <c r="I215" s="150"/>
      <c r="J215" s="151">
        <f>ROUND(I215*H215,2)</f>
        <v>0</v>
      </c>
      <c r="K215" s="152"/>
      <c r="L215" s="32"/>
      <c r="M215" s="153" t="s">
        <v>1</v>
      </c>
      <c r="N215" s="154" t="s">
        <v>41</v>
      </c>
      <c r="P215" s="155">
        <f>O215*H215</f>
        <v>0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AR215" s="157" t="s">
        <v>192</v>
      </c>
      <c r="AT215" s="157" t="s">
        <v>188</v>
      </c>
      <c r="AU215" s="157" t="s">
        <v>88</v>
      </c>
      <c r="AY215" s="17" t="s">
        <v>186</v>
      </c>
      <c r="BE215" s="158">
        <f>IF(N215="základná",J215,0)</f>
        <v>0</v>
      </c>
      <c r="BF215" s="158">
        <f>IF(N215="znížená",J215,0)</f>
        <v>0</v>
      </c>
      <c r="BG215" s="158">
        <f>IF(N215="zákl. prenesená",J215,0)</f>
        <v>0</v>
      </c>
      <c r="BH215" s="158">
        <f>IF(N215="zníž. prenesená",J215,0)</f>
        <v>0</v>
      </c>
      <c r="BI215" s="158">
        <f>IF(N215="nulová",J215,0)</f>
        <v>0</v>
      </c>
      <c r="BJ215" s="17" t="s">
        <v>88</v>
      </c>
      <c r="BK215" s="158">
        <f>ROUND(I215*H215,2)</f>
        <v>0</v>
      </c>
      <c r="BL215" s="17" t="s">
        <v>192</v>
      </c>
      <c r="BM215" s="157" t="s">
        <v>292</v>
      </c>
    </row>
    <row r="216" spans="2:65" s="1" customFormat="1" ht="24.25" customHeight="1">
      <c r="B216" s="144"/>
      <c r="C216" s="145" t="s">
        <v>288</v>
      </c>
      <c r="D216" s="145" t="s">
        <v>188</v>
      </c>
      <c r="E216" s="146" t="s">
        <v>293</v>
      </c>
      <c r="F216" s="147" t="s">
        <v>294</v>
      </c>
      <c r="G216" s="148" t="s">
        <v>198</v>
      </c>
      <c r="H216" s="149">
        <v>17.149999999999999</v>
      </c>
      <c r="I216" s="150"/>
      <c r="J216" s="151">
        <f>ROUND(I216*H216,2)</f>
        <v>0</v>
      </c>
      <c r="K216" s="152"/>
      <c r="L216" s="32"/>
      <c r="M216" s="153" t="s">
        <v>1</v>
      </c>
      <c r="N216" s="154" t="s">
        <v>41</v>
      </c>
      <c r="P216" s="155">
        <f>O216*H216</f>
        <v>0</v>
      </c>
      <c r="Q216" s="155">
        <v>0</v>
      </c>
      <c r="R216" s="155">
        <f>Q216*H216</f>
        <v>0</v>
      </c>
      <c r="S216" s="155">
        <v>0</v>
      </c>
      <c r="T216" s="156">
        <f>S216*H216</f>
        <v>0</v>
      </c>
      <c r="AR216" s="157" t="s">
        <v>192</v>
      </c>
      <c r="AT216" s="157" t="s">
        <v>188</v>
      </c>
      <c r="AU216" s="157" t="s">
        <v>88</v>
      </c>
      <c r="AY216" s="17" t="s">
        <v>186</v>
      </c>
      <c r="BE216" s="158">
        <f>IF(N216="základná",J216,0)</f>
        <v>0</v>
      </c>
      <c r="BF216" s="158">
        <f>IF(N216="znížená",J216,0)</f>
        <v>0</v>
      </c>
      <c r="BG216" s="158">
        <f>IF(N216="zákl. prenesená",J216,0)</f>
        <v>0</v>
      </c>
      <c r="BH216" s="158">
        <f>IF(N216="zníž. prenesená",J216,0)</f>
        <v>0</v>
      </c>
      <c r="BI216" s="158">
        <f>IF(N216="nulová",J216,0)</f>
        <v>0</v>
      </c>
      <c r="BJ216" s="17" t="s">
        <v>88</v>
      </c>
      <c r="BK216" s="158">
        <f>ROUND(I216*H216,2)</f>
        <v>0</v>
      </c>
      <c r="BL216" s="17" t="s">
        <v>192</v>
      </c>
      <c r="BM216" s="157" t="s">
        <v>295</v>
      </c>
    </row>
    <row r="217" spans="2:65" s="14" customFormat="1">
      <c r="B217" s="174"/>
      <c r="D217" s="160" t="s">
        <v>193</v>
      </c>
      <c r="E217" s="175" t="s">
        <v>1</v>
      </c>
      <c r="F217" s="176" t="s">
        <v>252</v>
      </c>
      <c r="H217" s="175" t="s">
        <v>1</v>
      </c>
      <c r="I217" s="177"/>
      <c r="L217" s="174"/>
      <c r="M217" s="178"/>
      <c r="T217" s="179"/>
      <c r="AT217" s="175" t="s">
        <v>193</v>
      </c>
      <c r="AU217" s="175" t="s">
        <v>88</v>
      </c>
      <c r="AV217" s="14" t="s">
        <v>82</v>
      </c>
      <c r="AW217" s="14" t="s">
        <v>31</v>
      </c>
      <c r="AX217" s="14" t="s">
        <v>75</v>
      </c>
      <c r="AY217" s="175" t="s">
        <v>186</v>
      </c>
    </row>
    <row r="218" spans="2:65" s="12" customFormat="1">
      <c r="B218" s="159"/>
      <c r="D218" s="160" t="s">
        <v>193</v>
      </c>
      <c r="E218" s="161" t="s">
        <v>1</v>
      </c>
      <c r="F218" s="162" t="s">
        <v>296</v>
      </c>
      <c r="H218" s="163">
        <v>9.4499999999999993</v>
      </c>
      <c r="I218" s="164"/>
      <c r="L218" s="159"/>
      <c r="M218" s="165"/>
      <c r="T218" s="166"/>
      <c r="AT218" s="161" t="s">
        <v>193</v>
      </c>
      <c r="AU218" s="161" t="s">
        <v>88</v>
      </c>
      <c r="AV218" s="12" t="s">
        <v>88</v>
      </c>
      <c r="AW218" s="12" t="s">
        <v>31</v>
      </c>
      <c r="AX218" s="12" t="s">
        <v>75</v>
      </c>
      <c r="AY218" s="161" t="s">
        <v>186</v>
      </c>
    </row>
    <row r="219" spans="2:65" s="14" customFormat="1">
      <c r="B219" s="174"/>
      <c r="D219" s="160" t="s">
        <v>193</v>
      </c>
      <c r="E219" s="175" t="s">
        <v>1</v>
      </c>
      <c r="F219" s="176" t="s">
        <v>297</v>
      </c>
      <c r="H219" s="175" t="s">
        <v>1</v>
      </c>
      <c r="I219" s="177"/>
      <c r="L219" s="174"/>
      <c r="M219" s="178"/>
      <c r="T219" s="179"/>
      <c r="AT219" s="175" t="s">
        <v>193</v>
      </c>
      <c r="AU219" s="175" t="s">
        <v>88</v>
      </c>
      <c r="AV219" s="14" t="s">
        <v>82</v>
      </c>
      <c r="AW219" s="14" t="s">
        <v>31</v>
      </c>
      <c r="AX219" s="14" t="s">
        <v>75</v>
      </c>
      <c r="AY219" s="175" t="s">
        <v>186</v>
      </c>
    </row>
    <row r="220" spans="2:65" s="12" customFormat="1">
      <c r="B220" s="159"/>
      <c r="D220" s="160" t="s">
        <v>193</v>
      </c>
      <c r="E220" s="161" t="s">
        <v>1</v>
      </c>
      <c r="F220" s="162" t="s">
        <v>298</v>
      </c>
      <c r="H220" s="163">
        <v>0.503</v>
      </c>
      <c r="I220" s="164"/>
      <c r="L220" s="159"/>
      <c r="M220" s="165"/>
      <c r="T220" s="166"/>
      <c r="AT220" s="161" t="s">
        <v>193</v>
      </c>
      <c r="AU220" s="161" t="s">
        <v>88</v>
      </c>
      <c r="AV220" s="12" t="s">
        <v>88</v>
      </c>
      <c r="AW220" s="12" t="s">
        <v>31</v>
      </c>
      <c r="AX220" s="12" t="s">
        <v>75</v>
      </c>
      <c r="AY220" s="161" t="s">
        <v>186</v>
      </c>
    </row>
    <row r="221" spans="2:65" s="14" customFormat="1">
      <c r="B221" s="174"/>
      <c r="D221" s="160" t="s">
        <v>193</v>
      </c>
      <c r="E221" s="175" t="s">
        <v>1</v>
      </c>
      <c r="F221" s="176" t="s">
        <v>299</v>
      </c>
      <c r="H221" s="175" t="s">
        <v>1</v>
      </c>
      <c r="I221" s="177"/>
      <c r="L221" s="174"/>
      <c r="M221" s="178"/>
      <c r="T221" s="179"/>
      <c r="AT221" s="175" t="s">
        <v>193</v>
      </c>
      <c r="AU221" s="175" t="s">
        <v>88</v>
      </c>
      <c r="AV221" s="14" t="s">
        <v>82</v>
      </c>
      <c r="AW221" s="14" t="s">
        <v>31</v>
      </c>
      <c r="AX221" s="14" t="s">
        <v>75</v>
      </c>
      <c r="AY221" s="175" t="s">
        <v>186</v>
      </c>
    </row>
    <row r="222" spans="2:65" s="12" customFormat="1">
      <c r="B222" s="159"/>
      <c r="D222" s="160" t="s">
        <v>193</v>
      </c>
      <c r="E222" s="161" t="s">
        <v>1</v>
      </c>
      <c r="F222" s="162" t="s">
        <v>207</v>
      </c>
      <c r="H222" s="163">
        <v>15.837</v>
      </c>
      <c r="I222" s="164"/>
      <c r="L222" s="159"/>
      <c r="M222" s="165"/>
      <c r="T222" s="166"/>
      <c r="AT222" s="161" t="s">
        <v>193</v>
      </c>
      <c r="AU222" s="161" t="s">
        <v>88</v>
      </c>
      <c r="AV222" s="12" t="s">
        <v>88</v>
      </c>
      <c r="AW222" s="12" t="s">
        <v>31</v>
      </c>
      <c r="AX222" s="12" t="s">
        <v>75</v>
      </c>
      <c r="AY222" s="161" t="s">
        <v>186</v>
      </c>
    </row>
    <row r="223" spans="2:65" s="12" customFormat="1">
      <c r="B223" s="159"/>
      <c r="D223" s="160" t="s">
        <v>193</v>
      </c>
      <c r="E223" s="161" t="s">
        <v>1</v>
      </c>
      <c r="F223" s="162" t="s">
        <v>300</v>
      </c>
      <c r="H223" s="163">
        <v>-8.64</v>
      </c>
      <c r="I223" s="164"/>
      <c r="L223" s="159"/>
      <c r="M223" s="165"/>
      <c r="T223" s="166"/>
      <c r="AT223" s="161" t="s">
        <v>193</v>
      </c>
      <c r="AU223" s="161" t="s">
        <v>88</v>
      </c>
      <c r="AV223" s="12" t="s">
        <v>88</v>
      </c>
      <c r="AW223" s="12" t="s">
        <v>31</v>
      </c>
      <c r="AX223" s="12" t="s">
        <v>75</v>
      </c>
      <c r="AY223" s="161" t="s">
        <v>186</v>
      </c>
    </row>
    <row r="224" spans="2:65" s="13" customFormat="1">
      <c r="B224" s="167"/>
      <c r="D224" s="160" t="s">
        <v>193</v>
      </c>
      <c r="E224" s="168" t="s">
        <v>1</v>
      </c>
      <c r="F224" s="169" t="s">
        <v>195</v>
      </c>
      <c r="H224" s="170">
        <v>17.149999999999999</v>
      </c>
      <c r="I224" s="171"/>
      <c r="L224" s="167"/>
      <c r="M224" s="172"/>
      <c r="T224" s="173"/>
      <c r="AT224" s="168" t="s">
        <v>193</v>
      </c>
      <c r="AU224" s="168" t="s">
        <v>88</v>
      </c>
      <c r="AV224" s="13" t="s">
        <v>192</v>
      </c>
      <c r="AW224" s="13" t="s">
        <v>31</v>
      </c>
      <c r="AX224" s="13" t="s">
        <v>82</v>
      </c>
      <c r="AY224" s="168" t="s">
        <v>186</v>
      </c>
    </row>
    <row r="225" spans="2:65" s="1" customFormat="1" ht="16.5" customHeight="1">
      <c r="B225" s="144"/>
      <c r="C225" s="180" t="s">
        <v>301</v>
      </c>
      <c r="D225" s="180" t="s">
        <v>218</v>
      </c>
      <c r="E225" s="181" t="s">
        <v>302</v>
      </c>
      <c r="F225" s="182" t="s">
        <v>303</v>
      </c>
      <c r="G225" s="183" t="s">
        <v>277</v>
      </c>
      <c r="H225" s="184">
        <v>10</v>
      </c>
      <c r="I225" s="185"/>
      <c r="J225" s="186">
        <f>ROUND(I225*H225,2)</f>
        <v>0</v>
      </c>
      <c r="K225" s="187"/>
      <c r="L225" s="188"/>
      <c r="M225" s="189" t="s">
        <v>1</v>
      </c>
      <c r="N225" s="190" t="s">
        <v>41</v>
      </c>
      <c r="P225" s="155">
        <f>O225*H225</f>
        <v>0</v>
      </c>
      <c r="Q225" s="155">
        <v>1</v>
      </c>
      <c r="R225" s="155">
        <f>Q225*H225</f>
        <v>10</v>
      </c>
      <c r="S225" s="155">
        <v>0</v>
      </c>
      <c r="T225" s="156">
        <f>S225*H225</f>
        <v>0</v>
      </c>
      <c r="AR225" s="157" t="s">
        <v>222</v>
      </c>
      <c r="AT225" s="157" t="s">
        <v>218</v>
      </c>
      <c r="AU225" s="157" t="s">
        <v>88</v>
      </c>
      <c r="AY225" s="17" t="s">
        <v>186</v>
      </c>
      <c r="BE225" s="158">
        <f>IF(N225="základná",J225,0)</f>
        <v>0</v>
      </c>
      <c r="BF225" s="158">
        <f>IF(N225="znížená",J225,0)</f>
        <v>0</v>
      </c>
      <c r="BG225" s="158">
        <f>IF(N225="zákl. prenesená",J225,0)</f>
        <v>0</v>
      </c>
      <c r="BH225" s="158">
        <f>IF(N225="zníž. prenesená",J225,0)</f>
        <v>0</v>
      </c>
      <c r="BI225" s="158">
        <f>IF(N225="nulová",J225,0)</f>
        <v>0</v>
      </c>
      <c r="BJ225" s="17" t="s">
        <v>88</v>
      </c>
      <c r="BK225" s="158">
        <f>ROUND(I225*H225,2)</f>
        <v>0</v>
      </c>
      <c r="BL225" s="17" t="s">
        <v>192</v>
      </c>
      <c r="BM225" s="157" t="s">
        <v>304</v>
      </c>
    </row>
    <row r="226" spans="2:65" s="11" customFormat="1" ht="22.9" customHeight="1">
      <c r="B226" s="132"/>
      <c r="D226" s="133" t="s">
        <v>74</v>
      </c>
      <c r="E226" s="142" t="s">
        <v>88</v>
      </c>
      <c r="F226" s="142" t="s">
        <v>305</v>
      </c>
      <c r="I226" s="135"/>
      <c r="J226" s="143">
        <f>BK226</f>
        <v>0</v>
      </c>
      <c r="L226" s="132"/>
      <c r="M226" s="137"/>
      <c r="P226" s="138">
        <f>SUM(P227:P249)</f>
        <v>0</v>
      </c>
      <c r="R226" s="138">
        <f>SUM(R227:R249)</f>
        <v>58.836994238899997</v>
      </c>
      <c r="T226" s="139">
        <f>SUM(T227:T249)</f>
        <v>0</v>
      </c>
      <c r="AR226" s="133" t="s">
        <v>82</v>
      </c>
      <c r="AT226" s="140" t="s">
        <v>74</v>
      </c>
      <c r="AU226" s="140" t="s">
        <v>82</v>
      </c>
      <c r="AY226" s="133" t="s">
        <v>186</v>
      </c>
      <c r="BK226" s="141">
        <f>SUM(BK227:BK249)</f>
        <v>0</v>
      </c>
    </row>
    <row r="227" spans="2:65" s="1" customFormat="1" ht="33" customHeight="1">
      <c r="B227" s="144"/>
      <c r="C227" s="145" t="s">
        <v>292</v>
      </c>
      <c r="D227" s="145" t="s">
        <v>188</v>
      </c>
      <c r="E227" s="146" t="s">
        <v>306</v>
      </c>
      <c r="F227" s="147" t="s">
        <v>307</v>
      </c>
      <c r="G227" s="148" t="s">
        <v>132</v>
      </c>
      <c r="H227" s="149">
        <v>120</v>
      </c>
      <c r="I227" s="150"/>
      <c r="J227" s="151">
        <f>ROUND(I227*H227,2)</f>
        <v>0</v>
      </c>
      <c r="K227" s="152"/>
      <c r="L227" s="32"/>
      <c r="M227" s="153" t="s">
        <v>1</v>
      </c>
      <c r="N227" s="154" t="s">
        <v>41</v>
      </c>
      <c r="P227" s="155">
        <f>O227*H227</f>
        <v>0</v>
      </c>
      <c r="Q227" s="155">
        <v>1.829E-4</v>
      </c>
      <c r="R227" s="155">
        <f>Q227*H227</f>
        <v>2.1947999999999999E-2</v>
      </c>
      <c r="S227" s="155">
        <v>0</v>
      </c>
      <c r="T227" s="156">
        <f>S227*H227</f>
        <v>0</v>
      </c>
      <c r="AR227" s="157" t="s">
        <v>192</v>
      </c>
      <c r="AT227" s="157" t="s">
        <v>188</v>
      </c>
      <c r="AU227" s="157" t="s">
        <v>88</v>
      </c>
      <c r="AY227" s="17" t="s">
        <v>186</v>
      </c>
      <c r="BE227" s="158">
        <f>IF(N227="základná",J227,0)</f>
        <v>0</v>
      </c>
      <c r="BF227" s="158">
        <f>IF(N227="znížená",J227,0)</f>
        <v>0</v>
      </c>
      <c r="BG227" s="158">
        <f>IF(N227="zákl. prenesená",J227,0)</f>
        <v>0</v>
      </c>
      <c r="BH227" s="158">
        <f>IF(N227="zníž. prenesená",J227,0)</f>
        <v>0</v>
      </c>
      <c r="BI227" s="158">
        <f>IF(N227="nulová",J227,0)</f>
        <v>0</v>
      </c>
      <c r="BJ227" s="17" t="s">
        <v>88</v>
      </c>
      <c r="BK227" s="158">
        <f>ROUND(I227*H227,2)</f>
        <v>0</v>
      </c>
      <c r="BL227" s="17" t="s">
        <v>192</v>
      </c>
      <c r="BM227" s="157" t="s">
        <v>308</v>
      </c>
    </row>
    <row r="228" spans="2:65" s="12" customFormat="1">
      <c r="B228" s="159"/>
      <c r="D228" s="160" t="s">
        <v>193</v>
      </c>
      <c r="E228" s="161" t="s">
        <v>1</v>
      </c>
      <c r="F228" s="162" t="s">
        <v>309</v>
      </c>
      <c r="H228" s="163">
        <v>120</v>
      </c>
      <c r="I228" s="164"/>
      <c r="L228" s="159"/>
      <c r="M228" s="165"/>
      <c r="T228" s="166"/>
      <c r="AT228" s="161" t="s">
        <v>193</v>
      </c>
      <c r="AU228" s="161" t="s">
        <v>88</v>
      </c>
      <c r="AV228" s="12" t="s">
        <v>88</v>
      </c>
      <c r="AW228" s="12" t="s">
        <v>31</v>
      </c>
      <c r="AX228" s="12" t="s">
        <v>82</v>
      </c>
      <c r="AY228" s="161" t="s">
        <v>186</v>
      </c>
    </row>
    <row r="229" spans="2:65" s="1" customFormat="1" ht="16.5" customHeight="1">
      <c r="B229" s="144"/>
      <c r="C229" s="180" t="s">
        <v>7</v>
      </c>
      <c r="D229" s="180" t="s">
        <v>218</v>
      </c>
      <c r="E229" s="181" t="s">
        <v>310</v>
      </c>
      <c r="F229" s="182" t="s">
        <v>311</v>
      </c>
      <c r="G229" s="183" t="s">
        <v>132</v>
      </c>
      <c r="H229" s="184">
        <v>122.4</v>
      </c>
      <c r="I229" s="185"/>
      <c r="J229" s="186">
        <f>ROUND(I229*H229,2)</f>
        <v>0</v>
      </c>
      <c r="K229" s="187"/>
      <c r="L229" s="188"/>
      <c r="M229" s="189" t="s">
        <v>1</v>
      </c>
      <c r="N229" s="190" t="s">
        <v>41</v>
      </c>
      <c r="P229" s="155">
        <f>O229*H229</f>
        <v>0</v>
      </c>
      <c r="Q229" s="155">
        <v>0</v>
      </c>
      <c r="R229" s="155">
        <f>Q229*H229</f>
        <v>0</v>
      </c>
      <c r="S229" s="155">
        <v>0</v>
      </c>
      <c r="T229" s="156">
        <f>S229*H229</f>
        <v>0</v>
      </c>
      <c r="AR229" s="157" t="s">
        <v>222</v>
      </c>
      <c r="AT229" s="157" t="s">
        <v>218</v>
      </c>
      <c r="AU229" s="157" t="s">
        <v>88</v>
      </c>
      <c r="AY229" s="17" t="s">
        <v>186</v>
      </c>
      <c r="BE229" s="158">
        <f>IF(N229="základná",J229,0)</f>
        <v>0</v>
      </c>
      <c r="BF229" s="158">
        <f>IF(N229="znížená",J229,0)</f>
        <v>0</v>
      </c>
      <c r="BG229" s="158">
        <f>IF(N229="zákl. prenesená",J229,0)</f>
        <v>0</v>
      </c>
      <c r="BH229" s="158">
        <f>IF(N229="zníž. prenesená",J229,0)</f>
        <v>0</v>
      </c>
      <c r="BI229" s="158">
        <f>IF(N229="nulová",J229,0)</f>
        <v>0</v>
      </c>
      <c r="BJ229" s="17" t="s">
        <v>88</v>
      </c>
      <c r="BK229" s="158">
        <f>ROUND(I229*H229,2)</f>
        <v>0</v>
      </c>
      <c r="BL229" s="17" t="s">
        <v>192</v>
      </c>
      <c r="BM229" s="157" t="s">
        <v>312</v>
      </c>
    </row>
    <row r="230" spans="2:65" s="12" customFormat="1">
      <c r="B230" s="159"/>
      <c r="D230" s="160" t="s">
        <v>193</v>
      </c>
      <c r="F230" s="162" t="s">
        <v>313</v>
      </c>
      <c r="H230" s="163">
        <v>122.4</v>
      </c>
      <c r="I230" s="164"/>
      <c r="L230" s="159"/>
      <c r="M230" s="165"/>
      <c r="T230" s="166"/>
      <c r="AT230" s="161" t="s">
        <v>193</v>
      </c>
      <c r="AU230" s="161" t="s">
        <v>88</v>
      </c>
      <c r="AV230" s="12" t="s">
        <v>88</v>
      </c>
      <c r="AW230" s="12" t="s">
        <v>3</v>
      </c>
      <c r="AX230" s="12" t="s">
        <v>82</v>
      </c>
      <c r="AY230" s="161" t="s">
        <v>186</v>
      </c>
    </row>
    <row r="231" spans="2:65" s="1" customFormat="1" ht="24.25" customHeight="1">
      <c r="B231" s="144"/>
      <c r="C231" s="145" t="s">
        <v>314</v>
      </c>
      <c r="D231" s="145" t="s">
        <v>188</v>
      </c>
      <c r="E231" s="146" t="s">
        <v>315</v>
      </c>
      <c r="F231" s="147" t="s">
        <v>316</v>
      </c>
      <c r="G231" s="148" t="s">
        <v>198</v>
      </c>
      <c r="H231" s="149">
        <v>9.6</v>
      </c>
      <c r="I231" s="150"/>
      <c r="J231" s="151">
        <f>ROUND(I231*H231,2)</f>
        <v>0</v>
      </c>
      <c r="K231" s="152"/>
      <c r="L231" s="32"/>
      <c r="M231" s="153" t="s">
        <v>1</v>
      </c>
      <c r="N231" s="154" t="s">
        <v>41</v>
      </c>
      <c r="P231" s="155">
        <f>O231*H231</f>
        <v>0</v>
      </c>
      <c r="Q231" s="155">
        <v>1.63</v>
      </c>
      <c r="R231" s="155">
        <f>Q231*H231</f>
        <v>15.647999999999998</v>
      </c>
      <c r="S231" s="155">
        <v>0</v>
      </c>
      <c r="T231" s="156">
        <f>S231*H231</f>
        <v>0</v>
      </c>
      <c r="AR231" s="157" t="s">
        <v>192</v>
      </c>
      <c r="AT231" s="157" t="s">
        <v>188</v>
      </c>
      <c r="AU231" s="157" t="s">
        <v>88</v>
      </c>
      <c r="AY231" s="17" t="s">
        <v>186</v>
      </c>
      <c r="BE231" s="158">
        <f>IF(N231="základná",J231,0)</f>
        <v>0</v>
      </c>
      <c r="BF231" s="158">
        <f>IF(N231="znížená",J231,0)</f>
        <v>0</v>
      </c>
      <c r="BG231" s="158">
        <f>IF(N231="zákl. prenesená",J231,0)</f>
        <v>0</v>
      </c>
      <c r="BH231" s="158">
        <f>IF(N231="zníž. prenesená",J231,0)</f>
        <v>0</v>
      </c>
      <c r="BI231" s="158">
        <f>IF(N231="nulová",J231,0)</f>
        <v>0</v>
      </c>
      <c r="BJ231" s="17" t="s">
        <v>88</v>
      </c>
      <c r="BK231" s="158">
        <f>ROUND(I231*H231,2)</f>
        <v>0</v>
      </c>
      <c r="BL231" s="17" t="s">
        <v>192</v>
      </c>
      <c r="BM231" s="157" t="s">
        <v>317</v>
      </c>
    </row>
    <row r="232" spans="2:65" s="12" customFormat="1">
      <c r="B232" s="159"/>
      <c r="D232" s="160" t="s">
        <v>193</v>
      </c>
      <c r="E232" s="161" t="s">
        <v>1</v>
      </c>
      <c r="F232" s="162" t="s">
        <v>318</v>
      </c>
      <c r="H232" s="163">
        <v>9.6</v>
      </c>
      <c r="I232" s="164"/>
      <c r="L232" s="159"/>
      <c r="M232" s="165"/>
      <c r="T232" s="166"/>
      <c r="AT232" s="161" t="s">
        <v>193</v>
      </c>
      <c r="AU232" s="161" t="s">
        <v>88</v>
      </c>
      <c r="AV232" s="12" t="s">
        <v>88</v>
      </c>
      <c r="AW232" s="12" t="s">
        <v>31</v>
      </c>
      <c r="AX232" s="12" t="s">
        <v>82</v>
      </c>
      <c r="AY232" s="161" t="s">
        <v>186</v>
      </c>
    </row>
    <row r="233" spans="2:65" s="1" customFormat="1" ht="16.5" customHeight="1">
      <c r="B233" s="144"/>
      <c r="C233" s="145" t="s">
        <v>319</v>
      </c>
      <c r="D233" s="145" t="s">
        <v>188</v>
      </c>
      <c r="E233" s="146" t="s">
        <v>320</v>
      </c>
      <c r="F233" s="147" t="s">
        <v>321</v>
      </c>
      <c r="G233" s="148" t="s">
        <v>322</v>
      </c>
      <c r="H233" s="149">
        <v>60</v>
      </c>
      <c r="I233" s="150"/>
      <c r="J233" s="151">
        <f>ROUND(I233*H233,2)</f>
        <v>0</v>
      </c>
      <c r="K233" s="152"/>
      <c r="L233" s="32"/>
      <c r="M233" s="153" t="s">
        <v>1</v>
      </c>
      <c r="N233" s="154" t="s">
        <v>41</v>
      </c>
      <c r="P233" s="155">
        <f>O233*H233</f>
        <v>0</v>
      </c>
      <c r="Q233" s="155">
        <v>0.24683099999999999</v>
      </c>
      <c r="R233" s="155">
        <f>Q233*H233</f>
        <v>14.80986</v>
      </c>
      <c r="S233" s="155">
        <v>0</v>
      </c>
      <c r="T233" s="156">
        <f>S233*H233</f>
        <v>0</v>
      </c>
      <c r="AR233" s="157" t="s">
        <v>192</v>
      </c>
      <c r="AT233" s="157" t="s">
        <v>188</v>
      </c>
      <c r="AU233" s="157" t="s">
        <v>88</v>
      </c>
      <c r="AY233" s="17" t="s">
        <v>186</v>
      </c>
      <c r="BE233" s="158">
        <f>IF(N233="základná",J233,0)</f>
        <v>0</v>
      </c>
      <c r="BF233" s="158">
        <f>IF(N233="znížená",J233,0)</f>
        <v>0</v>
      </c>
      <c r="BG233" s="158">
        <f>IF(N233="zákl. prenesená",J233,0)</f>
        <v>0</v>
      </c>
      <c r="BH233" s="158">
        <f>IF(N233="zníž. prenesená",J233,0)</f>
        <v>0</v>
      </c>
      <c r="BI233" s="158">
        <f>IF(N233="nulová",J233,0)</f>
        <v>0</v>
      </c>
      <c r="BJ233" s="17" t="s">
        <v>88</v>
      </c>
      <c r="BK233" s="158">
        <f>ROUND(I233*H233,2)</f>
        <v>0</v>
      </c>
      <c r="BL233" s="17" t="s">
        <v>192</v>
      </c>
      <c r="BM233" s="157" t="s">
        <v>323</v>
      </c>
    </row>
    <row r="234" spans="2:65" s="1" customFormat="1" ht="37.9" customHeight="1">
      <c r="B234" s="144"/>
      <c r="C234" s="145" t="s">
        <v>295</v>
      </c>
      <c r="D234" s="145" t="s">
        <v>188</v>
      </c>
      <c r="E234" s="146" t="s">
        <v>324</v>
      </c>
      <c r="F234" s="147" t="s">
        <v>325</v>
      </c>
      <c r="G234" s="148" t="s">
        <v>198</v>
      </c>
      <c r="H234" s="149">
        <v>0.78100000000000003</v>
      </c>
      <c r="I234" s="150"/>
      <c r="J234" s="151">
        <f>ROUND(I234*H234,2)</f>
        <v>0</v>
      </c>
      <c r="K234" s="152"/>
      <c r="L234" s="32"/>
      <c r="M234" s="153" t="s">
        <v>1</v>
      </c>
      <c r="N234" s="154" t="s">
        <v>41</v>
      </c>
      <c r="P234" s="155">
        <f>O234*H234</f>
        <v>0</v>
      </c>
      <c r="Q234" s="155">
        <v>2.1286418999999999</v>
      </c>
      <c r="R234" s="155">
        <f>Q234*H234</f>
        <v>1.6624693238999999</v>
      </c>
      <c r="S234" s="155">
        <v>0</v>
      </c>
      <c r="T234" s="156">
        <f>S234*H234</f>
        <v>0</v>
      </c>
      <c r="AR234" s="157" t="s">
        <v>192</v>
      </c>
      <c r="AT234" s="157" t="s">
        <v>188</v>
      </c>
      <c r="AU234" s="157" t="s">
        <v>88</v>
      </c>
      <c r="AY234" s="17" t="s">
        <v>186</v>
      </c>
      <c r="BE234" s="158">
        <f>IF(N234="základná",J234,0)</f>
        <v>0</v>
      </c>
      <c r="BF234" s="158">
        <f>IF(N234="znížená",J234,0)</f>
        <v>0</v>
      </c>
      <c r="BG234" s="158">
        <f>IF(N234="zákl. prenesená",J234,0)</f>
        <v>0</v>
      </c>
      <c r="BH234" s="158">
        <f>IF(N234="zníž. prenesená",J234,0)</f>
        <v>0</v>
      </c>
      <c r="BI234" s="158">
        <f>IF(N234="nulová",J234,0)</f>
        <v>0</v>
      </c>
      <c r="BJ234" s="17" t="s">
        <v>88</v>
      </c>
      <c r="BK234" s="158">
        <f>ROUND(I234*H234,2)</f>
        <v>0</v>
      </c>
      <c r="BL234" s="17" t="s">
        <v>192</v>
      </c>
      <c r="BM234" s="157" t="s">
        <v>326</v>
      </c>
    </row>
    <row r="235" spans="2:65" s="12" customFormat="1">
      <c r="B235" s="159"/>
      <c r="D235" s="160" t="s">
        <v>193</v>
      </c>
      <c r="E235" s="161" t="s">
        <v>1</v>
      </c>
      <c r="F235" s="162" t="s">
        <v>327</v>
      </c>
      <c r="H235" s="163">
        <v>0.78100000000000003</v>
      </c>
      <c r="I235" s="164"/>
      <c r="L235" s="159"/>
      <c r="M235" s="165"/>
      <c r="T235" s="166"/>
      <c r="AT235" s="161" t="s">
        <v>193</v>
      </c>
      <c r="AU235" s="161" t="s">
        <v>88</v>
      </c>
      <c r="AV235" s="12" t="s">
        <v>88</v>
      </c>
      <c r="AW235" s="12" t="s">
        <v>31</v>
      </c>
      <c r="AX235" s="12" t="s">
        <v>75</v>
      </c>
      <c r="AY235" s="161" t="s">
        <v>186</v>
      </c>
    </row>
    <row r="236" spans="2:65" s="13" customFormat="1">
      <c r="B236" s="167"/>
      <c r="D236" s="160" t="s">
        <v>193</v>
      </c>
      <c r="E236" s="168" t="s">
        <v>1</v>
      </c>
      <c r="F236" s="169" t="s">
        <v>195</v>
      </c>
      <c r="H236" s="170">
        <v>0.78100000000000003</v>
      </c>
      <c r="I236" s="171"/>
      <c r="L236" s="167"/>
      <c r="M236" s="172"/>
      <c r="T236" s="173"/>
      <c r="AT236" s="168" t="s">
        <v>193</v>
      </c>
      <c r="AU236" s="168" t="s">
        <v>88</v>
      </c>
      <c r="AV236" s="13" t="s">
        <v>192</v>
      </c>
      <c r="AW236" s="13" t="s">
        <v>31</v>
      </c>
      <c r="AX236" s="13" t="s">
        <v>82</v>
      </c>
      <c r="AY236" s="168" t="s">
        <v>186</v>
      </c>
    </row>
    <row r="237" spans="2:65" s="1" customFormat="1" ht="24.25" customHeight="1">
      <c r="B237" s="144"/>
      <c r="C237" s="145" t="s">
        <v>328</v>
      </c>
      <c r="D237" s="145" t="s">
        <v>188</v>
      </c>
      <c r="E237" s="146" t="s">
        <v>329</v>
      </c>
      <c r="F237" s="147" t="s">
        <v>330</v>
      </c>
      <c r="G237" s="148" t="s">
        <v>198</v>
      </c>
      <c r="H237" s="149">
        <v>0.625</v>
      </c>
      <c r="I237" s="150"/>
      <c r="J237" s="151">
        <f>ROUND(I237*H237,2)</f>
        <v>0</v>
      </c>
      <c r="K237" s="152"/>
      <c r="L237" s="32"/>
      <c r="M237" s="153" t="s">
        <v>1</v>
      </c>
      <c r="N237" s="154" t="s">
        <v>41</v>
      </c>
      <c r="P237" s="155">
        <f>O237*H237</f>
        <v>0</v>
      </c>
      <c r="Q237" s="155">
        <v>2.2589982000000002</v>
      </c>
      <c r="R237" s="155">
        <f>Q237*H237</f>
        <v>1.4118738750000002</v>
      </c>
      <c r="S237" s="155">
        <v>0</v>
      </c>
      <c r="T237" s="156">
        <f>S237*H237</f>
        <v>0</v>
      </c>
      <c r="AR237" s="157" t="s">
        <v>192</v>
      </c>
      <c r="AT237" s="157" t="s">
        <v>188</v>
      </c>
      <c r="AU237" s="157" t="s">
        <v>88</v>
      </c>
      <c r="AY237" s="17" t="s">
        <v>186</v>
      </c>
      <c r="BE237" s="158">
        <f>IF(N237="základná",J237,0)</f>
        <v>0</v>
      </c>
      <c r="BF237" s="158">
        <f>IF(N237="znížená",J237,0)</f>
        <v>0</v>
      </c>
      <c r="BG237" s="158">
        <f>IF(N237="zákl. prenesená",J237,0)</f>
        <v>0</v>
      </c>
      <c r="BH237" s="158">
        <f>IF(N237="zníž. prenesená",J237,0)</f>
        <v>0</v>
      </c>
      <c r="BI237" s="158">
        <f>IF(N237="nulová",J237,0)</f>
        <v>0</v>
      </c>
      <c r="BJ237" s="17" t="s">
        <v>88</v>
      </c>
      <c r="BK237" s="158">
        <f>ROUND(I237*H237,2)</f>
        <v>0</v>
      </c>
      <c r="BL237" s="17" t="s">
        <v>192</v>
      </c>
      <c r="BM237" s="157" t="s">
        <v>331</v>
      </c>
    </row>
    <row r="238" spans="2:65" s="14" customFormat="1">
      <c r="B238" s="174"/>
      <c r="D238" s="160" t="s">
        <v>193</v>
      </c>
      <c r="E238" s="175" t="s">
        <v>1</v>
      </c>
      <c r="F238" s="176" t="s">
        <v>332</v>
      </c>
      <c r="H238" s="175" t="s">
        <v>1</v>
      </c>
      <c r="I238" s="177"/>
      <c r="L238" s="174"/>
      <c r="M238" s="178"/>
      <c r="T238" s="179"/>
      <c r="AT238" s="175" t="s">
        <v>193</v>
      </c>
      <c r="AU238" s="175" t="s">
        <v>88</v>
      </c>
      <c r="AV238" s="14" t="s">
        <v>82</v>
      </c>
      <c r="AW238" s="14" t="s">
        <v>31</v>
      </c>
      <c r="AX238" s="14" t="s">
        <v>75</v>
      </c>
      <c r="AY238" s="175" t="s">
        <v>186</v>
      </c>
    </row>
    <row r="239" spans="2:65" s="12" customFormat="1">
      <c r="B239" s="159"/>
      <c r="D239" s="160" t="s">
        <v>193</v>
      </c>
      <c r="E239" s="161" t="s">
        <v>1</v>
      </c>
      <c r="F239" s="162" t="s">
        <v>333</v>
      </c>
      <c r="H239" s="163">
        <v>0.625</v>
      </c>
      <c r="I239" s="164"/>
      <c r="L239" s="159"/>
      <c r="M239" s="165"/>
      <c r="T239" s="166"/>
      <c r="AT239" s="161" t="s">
        <v>193</v>
      </c>
      <c r="AU239" s="161" t="s">
        <v>88</v>
      </c>
      <c r="AV239" s="12" t="s">
        <v>88</v>
      </c>
      <c r="AW239" s="12" t="s">
        <v>31</v>
      </c>
      <c r="AX239" s="12" t="s">
        <v>75</v>
      </c>
      <c r="AY239" s="161" t="s">
        <v>186</v>
      </c>
    </row>
    <row r="240" spans="2:65" s="13" customFormat="1">
      <c r="B240" s="167"/>
      <c r="D240" s="160" t="s">
        <v>193</v>
      </c>
      <c r="E240" s="168" t="s">
        <v>1</v>
      </c>
      <c r="F240" s="169" t="s">
        <v>195</v>
      </c>
      <c r="H240" s="170">
        <v>0.625</v>
      </c>
      <c r="I240" s="171"/>
      <c r="L240" s="167"/>
      <c r="M240" s="172"/>
      <c r="T240" s="173"/>
      <c r="AT240" s="168" t="s">
        <v>193</v>
      </c>
      <c r="AU240" s="168" t="s">
        <v>88</v>
      </c>
      <c r="AV240" s="13" t="s">
        <v>192</v>
      </c>
      <c r="AW240" s="13" t="s">
        <v>31</v>
      </c>
      <c r="AX240" s="13" t="s">
        <v>82</v>
      </c>
      <c r="AY240" s="168" t="s">
        <v>186</v>
      </c>
    </row>
    <row r="241" spans="2:65" s="1" customFormat="1" ht="33" customHeight="1">
      <c r="B241" s="144"/>
      <c r="C241" s="145" t="s">
        <v>326</v>
      </c>
      <c r="D241" s="145" t="s">
        <v>188</v>
      </c>
      <c r="E241" s="146" t="s">
        <v>334</v>
      </c>
      <c r="F241" s="147" t="s">
        <v>335</v>
      </c>
      <c r="G241" s="148" t="s">
        <v>198</v>
      </c>
      <c r="H241" s="149">
        <v>11.375</v>
      </c>
      <c r="I241" s="150"/>
      <c r="J241" s="151">
        <f>ROUND(I241*H241,2)</f>
        <v>0</v>
      </c>
      <c r="K241" s="152"/>
      <c r="L241" s="32"/>
      <c r="M241" s="153" t="s">
        <v>1</v>
      </c>
      <c r="N241" s="154" t="s">
        <v>41</v>
      </c>
      <c r="P241" s="155">
        <f>O241*H241</f>
        <v>0</v>
      </c>
      <c r="Q241" s="155">
        <v>2.2151320000000001</v>
      </c>
      <c r="R241" s="155">
        <f>Q241*H241</f>
        <v>25.1971265</v>
      </c>
      <c r="S241" s="155">
        <v>0</v>
      </c>
      <c r="T241" s="156">
        <f>S241*H241</f>
        <v>0</v>
      </c>
      <c r="AR241" s="157" t="s">
        <v>192</v>
      </c>
      <c r="AT241" s="157" t="s">
        <v>188</v>
      </c>
      <c r="AU241" s="157" t="s">
        <v>88</v>
      </c>
      <c r="AY241" s="17" t="s">
        <v>186</v>
      </c>
      <c r="BE241" s="158">
        <f>IF(N241="základná",J241,0)</f>
        <v>0</v>
      </c>
      <c r="BF241" s="158">
        <f>IF(N241="znížená",J241,0)</f>
        <v>0</v>
      </c>
      <c r="BG241" s="158">
        <f>IF(N241="zákl. prenesená",J241,0)</f>
        <v>0</v>
      </c>
      <c r="BH241" s="158">
        <f>IF(N241="zníž. prenesená",J241,0)</f>
        <v>0</v>
      </c>
      <c r="BI241" s="158">
        <f>IF(N241="nulová",J241,0)</f>
        <v>0</v>
      </c>
      <c r="BJ241" s="17" t="s">
        <v>88</v>
      </c>
      <c r="BK241" s="158">
        <f>ROUND(I241*H241,2)</f>
        <v>0</v>
      </c>
      <c r="BL241" s="17" t="s">
        <v>192</v>
      </c>
      <c r="BM241" s="157" t="s">
        <v>336</v>
      </c>
    </row>
    <row r="242" spans="2:65" s="14" customFormat="1">
      <c r="B242" s="174"/>
      <c r="D242" s="160" t="s">
        <v>193</v>
      </c>
      <c r="E242" s="175" t="s">
        <v>1</v>
      </c>
      <c r="F242" s="176" t="s">
        <v>252</v>
      </c>
      <c r="H242" s="175" t="s">
        <v>1</v>
      </c>
      <c r="I242" s="177"/>
      <c r="L242" s="174"/>
      <c r="M242" s="178"/>
      <c r="T242" s="179"/>
      <c r="AT242" s="175" t="s">
        <v>193</v>
      </c>
      <c r="AU242" s="175" t="s">
        <v>88</v>
      </c>
      <c r="AV242" s="14" t="s">
        <v>82</v>
      </c>
      <c r="AW242" s="14" t="s">
        <v>31</v>
      </c>
      <c r="AX242" s="14" t="s">
        <v>75</v>
      </c>
      <c r="AY242" s="175" t="s">
        <v>186</v>
      </c>
    </row>
    <row r="243" spans="2:65" s="12" customFormat="1">
      <c r="B243" s="159"/>
      <c r="D243" s="160" t="s">
        <v>193</v>
      </c>
      <c r="E243" s="161" t="s">
        <v>1</v>
      </c>
      <c r="F243" s="162" t="s">
        <v>337</v>
      </c>
      <c r="H243" s="163">
        <v>11.375</v>
      </c>
      <c r="I243" s="164"/>
      <c r="L243" s="159"/>
      <c r="M243" s="165"/>
      <c r="T243" s="166"/>
      <c r="AT243" s="161" t="s">
        <v>193</v>
      </c>
      <c r="AU243" s="161" t="s">
        <v>88</v>
      </c>
      <c r="AV243" s="12" t="s">
        <v>88</v>
      </c>
      <c r="AW243" s="12" t="s">
        <v>31</v>
      </c>
      <c r="AX243" s="12" t="s">
        <v>75</v>
      </c>
      <c r="AY243" s="161" t="s">
        <v>186</v>
      </c>
    </row>
    <row r="244" spans="2:65" s="13" customFormat="1">
      <c r="B244" s="167"/>
      <c r="D244" s="160" t="s">
        <v>193</v>
      </c>
      <c r="E244" s="168" t="s">
        <v>1</v>
      </c>
      <c r="F244" s="169" t="s">
        <v>195</v>
      </c>
      <c r="H244" s="170">
        <v>11.375</v>
      </c>
      <c r="I244" s="171"/>
      <c r="L244" s="167"/>
      <c r="M244" s="172"/>
      <c r="T244" s="173"/>
      <c r="AT244" s="168" t="s">
        <v>193</v>
      </c>
      <c r="AU244" s="168" t="s">
        <v>88</v>
      </c>
      <c r="AV244" s="13" t="s">
        <v>192</v>
      </c>
      <c r="AW244" s="13" t="s">
        <v>31</v>
      </c>
      <c r="AX244" s="13" t="s">
        <v>82</v>
      </c>
      <c r="AY244" s="168" t="s">
        <v>186</v>
      </c>
    </row>
    <row r="245" spans="2:65" s="1" customFormat="1" ht="21.75" customHeight="1">
      <c r="B245" s="144"/>
      <c r="C245" s="145" t="s">
        <v>338</v>
      </c>
      <c r="D245" s="145" t="s">
        <v>188</v>
      </c>
      <c r="E245" s="146" t="s">
        <v>339</v>
      </c>
      <c r="F245" s="147" t="s">
        <v>340</v>
      </c>
      <c r="G245" s="148" t="s">
        <v>132</v>
      </c>
      <c r="H245" s="149">
        <v>22.75</v>
      </c>
      <c r="I245" s="150"/>
      <c r="J245" s="151">
        <f>ROUND(I245*H245,2)</f>
        <v>0</v>
      </c>
      <c r="K245" s="152"/>
      <c r="L245" s="32"/>
      <c r="M245" s="153" t="s">
        <v>1</v>
      </c>
      <c r="N245" s="154" t="s">
        <v>41</v>
      </c>
      <c r="P245" s="155">
        <f>O245*H245</f>
        <v>0</v>
      </c>
      <c r="Q245" s="155">
        <v>3.7677600000000002E-3</v>
      </c>
      <c r="R245" s="155">
        <f>Q245*H245</f>
        <v>8.5716540000000008E-2</v>
      </c>
      <c r="S245" s="155">
        <v>0</v>
      </c>
      <c r="T245" s="156">
        <f>S245*H245</f>
        <v>0</v>
      </c>
      <c r="AR245" s="157" t="s">
        <v>192</v>
      </c>
      <c r="AT245" s="157" t="s">
        <v>188</v>
      </c>
      <c r="AU245" s="157" t="s">
        <v>88</v>
      </c>
      <c r="AY245" s="17" t="s">
        <v>186</v>
      </c>
      <c r="BE245" s="158">
        <f>IF(N245="základná",J245,0)</f>
        <v>0</v>
      </c>
      <c r="BF245" s="158">
        <f>IF(N245="znížená",J245,0)</f>
        <v>0</v>
      </c>
      <c r="BG245" s="158">
        <f>IF(N245="zákl. prenesená",J245,0)</f>
        <v>0</v>
      </c>
      <c r="BH245" s="158">
        <f>IF(N245="zníž. prenesená",J245,0)</f>
        <v>0</v>
      </c>
      <c r="BI245" s="158">
        <f>IF(N245="nulová",J245,0)</f>
        <v>0</v>
      </c>
      <c r="BJ245" s="17" t="s">
        <v>88</v>
      </c>
      <c r="BK245" s="158">
        <f>ROUND(I245*H245,2)</f>
        <v>0</v>
      </c>
      <c r="BL245" s="17" t="s">
        <v>192</v>
      </c>
      <c r="BM245" s="157" t="s">
        <v>341</v>
      </c>
    </row>
    <row r="246" spans="2:65" s="14" customFormat="1">
      <c r="B246" s="174"/>
      <c r="D246" s="160" t="s">
        <v>193</v>
      </c>
      <c r="E246" s="175" t="s">
        <v>1</v>
      </c>
      <c r="F246" s="176" t="s">
        <v>252</v>
      </c>
      <c r="H246" s="175" t="s">
        <v>1</v>
      </c>
      <c r="I246" s="177"/>
      <c r="L246" s="174"/>
      <c r="M246" s="178"/>
      <c r="T246" s="179"/>
      <c r="AT246" s="175" t="s">
        <v>193</v>
      </c>
      <c r="AU246" s="175" t="s">
        <v>88</v>
      </c>
      <c r="AV246" s="14" t="s">
        <v>82</v>
      </c>
      <c r="AW246" s="14" t="s">
        <v>31</v>
      </c>
      <c r="AX246" s="14" t="s">
        <v>75</v>
      </c>
      <c r="AY246" s="175" t="s">
        <v>186</v>
      </c>
    </row>
    <row r="247" spans="2:65" s="12" customFormat="1">
      <c r="B247" s="159"/>
      <c r="D247" s="160" t="s">
        <v>193</v>
      </c>
      <c r="E247" s="161" t="s">
        <v>1</v>
      </c>
      <c r="F247" s="162" t="s">
        <v>342</v>
      </c>
      <c r="H247" s="163">
        <v>22.75</v>
      </c>
      <c r="I247" s="164"/>
      <c r="L247" s="159"/>
      <c r="M247" s="165"/>
      <c r="T247" s="166"/>
      <c r="AT247" s="161" t="s">
        <v>193</v>
      </c>
      <c r="AU247" s="161" t="s">
        <v>88</v>
      </c>
      <c r="AV247" s="12" t="s">
        <v>88</v>
      </c>
      <c r="AW247" s="12" t="s">
        <v>31</v>
      </c>
      <c r="AX247" s="12" t="s">
        <v>75</v>
      </c>
      <c r="AY247" s="161" t="s">
        <v>186</v>
      </c>
    </row>
    <row r="248" spans="2:65" s="13" customFormat="1">
      <c r="B248" s="167"/>
      <c r="D248" s="160" t="s">
        <v>193</v>
      </c>
      <c r="E248" s="168" t="s">
        <v>1</v>
      </c>
      <c r="F248" s="169" t="s">
        <v>195</v>
      </c>
      <c r="H248" s="170">
        <v>22.75</v>
      </c>
      <c r="I248" s="171"/>
      <c r="L248" s="167"/>
      <c r="M248" s="172"/>
      <c r="T248" s="173"/>
      <c r="AT248" s="168" t="s">
        <v>193</v>
      </c>
      <c r="AU248" s="168" t="s">
        <v>88</v>
      </c>
      <c r="AV248" s="13" t="s">
        <v>192</v>
      </c>
      <c r="AW248" s="13" t="s">
        <v>31</v>
      </c>
      <c r="AX248" s="13" t="s">
        <v>82</v>
      </c>
      <c r="AY248" s="168" t="s">
        <v>186</v>
      </c>
    </row>
    <row r="249" spans="2:65" s="1" customFormat="1" ht="24.25" customHeight="1">
      <c r="B249" s="144"/>
      <c r="C249" s="145" t="s">
        <v>331</v>
      </c>
      <c r="D249" s="145" t="s">
        <v>188</v>
      </c>
      <c r="E249" s="146" t="s">
        <v>343</v>
      </c>
      <c r="F249" s="147" t="s">
        <v>344</v>
      </c>
      <c r="G249" s="148" t="s">
        <v>132</v>
      </c>
      <c r="H249" s="149">
        <v>22.75</v>
      </c>
      <c r="I249" s="150"/>
      <c r="J249" s="151">
        <f>ROUND(I249*H249,2)</f>
        <v>0</v>
      </c>
      <c r="K249" s="152"/>
      <c r="L249" s="32"/>
      <c r="M249" s="153" t="s">
        <v>1</v>
      </c>
      <c r="N249" s="154" t="s">
        <v>41</v>
      </c>
      <c r="P249" s="155">
        <f>O249*H249</f>
        <v>0</v>
      </c>
      <c r="Q249" s="155">
        <v>0</v>
      </c>
      <c r="R249" s="155">
        <f>Q249*H249</f>
        <v>0</v>
      </c>
      <c r="S249" s="155">
        <v>0</v>
      </c>
      <c r="T249" s="156">
        <f>S249*H249</f>
        <v>0</v>
      </c>
      <c r="AR249" s="157" t="s">
        <v>192</v>
      </c>
      <c r="AT249" s="157" t="s">
        <v>188</v>
      </c>
      <c r="AU249" s="157" t="s">
        <v>88</v>
      </c>
      <c r="AY249" s="17" t="s">
        <v>186</v>
      </c>
      <c r="BE249" s="158">
        <f>IF(N249="základná",J249,0)</f>
        <v>0</v>
      </c>
      <c r="BF249" s="158">
        <f>IF(N249="znížená",J249,0)</f>
        <v>0</v>
      </c>
      <c r="BG249" s="158">
        <f>IF(N249="zákl. prenesená",J249,0)</f>
        <v>0</v>
      </c>
      <c r="BH249" s="158">
        <f>IF(N249="zníž. prenesená",J249,0)</f>
        <v>0</v>
      </c>
      <c r="BI249" s="158">
        <f>IF(N249="nulová",J249,0)</f>
        <v>0</v>
      </c>
      <c r="BJ249" s="17" t="s">
        <v>88</v>
      </c>
      <c r="BK249" s="158">
        <f>ROUND(I249*H249,2)</f>
        <v>0</v>
      </c>
      <c r="BL249" s="17" t="s">
        <v>192</v>
      </c>
      <c r="BM249" s="157" t="s">
        <v>345</v>
      </c>
    </row>
    <row r="250" spans="2:65" s="11" customFormat="1" ht="22.9" customHeight="1">
      <c r="B250" s="132"/>
      <c r="D250" s="133" t="s">
        <v>74</v>
      </c>
      <c r="E250" s="142" t="s">
        <v>202</v>
      </c>
      <c r="F250" s="142" t="s">
        <v>346</v>
      </c>
      <c r="I250" s="135"/>
      <c r="J250" s="143">
        <f>BK250</f>
        <v>0</v>
      </c>
      <c r="L250" s="132"/>
      <c r="M250" s="137"/>
      <c r="P250" s="138">
        <f>SUM(P251:P312)</f>
        <v>0</v>
      </c>
      <c r="R250" s="138">
        <f>SUM(R251:R312)</f>
        <v>41.200726028559991</v>
      </c>
      <c r="T250" s="139">
        <f>SUM(T251:T312)</f>
        <v>0</v>
      </c>
      <c r="AR250" s="133" t="s">
        <v>82</v>
      </c>
      <c r="AT250" s="140" t="s">
        <v>74</v>
      </c>
      <c r="AU250" s="140" t="s">
        <v>82</v>
      </c>
      <c r="AY250" s="133" t="s">
        <v>186</v>
      </c>
      <c r="BK250" s="141">
        <f>SUM(BK251:BK312)</f>
        <v>0</v>
      </c>
    </row>
    <row r="251" spans="2:65" s="1" customFormat="1" ht="37.9" customHeight="1">
      <c r="B251" s="144"/>
      <c r="C251" s="145" t="s">
        <v>347</v>
      </c>
      <c r="D251" s="145" t="s">
        <v>188</v>
      </c>
      <c r="E251" s="146" t="s">
        <v>348</v>
      </c>
      <c r="F251" s="147" t="s">
        <v>349</v>
      </c>
      <c r="G251" s="148" t="s">
        <v>198</v>
      </c>
      <c r="H251" s="149">
        <v>6.8419999999999996</v>
      </c>
      <c r="I251" s="150"/>
      <c r="J251" s="151">
        <f>ROUND(I251*H251,2)</f>
        <v>0</v>
      </c>
      <c r="K251" s="152"/>
      <c r="L251" s="32"/>
      <c r="M251" s="153" t="s">
        <v>1</v>
      </c>
      <c r="N251" s="154" t="s">
        <v>41</v>
      </c>
      <c r="P251" s="155">
        <f>O251*H251</f>
        <v>0</v>
      </c>
      <c r="Q251" s="155">
        <v>0.695936</v>
      </c>
      <c r="R251" s="155">
        <f>Q251*H251</f>
        <v>4.761594112</v>
      </c>
      <c r="S251" s="155">
        <v>0</v>
      </c>
      <c r="T251" s="156">
        <f>S251*H251</f>
        <v>0</v>
      </c>
      <c r="AR251" s="157" t="s">
        <v>192</v>
      </c>
      <c r="AT251" s="157" t="s">
        <v>188</v>
      </c>
      <c r="AU251" s="157" t="s">
        <v>88</v>
      </c>
      <c r="AY251" s="17" t="s">
        <v>186</v>
      </c>
      <c r="BE251" s="158">
        <f>IF(N251="základná",J251,0)</f>
        <v>0</v>
      </c>
      <c r="BF251" s="158">
        <f>IF(N251="znížená",J251,0)</f>
        <v>0</v>
      </c>
      <c r="BG251" s="158">
        <f>IF(N251="zákl. prenesená",J251,0)</f>
        <v>0</v>
      </c>
      <c r="BH251" s="158">
        <f>IF(N251="zníž. prenesená",J251,0)</f>
        <v>0</v>
      </c>
      <c r="BI251" s="158">
        <f>IF(N251="nulová",J251,0)</f>
        <v>0</v>
      </c>
      <c r="BJ251" s="17" t="s">
        <v>88</v>
      </c>
      <c r="BK251" s="158">
        <f>ROUND(I251*H251,2)</f>
        <v>0</v>
      </c>
      <c r="BL251" s="17" t="s">
        <v>192</v>
      </c>
      <c r="BM251" s="157" t="s">
        <v>350</v>
      </c>
    </row>
    <row r="252" spans="2:65" s="14" customFormat="1">
      <c r="B252" s="174"/>
      <c r="D252" s="160" t="s">
        <v>193</v>
      </c>
      <c r="E252" s="175" t="s">
        <v>1</v>
      </c>
      <c r="F252" s="176" t="s">
        <v>351</v>
      </c>
      <c r="H252" s="175" t="s">
        <v>1</v>
      </c>
      <c r="I252" s="177"/>
      <c r="L252" s="174"/>
      <c r="M252" s="178"/>
      <c r="T252" s="179"/>
      <c r="AT252" s="175" t="s">
        <v>193</v>
      </c>
      <c r="AU252" s="175" t="s">
        <v>88</v>
      </c>
      <c r="AV252" s="14" t="s">
        <v>82</v>
      </c>
      <c r="AW252" s="14" t="s">
        <v>31</v>
      </c>
      <c r="AX252" s="14" t="s">
        <v>75</v>
      </c>
      <c r="AY252" s="175" t="s">
        <v>186</v>
      </c>
    </row>
    <row r="253" spans="2:65" s="12" customFormat="1">
      <c r="B253" s="159"/>
      <c r="D253" s="160" t="s">
        <v>193</v>
      </c>
      <c r="E253" s="161" t="s">
        <v>1</v>
      </c>
      <c r="F253" s="162" t="s">
        <v>352</v>
      </c>
      <c r="H253" s="163">
        <v>0.54</v>
      </c>
      <c r="I253" s="164"/>
      <c r="L253" s="159"/>
      <c r="M253" s="165"/>
      <c r="T253" s="166"/>
      <c r="AT253" s="161" t="s">
        <v>193</v>
      </c>
      <c r="AU253" s="161" t="s">
        <v>88</v>
      </c>
      <c r="AV253" s="12" t="s">
        <v>88</v>
      </c>
      <c r="AW253" s="12" t="s">
        <v>31</v>
      </c>
      <c r="AX253" s="12" t="s">
        <v>75</v>
      </c>
      <c r="AY253" s="161" t="s">
        <v>186</v>
      </c>
    </row>
    <row r="254" spans="2:65" s="12" customFormat="1">
      <c r="B254" s="159"/>
      <c r="D254" s="160" t="s">
        <v>193</v>
      </c>
      <c r="E254" s="161" t="s">
        <v>1</v>
      </c>
      <c r="F254" s="162" t="s">
        <v>353</v>
      </c>
      <c r="H254" s="163">
        <v>3.4790000000000001</v>
      </c>
      <c r="I254" s="164"/>
      <c r="L254" s="159"/>
      <c r="M254" s="165"/>
      <c r="T254" s="166"/>
      <c r="AT254" s="161" t="s">
        <v>193</v>
      </c>
      <c r="AU254" s="161" t="s">
        <v>88</v>
      </c>
      <c r="AV254" s="12" t="s">
        <v>88</v>
      </c>
      <c r="AW254" s="12" t="s">
        <v>31</v>
      </c>
      <c r="AX254" s="12" t="s">
        <v>75</v>
      </c>
      <c r="AY254" s="161" t="s">
        <v>186</v>
      </c>
    </row>
    <row r="255" spans="2:65" s="12" customFormat="1">
      <c r="B255" s="159"/>
      <c r="D255" s="160" t="s">
        <v>193</v>
      </c>
      <c r="E255" s="161" t="s">
        <v>1</v>
      </c>
      <c r="F255" s="162" t="s">
        <v>354</v>
      </c>
      <c r="H255" s="163">
        <v>-0.73099999999999998</v>
      </c>
      <c r="I255" s="164"/>
      <c r="L255" s="159"/>
      <c r="M255" s="165"/>
      <c r="T255" s="166"/>
      <c r="AT255" s="161" t="s">
        <v>193</v>
      </c>
      <c r="AU255" s="161" t="s">
        <v>88</v>
      </c>
      <c r="AV255" s="12" t="s">
        <v>88</v>
      </c>
      <c r="AW255" s="12" t="s">
        <v>31</v>
      </c>
      <c r="AX255" s="12" t="s">
        <v>75</v>
      </c>
      <c r="AY255" s="161" t="s">
        <v>186</v>
      </c>
    </row>
    <row r="256" spans="2:65" s="12" customFormat="1">
      <c r="B256" s="159"/>
      <c r="D256" s="160" t="s">
        <v>193</v>
      </c>
      <c r="E256" s="161" t="s">
        <v>1</v>
      </c>
      <c r="F256" s="162" t="s">
        <v>355</v>
      </c>
      <c r="H256" s="163">
        <v>0.311</v>
      </c>
      <c r="I256" s="164"/>
      <c r="L256" s="159"/>
      <c r="M256" s="165"/>
      <c r="T256" s="166"/>
      <c r="AT256" s="161" t="s">
        <v>193</v>
      </c>
      <c r="AU256" s="161" t="s">
        <v>88</v>
      </c>
      <c r="AV256" s="12" t="s">
        <v>88</v>
      </c>
      <c r="AW256" s="12" t="s">
        <v>31</v>
      </c>
      <c r="AX256" s="12" t="s">
        <v>75</v>
      </c>
      <c r="AY256" s="161" t="s">
        <v>186</v>
      </c>
    </row>
    <row r="257" spans="2:65" s="12" customFormat="1">
      <c r="B257" s="159"/>
      <c r="D257" s="160" t="s">
        <v>193</v>
      </c>
      <c r="E257" s="161" t="s">
        <v>1</v>
      </c>
      <c r="F257" s="162" t="s">
        <v>356</v>
      </c>
      <c r="H257" s="163">
        <v>3.9740000000000002</v>
      </c>
      <c r="I257" s="164"/>
      <c r="L257" s="159"/>
      <c r="M257" s="165"/>
      <c r="T257" s="166"/>
      <c r="AT257" s="161" t="s">
        <v>193</v>
      </c>
      <c r="AU257" s="161" t="s">
        <v>88</v>
      </c>
      <c r="AV257" s="12" t="s">
        <v>88</v>
      </c>
      <c r="AW257" s="12" t="s">
        <v>31</v>
      </c>
      <c r="AX257" s="12" t="s">
        <v>75</v>
      </c>
      <c r="AY257" s="161" t="s">
        <v>186</v>
      </c>
    </row>
    <row r="258" spans="2:65" s="12" customFormat="1">
      <c r="B258" s="159"/>
      <c r="D258" s="160" t="s">
        <v>193</v>
      </c>
      <c r="E258" s="161" t="s">
        <v>1</v>
      </c>
      <c r="F258" s="162" t="s">
        <v>354</v>
      </c>
      <c r="H258" s="163">
        <v>-0.73099999999999998</v>
      </c>
      <c r="I258" s="164"/>
      <c r="L258" s="159"/>
      <c r="M258" s="165"/>
      <c r="T258" s="166"/>
      <c r="AT258" s="161" t="s">
        <v>193</v>
      </c>
      <c r="AU258" s="161" t="s">
        <v>88</v>
      </c>
      <c r="AV258" s="12" t="s">
        <v>88</v>
      </c>
      <c r="AW258" s="12" t="s">
        <v>31</v>
      </c>
      <c r="AX258" s="12" t="s">
        <v>75</v>
      </c>
      <c r="AY258" s="161" t="s">
        <v>186</v>
      </c>
    </row>
    <row r="259" spans="2:65" s="13" customFormat="1">
      <c r="B259" s="167"/>
      <c r="D259" s="160" t="s">
        <v>193</v>
      </c>
      <c r="E259" s="168" t="s">
        <v>1</v>
      </c>
      <c r="F259" s="169" t="s">
        <v>195</v>
      </c>
      <c r="H259" s="170">
        <v>6.8419999999999996</v>
      </c>
      <c r="I259" s="171"/>
      <c r="L259" s="167"/>
      <c r="M259" s="172"/>
      <c r="T259" s="173"/>
      <c r="AT259" s="168" t="s">
        <v>193</v>
      </c>
      <c r="AU259" s="168" t="s">
        <v>88</v>
      </c>
      <c r="AV259" s="13" t="s">
        <v>192</v>
      </c>
      <c r="AW259" s="13" t="s">
        <v>31</v>
      </c>
      <c r="AX259" s="13" t="s">
        <v>82</v>
      </c>
      <c r="AY259" s="168" t="s">
        <v>186</v>
      </c>
    </row>
    <row r="260" spans="2:65" s="1" customFormat="1" ht="37.9" customHeight="1">
      <c r="B260" s="144"/>
      <c r="C260" s="145" t="s">
        <v>336</v>
      </c>
      <c r="D260" s="145" t="s">
        <v>188</v>
      </c>
      <c r="E260" s="146" t="s">
        <v>357</v>
      </c>
      <c r="F260" s="147" t="s">
        <v>358</v>
      </c>
      <c r="G260" s="148" t="s">
        <v>198</v>
      </c>
      <c r="H260" s="149">
        <v>1.744</v>
      </c>
      <c r="I260" s="150"/>
      <c r="J260" s="151">
        <f>ROUND(I260*H260,2)</f>
        <v>0</v>
      </c>
      <c r="K260" s="152"/>
      <c r="L260" s="32"/>
      <c r="M260" s="153" t="s">
        <v>1</v>
      </c>
      <c r="N260" s="154" t="s">
        <v>41</v>
      </c>
      <c r="P260" s="155">
        <f>O260*H260</f>
        <v>0</v>
      </c>
      <c r="Q260" s="155">
        <v>0.79696500000000003</v>
      </c>
      <c r="R260" s="155">
        <f>Q260*H260</f>
        <v>1.38990696</v>
      </c>
      <c r="S260" s="155">
        <v>0</v>
      </c>
      <c r="T260" s="156">
        <f>S260*H260</f>
        <v>0</v>
      </c>
      <c r="AR260" s="157" t="s">
        <v>192</v>
      </c>
      <c r="AT260" s="157" t="s">
        <v>188</v>
      </c>
      <c r="AU260" s="157" t="s">
        <v>88</v>
      </c>
      <c r="AY260" s="17" t="s">
        <v>186</v>
      </c>
      <c r="BE260" s="158">
        <f>IF(N260="základná",J260,0)</f>
        <v>0</v>
      </c>
      <c r="BF260" s="158">
        <f>IF(N260="znížená",J260,0)</f>
        <v>0</v>
      </c>
      <c r="BG260" s="158">
        <f>IF(N260="zákl. prenesená",J260,0)</f>
        <v>0</v>
      </c>
      <c r="BH260" s="158">
        <f>IF(N260="zníž. prenesená",J260,0)</f>
        <v>0</v>
      </c>
      <c r="BI260" s="158">
        <f>IF(N260="nulová",J260,0)</f>
        <v>0</v>
      </c>
      <c r="BJ260" s="17" t="s">
        <v>88</v>
      </c>
      <c r="BK260" s="158">
        <f>ROUND(I260*H260,2)</f>
        <v>0</v>
      </c>
      <c r="BL260" s="17" t="s">
        <v>192</v>
      </c>
      <c r="BM260" s="157" t="s">
        <v>359</v>
      </c>
    </row>
    <row r="261" spans="2:65" s="12" customFormat="1">
      <c r="B261" s="159"/>
      <c r="D261" s="160" t="s">
        <v>193</v>
      </c>
      <c r="E261" s="161" t="s">
        <v>1</v>
      </c>
      <c r="F261" s="162" t="s">
        <v>360</v>
      </c>
      <c r="H261" s="163">
        <v>1.744</v>
      </c>
      <c r="I261" s="164"/>
      <c r="L261" s="159"/>
      <c r="M261" s="165"/>
      <c r="T261" s="166"/>
      <c r="AT261" s="161" t="s">
        <v>193</v>
      </c>
      <c r="AU261" s="161" t="s">
        <v>88</v>
      </c>
      <c r="AV261" s="12" t="s">
        <v>88</v>
      </c>
      <c r="AW261" s="12" t="s">
        <v>31</v>
      </c>
      <c r="AX261" s="12" t="s">
        <v>75</v>
      </c>
      <c r="AY261" s="161" t="s">
        <v>186</v>
      </c>
    </row>
    <row r="262" spans="2:65" s="13" customFormat="1">
      <c r="B262" s="167"/>
      <c r="D262" s="160" t="s">
        <v>193</v>
      </c>
      <c r="E262" s="168" t="s">
        <v>1</v>
      </c>
      <c r="F262" s="169" t="s">
        <v>195</v>
      </c>
      <c r="H262" s="170">
        <v>1.744</v>
      </c>
      <c r="I262" s="171"/>
      <c r="L262" s="167"/>
      <c r="M262" s="172"/>
      <c r="T262" s="173"/>
      <c r="AT262" s="168" t="s">
        <v>193</v>
      </c>
      <c r="AU262" s="168" t="s">
        <v>88</v>
      </c>
      <c r="AV262" s="13" t="s">
        <v>192</v>
      </c>
      <c r="AW262" s="13" t="s">
        <v>31</v>
      </c>
      <c r="AX262" s="13" t="s">
        <v>82</v>
      </c>
      <c r="AY262" s="168" t="s">
        <v>186</v>
      </c>
    </row>
    <row r="263" spans="2:65" s="1" customFormat="1" ht="33" customHeight="1">
      <c r="B263" s="144"/>
      <c r="C263" s="145" t="s">
        <v>361</v>
      </c>
      <c r="D263" s="145" t="s">
        <v>188</v>
      </c>
      <c r="E263" s="146" t="s">
        <v>362</v>
      </c>
      <c r="F263" s="147" t="s">
        <v>363</v>
      </c>
      <c r="G263" s="148" t="s">
        <v>198</v>
      </c>
      <c r="H263" s="149">
        <v>0.85099999999999998</v>
      </c>
      <c r="I263" s="150"/>
      <c r="J263" s="151">
        <f>ROUND(I263*H263,2)</f>
        <v>0</v>
      </c>
      <c r="K263" s="152"/>
      <c r="L263" s="32"/>
      <c r="M263" s="153" t="s">
        <v>1</v>
      </c>
      <c r="N263" s="154" t="s">
        <v>41</v>
      </c>
      <c r="P263" s="155">
        <f>O263*H263</f>
        <v>0</v>
      </c>
      <c r="Q263" s="155">
        <v>1.8892</v>
      </c>
      <c r="R263" s="155">
        <f>Q263*H263</f>
        <v>1.6077091999999999</v>
      </c>
      <c r="S263" s="155">
        <v>0</v>
      </c>
      <c r="T263" s="156">
        <f>S263*H263</f>
        <v>0</v>
      </c>
      <c r="AR263" s="157" t="s">
        <v>192</v>
      </c>
      <c r="AT263" s="157" t="s">
        <v>188</v>
      </c>
      <c r="AU263" s="157" t="s">
        <v>88</v>
      </c>
      <c r="AY263" s="17" t="s">
        <v>186</v>
      </c>
      <c r="BE263" s="158">
        <f>IF(N263="základná",J263,0)</f>
        <v>0</v>
      </c>
      <c r="BF263" s="158">
        <f>IF(N263="znížená",J263,0)</f>
        <v>0</v>
      </c>
      <c r="BG263" s="158">
        <f>IF(N263="zákl. prenesená",J263,0)</f>
        <v>0</v>
      </c>
      <c r="BH263" s="158">
        <f>IF(N263="zníž. prenesená",J263,0)</f>
        <v>0</v>
      </c>
      <c r="BI263" s="158">
        <f>IF(N263="nulová",J263,0)</f>
        <v>0</v>
      </c>
      <c r="BJ263" s="17" t="s">
        <v>88</v>
      </c>
      <c r="BK263" s="158">
        <f>ROUND(I263*H263,2)</f>
        <v>0</v>
      </c>
      <c r="BL263" s="17" t="s">
        <v>192</v>
      </c>
      <c r="BM263" s="157" t="s">
        <v>364</v>
      </c>
    </row>
    <row r="264" spans="2:65" s="14" customFormat="1">
      <c r="B264" s="174"/>
      <c r="D264" s="160" t="s">
        <v>193</v>
      </c>
      <c r="E264" s="175" t="s">
        <v>1</v>
      </c>
      <c r="F264" s="176" t="s">
        <v>365</v>
      </c>
      <c r="H264" s="175" t="s">
        <v>1</v>
      </c>
      <c r="I264" s="177"/>
      <c r="L264" s="174"/>
      <c r="M264" s="178"/>
      <c r="T264" s="179"/>
      <c r="AT264" s="175" t="s">
        <v>193</v>
      </c>
      <c r="AU264" s="175" t="s">
        <v>88</v>
      </c>
      <c r="AV264" s="14" t="s">
        <v>82</v>
      </c>
      <c r="AW264" s="14" t="s">
        <v>31</v>
      </c>
      <c r="AX264" s="14" t="s">
        <v>75</v>
      </c>
      <c r="AY264" s="175" t="s">
        <v>186</v>
      </c>
    </row>
    <row r="265" spans="2:65" s="12" customFormat="1">
      <c r="B265" s="159"/>
      <c r="D265" s="160" t="s">
        <v>193</v>
      </c>
      <c r="E265" s="161" t="s">
        <v>1</v>
      </c>
      <c r="F265" s="162" t="s">
        <v>366</v>
      </c>
      <c r="H265" s="163">
        <v>0.76200000000000001</v>
      </c>
      <c r="I265" s="164"/>
      <c r="L265" s="159"/>
      <c r="M265" s="165"/>
      <c r="T265" s="166"/>
      <c r="AT265" s="161" t="s">
        <v>193</v>
      </c>
      <c r="AU265" s="161" t="s">
        <v>88</v>
      </c>
      <c r="AV265" s="12" t="s">
        <v>88</v>
      </c>
      <c r="AW265" s="12" t="s">
        <v>31</v>
      </c>
      <c r="AX265" s="12" t="s">
        <v>75</v>
      </c>
      <c r="AY265" s="161" t="s">
        <v>186</v>
      </c>
    </row>
    <row r="266" spans="2:65" s="12" customFormat="1">
      <c r="B266" s="159"/>
      <c r="D266" s="160" t="s">
        <v>193</v>
      </c>
      <c r="E266" s="161" t="s">
        <v>1</v>
      </c>
      <c r="F266" s="162" t="s">
        <v>367</v>
      </c>
      <c r="H266" s="163">
        <v>0.125</v>
      </c>
      <c r="I266" s="164"/>
      <c r="L266" s="159"/>
      <c r="M266" s="165"/>
      <c r="T266" s="166"/>
      <c r="AT266" s="161" t="s">
        <v>193</v>
      </c>
      <c r="AU266" s="161" t="s">
        <v>88</v>
      </c>
      <c r="AV266" s="12" t="s">
        <v>88</v>
      </c>
      <c r="AW266" s="12" t="s">
        <v>31</v>
      </c>
      <c r="AX266" s="12" t="s">
        <v>75</v>
      </c>
      <c r="AY266" s="161" t="s">
        <v>186</v>
      </c>
    </row>
    <row r="267" spans="2:65" s="12" customFormat="1">
      <c r="B267" s="159"/>
      <c r="D267" s="160" t="s">
        <v>193</v>
      </c>
      <c r="E267" s="161" t="s">
        <v>1</v>
      </c>
      <c r="F267" s="162" t="s">
        <v>368</v>
      </c>
      <c r="H267" s="163">
        <v>-3.5999999999999997E-2</v>
      </c>
      <c r="I267" s="164"/>
      <c r="L267" s="159"/>
      <c r="M267" s="165"/>
      <c r="T267" s="166"/>
      <c r="AT267" s="161" t="s">
        <v>193</v>
      </c>
      <c r="AU267" s="161" t="s">
        <v>88</v>
      </c>
      <c r="AV267" s="12" t="s">
        <v>88</v>
      </c>
      <c r="AW267" s="12" t="s">
        <v>31</v>
      </c>
      <c r="AX267" s="12" t="s">
        <v>75</v>
      </c>
      <c r="AY267" s="161" t="s">
        <v>186</v>
      </c>
    </row>
    <row r="268" spans="2:65" s="13" customFormat="1">
      <c r="B268" s="167"/>
      <c r="D268" s="160" t="s">
        <v>193</v>
      </c>
      <c r="E268" s="168" t="s">
        <v>1</v>
      </c>
      <c r="F268" s="169" t="s">
        <v>195</v>
      </c>
      <c r="H268" s="170">
        <v>0.85099999999999998</v>
      </c>
      <c r="I268" s="171"/>
      <c r="L268" s="167"/>
      <c r="M268" s="172"/>
      <c r="T268" s="173"/>
      <c r="AT268" s="168" t="s">
        <v>193</v>
      </c>
      <c r="AU268" s="168" t="s">
        <v>88</v>
      </c>
      <c r="AV268" s="13" t="s">
        <v>192</v>
      </c>
      <c r="AW268" s="13" t="s">
        <v>31</v>
      </c>
      <c r="AX268" s="13" t="s">
        <v>82</v>
      </c>
      <c r="AY268" s="168" t="s">
        <v>186</v>
      </c>
    </row>
    <row r="269" spans="2:65" s="1" customFormat="1" ht="37.9" customHeight="1">
      <c r="B269" s="144"/>
      <c r="C269" s="145" t="s">
        <v>341</v>
      </c>
      <c r="D269" s="145" t="s">
        <v>188</v>
      </c>
      <c r="E269" s="146" t="s">
        <v>369</v>
      </c>
      <c r="F269" s="147" t="s">
        <v>370</v>
      </c>
      <c r="G269" s="148" t="s">
        <v>132</v>
      </c>
      <c r="H269" s="149">
        <v>1.4590000000000001</v>
      </c>
      <c r="I269" s="150"/>
      <c r="J269" s="151">
        <f>ROUND(I269*H269,2)</f>
        <v>0</v>
      </c>
      <c r="K269" s="152"/>
      <c r="L269" s="32"/>
      <c r="M269" s="153" t="s">
        <v>1</v>
      </c>
      <c r="N269" s="154" t="s">
        <v>41</v>
      </c>
      <c r="P269" s="155">
        <f>O269*H269</f>
        <v>0</v>
      </c>
      <c r="Q269" s="155">
        <v>0.20435064</v>
      </c>
      <c r="R269" s="155">
        <f>Q269*H269</f>
        <v>0.29814758376</v>
      </c>
      <c r="S269" s="155">
        <v>0</v>
      </c>
      <c r="T269" s="156">
        <f>S269*H269</f>
        <v>0</v>
      </c>
      <c r="AR269" s="157" t="s">
        <v>192</v>
      </c>
      <c r="AT269" s="157" t="s">
        <v>188</v>
      </c>
      <c r="AU269" s="157" t="s">
        <v>88</v>
      </c>
      <c r="AY269" s="17" t="s">
        <v>186</v>
      </c>
      <c r="BE269" s="158">
        <f>IF(N269="základná",J269,0)</f>
        <v>0</v>
      </c>
      <c r="BF269" s="158">
        <f>IF(N269="znížená",J269,0)</f>
        <v>0</v>
      </c>
      <c r="BG269" s="158">
        <f>IF(N269="zákl. prenesená",J269,0)</f>
        <v>0</v>
      </c>
      <c r="BH269" s="158">
        <f>IF(N269="zníž. prenesená",J269,0)</f>
        <v>0</v>
      </c>
      <c r="BI269" s="158">
        <f>IF(N269="nulová",J269,0)</f>
        <v>0</v>
      </c>
      <c r="BJ269" s="17" t="s">
        <v>88</v>
      </c>
      <c r="BK269" s="158">
        <f>ROUND(I269*H269,2)</f>
        <v>0</v>
      </c>
      <c r="BL269" s="17" t="s">
        <v>192</v>
      </c>
      <c r="BM269" s="157" t="s">
        <v>371</v>
      </c>
    </row>
    <row r="270" spans="2:65" s="14" customFormat="1">
      <c r="B270" s="174"/>
      <c r="D270" s="160" t="s">
        <v>193</v>
      </c>
      <c r="E270" s="175" t="s">
        <v>1</v>
      </c>
      <c r="F270" s="176" t="s">
        <v>365</v>
      </c>
      <c r="H270" s="175" t="s">
        <v>1</v>
      </c>
      <c r="I270" s="177"/>
      <c r="L270" s="174"/>
      <c r="M270" s="178"/>
      <c r="T270" s="179"/>
      <c r="AT270" s="175" t="s">
        <v>193</v>
      </c>
      <c r="AU270" s="175" t="s">
        <v>88</v>
      </c>
      <c r="AV270" s="14" t="s">
        <v>82</v>
      </c>
      <c r="AW270" s="14" t="s">
        <v>31</v>
      </c>
      <c r="AX270" s="14" t="s">
        <v>75</v>
      </c>
      <c r="AY270" s="175" t="s">
        <v>186</v>
      </c>
    </row>
    <row r="271" spans="2:65" s="12" customFormat="1">
      <c r="B271" s="159"/>
      <c r="D271" s="160" t="s">
        <v>193</v>
      </c>
      <c r="E271" s="161" t="s">
        <v>1</v>
      </c>
      <c r="F271" s="162" t="s">
        <v>372</v>
      </c>
      <c r="H271" s="163">
        <v>0.41799999999999998</v>
      </c>
      <c r="I271" s="164"/>
      <c r="L271" s="159"/>
      <c r="M271" s="165"/>
      <c r="T271" s="166"/>
      <c r="AT271" s="161" t="s">
        <v>193</v>
      </c>
      <c r="AU271" s="161" t="s">
        <v>88</v>
      </c>
      <c r="AV271" s="12" t="s">
        <v>88</v>
      </c>
      <c r="AW271" s="12" t="s">
        <v>31</v>
      </c>
      <c r="AX271" s="12" t="s">
        <v>75</v>
      </c>
      <c r="AY271" s="161" t="s">
        <v>186</v>
      </c>
    </row>
    <row r="272" spans="2:65" s="12" customFormat="1">
      <c r="B272" s="159"/>
      <c r="D272" s="160" t="s">
        <v>193</v>
      </c>
      <c r="E272" s="161" t="s">
        <v>1</v>
      </c>
      <c r="F272" s="162" t="s">
        <v>373</v>
      </c>
      <c r="H272" s="163">
        <v>0.57799999999999996</v>
      </c>
      <c r="I272" s="164"/>
      <c r="L272" s="159"/>
      <c r="M272" s="165"/>
      <c r="T272" s="166"/>
      <c r="AT272" s="161" t="s">
        <v>193</v>
      </c>
      <c r="AU272" s="161" t="s">
        <v>88</v>
      </c>
      <c r="AV272" s="12" t="s">
        <v>88</v>
      </c>
      <c r="AW272" s="12" t="s">
        <v>31</v>
      </c>
      <c r="AX272" s="12" t="s">
        <v>75</v>
      </c>
      <c r="AY272" s="161" t="s">
        <v>186</v>
      </c>
    </row>
    <row r="273" spans="2:65" s="12" customFormat="1">
      <c r="B273" s="159"/>
      <c r="D273" s="160" t="s">
        <v>193</v>
      </c>
      <c r="E273" s="161" t="s">
        <v>1</v>
      </c>
      <c r="F273" s="162" t="s">
        <v>374</v>
      </c>
      <c r="H273" s="163">
        <v>0.30299999999999999</v>
      </c>
      <c r="I273" s="164"/>
      <c r="L273" s="159"/>
      <c r="M273" s="165"/>
      <c r="T273" s="166"/>
      <c r="AT273" s="161" t="s">
        <v>193</v>
      </c>
      <c r="AU273" s="161" t="s">
        <v>88</v>
      </c>
      <c r="AV273" s="12" t="s">
        <v>88</v>
      </c>
      <c r="AW273" s="12" t="s">
        <v>31</v>
      </c>
      <c r="AX273" s="12" t="s">
        <v>75</v>
      </c>
      <c r="AY273" s="161" t="s">
        <v>186</v>
      </c>
    </row>
    <row r="274" spans="2:65" s="12" customFormat="1">
      <c r="B274" s="159"/>
      <c r="D274" s="160" t="s">
        <v>193</v>
      </c>
      <c r="E274" s="161" t="s">
        <v>1</v>
      </c>
      <c r="F274" s="162" t="s">
        <v>375</v>
      </c>
      <c r="H274" s="163">
        <v>0.16</v>
      </c>
      <c r="I274" s="164"/>
      <c r="L274" s="159"/>
      <c r="M274" s="165"/>
      <c r="T274" s="166"/>
      <c r="AT274" s="161" t="s">
        <v>193</v>
      </c>
      <c r="AU274" s="161" t="s">
        <v>88</v>
      </c>
      <c r="AV274" s="12" t="s">
        <v>88</v>
      </c>
      <c r="AW274" s="12" t="s">
        <v>31</v>
      </c>
      <c r="AX274" s="12" t="s">
        <v>75</v>
      </c>
      <c r="AY274" s="161" t="s">
        <v>186</v>
      </c>
    </row>
    <row r="275" spans="2:65" s="13" customFormat="1">
      <c r="B275" s="167"/>
      <c r="D275" s="160" t="s">
        <v>193</v>
      </c>
      <c r="E275" s="168" t="s">
        <v>1</v>
      </c>
      <c r="F275" s="169" t="s">
        <v>195</v>
      </c>
      <c r="H275" s="170">
        <v>1.4590000000000001</v>
      </c>
      <c r="I275" s="171"/>
      <c r="L275" s="167"/>
      <c r="M275" s="172"/>
      <c r="T275" s="173"/>
      <c r="AT275" s="168" t="s">
        <v>193</v>
      </c>
      <c r="AU275" s="168" t="s">
        <v>88</v>
      </c>
      <c r="AV275" s="13" t="s">
        <v>192</v>
      </c>
      <c r="AW275" s="13" t="s">
        <v>31</v>
      </c>
      <c r="AX275" s="13" t="s">
        <v>82</v>
      </c>
      <c r="AY275" s="168" t="s">
        <v>186</v>
      </c>
    </row>
    <row r="276" spans="2:65" s="1" customFormat="1" ht="24.25" customHeight="1">
      <c r="B276" s="144"/>
      <c r="C276" s="145" t="s">
        <v>376</v>
      </c>
      <c r="D276" s="145" t="s">
        <v>188</v>
      </c>
      <c r="E276" s="146" t="s">
        <v>377</v>
      </c>
      <c r="F276" s="147" t="s">
        <v>378</v>
      </c>
      <c r="G276" s="148" t="s">
        <v>379</v>
      </c>
      <c r="H276" s="149">
        <v>6</v>
      </c>
      <c r="I276" s="150"/>
      <c r="J276" s="151">
        <f>ROUND(I276*H276,2)</f>
        <v>0</v>
      </c>
      <c r="K276" s="152"/>
      <c r="L276" s="32"/>
      <c r="M276" s="153" t="s">
        <v>1</v>
      </c>
      <c r="N276" s="154" t="s">
        <v>41</v>
      </c>
      <c r="P276" s="155">
        <f>O276*H276</f>
        <v>0</v>
      </c>
      <c r="Q276" s="155">
        <v>2.0568900000000001E-2</v>
      </c>
      <c r="R276" s="155">
        <f>Q276*H276</f>
        <v>0.12341340000000001</v>
      </c>
      <c r="S276" s="155">
        <v>0</v>
      </c>
      <c r="T276" s="156">
        <f>S276*H276</f>
        <v>0</v>
      </c>
      <c r="AR276" s="157" t="s">
        <v>192</v>
      </c>
      <c r="AT276" s="157" t="s">
        <v>188</v>
      </c>
      <c r="AU276" s="157" t="s">
        <v>88</v>
      </c>
      <c r="AY276" s="17" t="s">
        <v>186</v>
      </c>
      <c r="BE276" s="158">
        <f>IF(N276="základná",J276,0)</f>
        <v>0</v>
      </c>
      <c r="BF276" s="158">
        <f>IF(N276="znížená",J276,0)</f>
        <v>0</v>
      </c>
      <c r="BG276" s="158">
        <f>IF(N276="zákl. prenesená",J276,0)</f>
        <v>0</v>
      </c>
      <c r="BH276" s="158">
        <f>IF(N276="zníž. prenesená",J276,0)</f>
        <v>0</v>
      </c>
      <c r="BI276" s="158">
        <f>IF(N276="nulová",J276,0)</f>
        <v>0</v>
      </c>
      <c r="BJ276" s="17" t="s">
        <v>88</v>
      </c>
      <c r="BK276" s="158">
        <f>ROUND(I276*H276,2)</f>
        <v>0</v>
      </c>
      <c r="BL276" s="17" t="s">
        <v>192</v>
      </c>
      <c r="BM276" s="157" t="s">
        <v>380</v>
      </c>
    </row>
    <row r="277" spans="2:65" s="12" customFormat="1">
      <c r="B277" s="159"/>
      <c r="D277" s="160" t="s">
        <v>193</v>
      </c>
      <c r="E277" s="161" t="s">
        <v>1</v>
      </c>
      <c r="F277" s="162" t="s">
        <v>217</v>
      </c>
      <c r="H277" s="163">
        <v>6</v>
      </c>
      <c r="I277" s="164"/>
      <c r="L277" s="159"/>
      <c r="M277" s="165"/>
      <c r="T277" s="166"/>
      <c r="AT277" s="161" t="s">
        <v>193</v>
      </c>
      <c r="AU277" s="161" t="s">
        <v>88</v>
      </c>
      <c r="AV277" s="12" t="s">
        <v>88</v>
      </c>
      <c r="AW277" s="12" t="s">
        <v>31</v>
      </c>
      <c r="AX277" s="12" t="s">
        <v>75</v>
      </c>
      <c r="AY277" s="161" t="s">
        <v>186</v>
      </c>
    </row>
    <row r="278" spans="2:65" s="13" customFormat="1">
      <c r="B278" s="167"/>
      <c r="D278" s="160" t="s">
        <v>193</v>
      </c>
      <c r="E278" s="168" t="s">
        <v>1</v>
      </c>
      <c r="F278" s="169" t="s">
        <v>195</v>
      </c>
      <c r="H278" s="170">
        <v>6</v>
      </c>
      <c r="I278" s="171"/>
      <c r="L278" s="167"/>
      <c r="M278" s="172"/>
      <c r="T278" s="173"/>
      <c r="AT278" s="168" t="s">
        <v>193</v>
      </c>
      <c r="AU278" s="168" t="s">
        <v>88</v>
      </c>
      <c r="AV278" s="13" t="s">
        <v>192</v>
      </c>
      <c r="AW278" s="13" t="s">
        <v>31</v>
      </c>
      <c r="AX278" s="13" t="s">
        <v>82</v>
      </c>
      <c r="AY278" s="168" t="s">
        <v>186</v>
      </c>
    </row>
    <row r="279" spans="2:65" s="1" customFormat="1" ht="24.25" customHeight="1">
      <c r="B279" s="144"/>
      <c r="C279" s="145" t="s">
        <v>345</v>
      </c>
      <c r="D279" s="145" t="s">
        <v>188</v>
      </c>
      <c r="E279" s="146" t="s">
        <v>381</v>
      </c>
      <c r="F279" s="147" t="s">
        <v>382</v>
      </c>
      <c r="G279" s="148" t="s">
        <v>132</v>
      </c>
      <c r="H279" s="149">
        <v>778.69299999999998</v>
      </c>
      <c r="I279" s="150"/>
      <c r="J279" s="151">
        <f>ROUND(I279*H279,2)</f>
        <v>0</v>
      </c>
      <c r="K279" s="152"/>
      <c r="L279" s="32"/>
      <c r="M279" s="153" t="s">
        <v>1</v>
      </c>
      <c r="N279" s="154" t="s">
        <v>41</v>
      </c>
      <c r="P279" s="155">
        <f>O279*H279</f>
        <v>0</v>
      </c>
      <c r="Q279" s="155">
        <v>2.9059999999999999E-2</v>
      </c>
      <c r="R279" s="155">
        <f>Q279*H279</f>
        <v>22.628818579999997</v>
      </c>
      <c r="S279" s="155">
        <v>0</v>
      </c>
      <c r="T279" s="156">
        <f>S279*H279</f>
        <v>0</v>
      </c>
      <c r="AR279" s="157" t="s">
        <v>192</v>
      </c>
      <c r="AT279" s="157" t="s">
        <v>188</v>
      </c>
      <c r="AU279" s="157" t="s">
        <v>88</v>
      </c>
      <c r="AY279" s="17" t="s">
        <v>186</v>
      </c>
      <c r="BE279" s="158">
        <f>IF(N279="základná",J279,0)</f>
        <v>0</v>
      </c>
      <c r="BF279" s="158">
        <f>IF(N279="znížená",J279,0)</f>
        <v>0</v>
      </c>
      <c r="BG279" s="158">
        <f>IF(N279="zákl. prenesená",J279,0)</f>
        <v>0</v>
      </c>
      <c r="BH279" s="158">
        <f>IF(N279="zníž. prenesená",J279,0)</f>
        <v>0</v>
      </c>
      <c r="BI279" s="158">
        <f>IF(N279="nulová",J279,0)</f>
        <v>0</v>
      </c>
      <c r="BJ279" s="17" t="s">
        <v>88</v>
      </c>
      <c r="BK279" s="158">
        <f>ROUND(I279*H279,2)</f>
        <v>0</v>
      </c>
      <c r="BL279" s="17" t="s">
        <v>192</v>
      </c>
      <c r="BM279" s="157" t="s">
        <v>383</v>
      </c>
    </row>
    <row r="280" spans="2:65" s="12" customFormat="1">
      <c r="B280" s="159"/>
      <c r="D280" s="160" t="s">
        <v>193</v>
      </c>
      <c r="E280" s="161" t="s">
        <v>1</v>
      </c>
      <c r="F280" s="162" t="s">
        <v>384</v>
      </c>
      <c r="H280" s="163">
        <v>192.679</v>
      </c>
      <c r="I280" s="164"/>
      <c r="L280" s="159"/>
      <c r="M280" s="165"/>
      <c r="T280" s="166"/>
      <c r="AT280" s="161" t="s">
        <v>193</v>
      </c>
      <c r="AU280" s="161" t="s">
        <v>88</v>
      </c>
      <c r="AV280" s="12" t="s">
        <v>88</v>
      </c>
      <c r="AW280" s="12" t="s">
        <v>31</v>
      </c>
      <c r="AX280" s="12" t="s">
        <v>75</v>
      </c>
      <c r="AY280" s="161" t="s">
        <v>186</v>
      </c>
    </row>
    <row r="281" spans="2:65" s="12" customFormat="1">
      <c r="B281" s="159"/>
      <c r="D281" s="160" t="s">
        <v>193</v>
      </c>
      <c r="E281" s="161" t="s">
        <v>1</v>
      </c>
      <c r="F281" s="162" t="s">
        <v>385</v>
      </c>
      <c r="H281" s="163">
        <v>586.01400000000001</v>
      </c>
      <c r="I281" s="164"/>
      <c r="L281" s="159"/>
      <c r="M281" s="165"/>
      <c r="T281" s="166"/>
      <c r="AT281" s="161" t="s">
        <v>193</v>
      </c>
      <c r="AU281" s="161" t="s">
        <v>88</v>
      </c>
      <c r="AV281" s="12" t="s">
        <v>88</v>
      </c>
      <c r="AW281" s="12" t="s">
        <v>31</v>
      </c>
      <c r="AX281" s="12" t="s">
        <v>75</v>
      </c>
      <c r="AY281" s="161" t="s">
        <v>186</v>
      </c>
    </row>
    <row r="282" spans="2:65" s="13" customFormat="1">
      <c r="B282" s="167"/>
      <c r="D282" s="160" t="s">
        <v>193</v>
      </c>
      <c r="E282" s="168" t="s">
        <v>1</v>
      </c>
      <c r="F282" s="169" t="s">
        <v>195</v>
      </c>
      <c r="H282" s="170">
        <v>778.69299999999998</v>
      </c>
      <c r="I282" s="171"/>
      <c r="L282" s="167"/>
      <c r="M282" s="172"/>
      <c r="T282" s="173"/>
      <c r="AT282" s="168" t="s">
        <v>193</v>
      </c>
      <c r="AU282" s="168" t="s">
        <v>88</v>
      </c>
      <c r="AV282" s="13" t="s">
        <v>192</v>
      </c>
      <c r="AW282" s="13" t="s">
        <v>31</v>
      </c>
      <c r="AX282" s="13" t="s">
        <v>82</v>
      </c>
      <c r="AY282" s="168" t="s">
        <v>186</v>
      </c>
    </row>
    <row r="283" spans="2:65" s="1" customFormat="1" ht="33" customHeight="1">
      <c r="B283" s="144"/>
      <c r="C283" s="145" t="s">
        <v>386</v>
      </c>
      <c r="D283" s="145" t="s">
        <v>188</v>
      </c>
      <c r="E283" s="146" t="s">
        <v>387</v>
      </c>
      <c r="F283" s="147" t="s">
        <v>388</v>
      </c>
      <c r="G283" s="148" t="s">
        <v>198</v>
      </c>
      <c r="H283" s="149">
        <v>0.44400000000000001</v>
      </c>
      <c r="I283" s="150"/>
      <c r="J283" s="151">
        <f>ROUND(I283*H283,2)</f>
        <v>0</v>
      </c>
      <c r="K283" s="152"/>
      <c r="L283" s="32"/>
      <c r="M283" s="153" t="s">
        <v>1</v>
      </c>
      <c r="N283" s="154" t="s">
        <v>41</v>
      </c>
      <c r="P283" s="155">
        <f>O283*H283</f>
        <v>0</v>
      </c>
      <c r="Q283" s="155">
        <v>2.3423642</v>
      </c>
      <c r="R283" s="155">
        <f>Q283*H283</f>
        <v>1.0400097048000001</v>
      </c>
      <c r="S283" s="155">
        <v>0</v>
      </c>
      <c r="T283" s="156">
        <f>S283*H283</f>
        <v>0</v>
      </c>
      <c r="AR283" s="157" t="s">
        <v>192</v>
      </c>
      <c r="AT283" s="157" t="s">
        <v>188</v>
      </c>
      <c r="AU283" s="157" t="s">
        <v>88</v>
      </c>
      <c r="AY283" s="17" t="s">
        <v>186</v>
      </c>
      <c r="BE283" s="158">
        <f>IF(N283="základná",J283,0)</f>
        <v>0</v>
      </c>
      <c r="BF283" s="158">
        <f>IF(N283="znížená",J283,0)</f>
        <v>0</v>
      </c>
      <c r="BG283" s="158">
        <f>IF(N283="zákl. prenesená",J283,0)</f>
        <v>0</v>
      </c>
      <c r="BH283" s="158">
        <f>IF(N283="zníž. prenesená",J283,0)</f>
        <v>0</v>
      </c>
      <c r="BI283" s="158">
        <f>IF(N283="nulová",J283,0)</f>
        <v>0</v>
      </c>
      <c r="BJ283" s="17" t="s">
        <v>88</v>
      </c>
      <c r="BK283" s="158">
        <f>ROUND(I283*H283,2)</f>
        <v>0</v>
      </c>
      <c r="BL283" s="17" t="s">
        <v>192</v>
      </c>
      <c r="BM283" s="157" t="s">
        <v>389</v>
      </c>
    </row>
    <row r="284" spans="2:65" s="12" customFormat="1">
      <c r="B284" s="159"/>
      <c r="D284" s="160" t="s">
        <v>193</v>
      </c>
      <c r="E284" s="161" t="s">
        <v>1</v>
      </c>
      <c r="F284" s="162" t="s">
        <v>390</v>
      </c>
      <c r="H284" s="163">
        <v>0.44400000000000001</v>
      </c>
      <c r="I284" s="164"/>
      <c r="L284" s="159"/>
      <c r="M284" s="165"/>
      <c r="T284" s="166"/>
      <c r="AT284" s="161" t="s">
        <v>193</v>
      </c>
      <c r="AU284" s="161" t="s">
        <v>88</v>
      </c>
      <c r="AV284" s="12" t="s">
        <v>88</v>
      </c>
      <c r="AW284" s="12" t="s">
        <v>31</v>
      </c>
      <c r="AX284" s="12" t="s">
        <v>75</v>
      </c>
      <c r="AY284" s="161" t="s">
        <v>186</v>
      </c>
    </row>
    <row r="285" spans="2:65" s="13" customFormat="1">
      <c r="B285" s="167"/>
      <c r="D285" s="160" t="s">
        <v>193</v>
      </c>
      <c r="E285" s="168" t="s">
        <v>1</v>
      </c>
      <c r="F285" s="169" t="s">
        <v>195</v>
      </c>
      <c r="H285" s="170">
        <v>0.44400000000000001</v>
      </c>
      <c r="I285" s="171"/>
      <c r="L285" s="167"/>
      <c r="M285" s="172"/>
      <c r="T285" s="173"/>
      <c r="AT285" s="168" t="s">
        <v>193</v>
      </c>
      <c r="AU285" s="168" t="s">
        <v>88</v>
      </c>
      <c r="AV285" s="13" t="s">
        <v>192</v>
      </c>
      <c r="AW285" s="13" t="s">
        <v>31</v>
      </c>
      <c r="AX285" s="13" t="s">
        <v>82</v>
      </c>
      <c r="AY285" s="168" t="s">
        <v>186</v>
      </c>
    </row>
    <row r="286" spans="2:65" s="1" customFormat="1" ht="24.25" customHeight="1">
      <c r="B286" s="144"/>
      <c r="C286" s="145" t="s">
        <v>350</v>
      </c>
      <c r="D286" s="145" t="s">
        <v>188</v>
      </c>
      <c r="E286" s="146" t="s">
        <v>391</v>
      </c>
      <c r="F286" s="147" t="s">
        <v>392</v>
      </c>
      <c r="G286" s="148" t="s">
        <v>132</v>
      </c>
      <c r="H286" s="149">
        <v>7.1</v>
      </c>
      <c r="I286" s="150"/>
      <c r="J286" s="151">
        <f>ROUND(I286*H286,2)</f>
        <v>0</v>
      </c>
      <c r="K286" s="152"/>
      <c r="L286" s="32"/>
      <c r="M286" s="153" t="s">
        <v>1</v>
      </c>
      <c r="N286" s="154" t="s">
        <v>41</v>
      </c>
      <c r="P286" s="155">
        <f>O286*H286</f>
        <v>0</v>
      </c>
      <c r="Q286" s="155">
        <v>1.7949699999999999E-3</v>
      </c>
      <c r="R286" s="155">
        <f>Q286*H286</f>
        <v>1.2744286999999998E-2</v>
      </c>
      <c r="S286" s="155">
        <v>0</v>
      </c>
      <c r="T286" s="156">
        <f>S286*H286</f>
        <v>0</v>
      </c>
      <c r="AR286" s="157" t="s">
        <v>192</v>
      </c>
      <c r="AT286" s="157" t="s">
        <v>188</v>
      </c>
      <c r="AU286" s="157" t="s">
        <v>88</v>
      </c>
      <c r="AY286" s="17" t="s">
        <v>186</v>
      </c>
      <c r="BE286" s="158">
        <f>IF(N286="základná",J286,0)</f>
        <v>0</v>
      </c>
      <c r="BF286" s="158">
        <f>IF(N286="znížená",J286,0)</f>
        <v>0</v>
      </c>
      <c r="BG286" s="158">
        <f>IF(N286="zákl. prenesená",J286,0)</f>
        <v>0</v>
      </c>
      <c r="BH286" s="158">
        <f>IF(N286="zníž. prenesená",J286,0)</f>
        <v>0</v>
      </c>
      <c r="BI286" s="158">
        <f>IF(N286="nulová",J286,0)</f>
        <v>0</v>
      </c>
      <c r="BJ286" s="17" t="s">
        <v>88</v>
      </c>
      <c r="BK286" s="158">
        <f>ROUND(I286*H286,2)</f>
        <v>0</v>
      </c>
      <c r="BL286" s="17" t="s">
        <v>192</v>
      </c>
      <c r="BM286" s="157" t="s">
        <v>393</v>
      </c>
    </row>
    <row r="287" spans="2:65" s="12" customFormat="1">
      <c r="B287" s="159"/>
      <c r="D287" s="160" t="s">
        <v>193</v>
      </c>
      <c r="E287" s="161" t="s">
        <v>1</v>
      </c>
      <c r="F287" s="162" t="s">
        <v>394</v>
      </c>
      <c r="H287" s="163">
        <v>7.1</v>
      </c>
      <c r="I287" s="164"/>
      <c r="L287" s="159"/>
      <c r="M287" s="165"/>
      <c r="T287" s="166"/>
      <c r="AT287" s="161" t="s">
        <v>193</v>
      </c>
      <c r="AU287" s="161" t="s">
        <v>88</v>
      </c>
      <c r="AV287" s="12" t="s">
        <v>88</v>
      </c>
      <c r="AW287" s="12" t="s">
        <v>31</v>
      </c>
      <c r="AX287" s="12" t="s">
        <v>75</v>
      </c>
      <c r="AY287" s="161" t="s">
        <v>186</v>
      </c>
    </row>
    <row r="288" spans="2:65" s="13" customFormat="1">
      <c r="B288" s="167"/>
      <c r="D288" s="160" t="s">
        <v>193</v>
      </c>
      <c r="E288" s="168" t="s">
        <v>1</v>
      </c>
      <c r="F288" s="169" t="s">
        <v>195</v>
      </c>
      <c r="H288" s="170">
        <v>7.1</v>
      </c>
      <c r="I288" s="171"/>
      <c r="L288" s="167"/>
      <c r="M288" s="172"/>
      <c r="T288" s="173"/>
      <c r="AT288" s="168" t="s">
        <v>193</v>
      </c>
      <c r="AU288" s="168" t="s">
        <v>88</v>
      </c>
      <c r="AV288" s="13" t="s">
        <v>192</v>
      </c>
      <c r="AW288" s="13" t="s">
        <v>31</v>
      </c>
      <c r="AX288" s="13" t="s">
        <v>82</v>
      </c>
      <c r="AY288" s="168" t="s">
        <v>186</v>
      </c>
    </row>
    <row r="289" spans="2:65" s="1" customFormat="1" ht="24.25" customHeight="1">
      <c r="B289" s="144"/>
      <c r="C289" s="145" t="s">
        <v>395</v>
      </c>
      <c r="D289" s="145" t="s">
        <v>188</v>
      </c>
      <c r="E289" s="146" t="s">
        <v>396</v>
      </c>
      <c r="F289" s="147" t="s">
        <v>397</v>
      </c>
      <c r="G289" s="148" t="s">
        <v>132</v>
      </c>
      <c r="H289" s="149">
        <v>7.1</v>
      </c>
      <c r="I289" s="150"/>
      <c r="J289" s="151">
        <f>ROUND(I289*H289,2)</f>
        <v>0</v>
      </c>
      <c r="K289" s="152"/>
      <c r="L289" s="32"/>
      <c r="M289" s="153" t="s">
        <v>1</v>
      </c>
      <c r="N289" s="154" t="s">
        <v>41</v>
      </c>
      <c r="P289" s="155">
        <f>O289*H289</f>
        <v>0</v>
      </c>
      <c r="Q289" s="155">
        <v>0</v>
      </c>
      <c r="R289" s="155">
        <f>Q289*H289</f>
        <v>0</v>
      </c>
      <c r="S289" s="155">
        <v>0</v>
      </c>
      <c r="T289" s="156">
        <f>S289*H289</f>
        <v>0</v>
      </c>
      <c r="AR289" s="157" t="s">
        <v>192</v>
      </c>
      <c r="AT289" s="157" t="s">
        <v>188</v>
      </c>
      <c r="AU289" s="157" t="s">
        <v>88</v>
      </c>
      <c r="AY289" s="17" t="s">
        <v>186</v>
      </c>
      <c r="BE289" s="158">
        <f>IF(N289="základná",J289,0)</f>
        <v>0</v>
      </c>
      <c r="BF289" s="158">
        <f>IF(N289="znížená",J289,0)</f>
        <v>0</v>
      </c>
      <c r="BG289" s="158">
        <f>IF(N289="zákl. prenesená",J289,0)</f>
        <v>0</v>
      </c>
      <c r="BH289" s="158">
        <f>IF(N289="zníž. prenesená",J289,0)</f>
        <v>0</v>
      </c>
      <c r="BI289" s="158">
        <f>IF(N289="nulová",J289,0)</f>
        <v>0</v>
      </c>
      <c r="BJ289" s="17" t="s">
        <v>88</v>
      </c>
      <c r="BK289" s="158">
        <f>ROUND(I289*H289,2)</f>
        <v>0</v>
      </c>
      <c r="BL289" s="17" t="s">
        <v>192</v>
      </c>
      <c r="BM289" s="157" t="s">
        <v>398</v>
      </c>
    </row>
    <row r="290" spans="2:65" s="1" customFormat="1" ht="37.9" customHeight="1">
      <c r="B290" s="144"/>
      <c r="C290" s="145" t="s">
        <v>359</v>
      </c>
      <c r="D290" s="145" t="s">
        <v>188</v>
      </c>
      <c r="E290" s="146" t="s">
        <v>399</v>
      </c>
      <c r="F290" s="147" t="s">
        <v>400</v>
      </c>
      <c r="G290" s="148" t="s">
        <v>132</v>
      </c>
      <c r="H290" s="149">
        <v>23.143000000000001</v>
      </c>
      <c r="I290" s="150"/>
      <c r="J290" s="151">
        <f>ROUND(I290*H290,2)</f>
        <v>0</v>
      </c>
      <c r="K290" s="152"/>
      <c r="L290" s="32"/>
      <c r="M290" s="153" t="s">
        <v>1</v>
      </c>
      <c r="N290" s="154" t="s">
        <v>41</v>
      </c>
      <c r="P290" s="155">
        <f>O290*H290</f>
        <v>0</v>
      </c>
      <c r="Q290" s="155">
        <v>9.1759999999999994E-2</v>
      </c>
      <c r="R290" s="155">
        <f>Q290*H290</f>
        <v>2.1236016799999997</v>
      </c>
      <c r="S290" s="155">
        <v>0</v>
      </c>
      <c r="T290" s="156">
        <f>S290*H290</f>
        <v>0</v>
      </c>
      <c r="AR290" s="157" t="s">
        <v>192</v>
      </c>
      <c r="AT290" s="157" t="s">
        <v>188</v>
      </c>
      <c r="AU290" s="157" t="s">
        <v>88</v>
      </c>
      <c r="AY290" s="17" t="s">
        <v>186</v>
      </c>
      <c r="BE290" s="158">
        <f>IF(N290="základná",J290,0)</f>
        <v>0</v>
      </c>
      <c r="BF290" s="158">
        <f>IF(N290="znížená",J290,0)</f>
        <v>0</v>
      </c>
      <c r="BG290" s="158">
        <f>IF(N290="zákl. prenesená",J290,0)</f>
        <v>0</v>
      </c>
      <c r="BH290" s="158">
        <f>IF(N290="zníž. prenesená",J290,0)</f>
        <v>0</v>
      </c>
      <c r="BI290" s="158">
        <f>IF(N290="nulová",J290,0)</f>
        <v>0</v>
      </c>
      <c r="BJ290" s="17" t="s">
        <v>88</v>
      </c>
      <c r="BK290" s="158">
        <f>ROUND(I290*H290,2)</f>
        <v>0</v>
      </c>
      <c r="BL290" s="17" t="s">
        <v>192</v>
      </c>
      <c r="BM290" s="157" t="s">
        <v>401</v>
      </c>
    </row>
    <row r="291" spans="2:65" s="14" customFormat="1">
      <c r="B291" s="174"/>
      <c r="D291" s="160" t="s">
        <v>193</v>
      </c>
      <c r="E291" s="175" t="s">
        <v>1</v>
      </c>
      <c r="F291" s="176" t="s">
        <v>402</v>
      </c>
      <c r="H291" s="175" t="s">
        <v>1</v>
      </c>
      <c r="I291" s="177"/>
      <c r="L291" s="174"/>
      <c r="M291" s="178"/>
      <c r="T291" s="179"/>
      <c r="AT291" s="175" t="s">
        <v>193</v>
      </c>
      <c r="AU291" s="175" t="s">
        <v>88</v>
      </c>
      <c r="AV291" s="14" t="s">
        <v>82</v>
      </c>
      <c r="AW291" s="14" t="s">
        <v>31</v>
      </c>
      <c r="AX291" s="14" t="s">
        <v>75</v>
      </c>
      <c r="AY291" s="175" t="s">
        <v>186</v>
      </c>
    </row>
    <row r="292" spans="2:65" s="12" customFormat="1">
      <c r="B292" s="159"/>
      <c r="D292" s="160" t="s">
        <v>193</v>
      </c>
      <c r="E292" s="161" t="s">
        <v>1</v>
      </c>
      <c r="F292" s="162" t="s">
        <v>403</v>
      </c>
      <c r="H292" s="163">
        <v>1.504</v>
      </c>
      <c r="I292" s="164"/>
      <c r="L292" s="159"/>
      <c r="M292" s="165"/>
      <c r="T292" s="166"/>
      <c r="AT292" s="161" t="s">
        <v>193</v>
      </c>
      <c r="AU292" s="161" t="s">
        <v>88</v>
      </c>
      <c r="AV292" s="12" t="s">
        <v>88</v>
      </c>
      <c r="AW292" s="12" t="s">
        <v>31</v>
      </c>
      <c r="AX292" s="12" t="s">
        <v>75</v>
      </c>
      <c r="AY292" s="161" t="s">
        <v>186</v>
      </c>
    </row>
    <row r="293" spans="2:65" s="14" customFormat="1">
      <c r="B293" s="174"/>
      <c r="D293" s="160" t="s">
        <v>193</v>
      </c>
      <c r="E293" s="175" t="s">
        <v>1</v>
      </c>
      <c r="F293" s="176" t="s">
        <v>404</v>
      </c>
      <c r="H293" s="175" t="s">
        <v>1</v>
      </c>
      <c r="I293" s="177"/>
      <c r="L293" s="174"/>
      <c r="M293" s="178"/>
      <c r="T293" s="179"/>
      <c r="AT293" s="175" t="s">
        <v>193</v>
      </c>
      <c r="AU293" s="175" t="s">
        <v>88</v>
      </c>
      <c r="AV293" s="14" t="s">
        <v>82</v>
      </c>
      <c r="AW293" s="14" t="s">
        <v>31</v>
      </c>
      <c r="AX293" s="14" t="s">
        <v>75</v>
      </c>
      <c r="AY293" s="175" t="s">
        <v>186</v>
      </c>
    </row>
    <row r="294" spans="2:65" s="12" customFormat="1">
      <c r="B294" s="159"/>
      <c r="D294" s="160" t="s">
        <v>193</v>
      </c>
      <c r="E294" s="161" t="s">
        <v>1</v>
      </c>
      <c r="F294" s="162" t="s">
        <v>405</v>
      </c>
      <c r="H294" s="163">
        <v>12.173999999999999</v>
      </c>
      <c r="I294" s="164"/>
      <c r="L294" s="159"/>
      <c r="M294" s="165"/>
      <c r="T294" s="166"/>
      <c r="AT294" s="161" t="s">
        <v>193</v>
      </c>
      <c r="AU294" s="161" t="s">
        <v>88</v>
      </c>
      <c r="AV294" s="12" t="s">
        <v>88</v>
      </c>
      <c r="AW294" s="12" t="s">
        <v>31</v>
      </c>
      <c r="AX294" s="12" t="s">
        <v>75</v>
      </c>
      <c r="AY294" s="161" t="s">
        <v>186</v>
      </c>
    </row>
    <row r="295" spans="2:65" s="12" customFormat="1">
      <c r="B295" s="159"/>
      <c r="D295" s="160" t="s">
        <v>193</v>
      </c>
      <c r="E295" s="161" t="s">
        <v>1</v>
      </c>
      <c r="F295" s="162" t="s">
        <v>406</v>
      </c>
      <c r="H295" s="163">
        <v>11.041</v>
      </c>
      <c r="I295" s="164"/>
      <c r="L295" s="159"/>
      <c r="M295" s="165"/>
      <c r="T295" s="166"/>
      <c r="AT295" s="161" t="s">
        <v>193</v>
      </c>
      <c r="AU295" s="161" t="s">
        <v>88</v>
      </c>
      <c r="AV295" s="12" t="s">
        <v>88</v>
      </c>
      <c r="AW295" s="12" t="s">
        <v>31</v>
      </c>
      <c r="AX295" s="12" t="s">
        <v>75</v>
      </c>
      <c r="AY295" s="161" t="s">
        <v>186</v>
      </c>
    </row>
    <row r="296" spans="2:65" s="12" customFormat="1">
      <c r="B296" s="159"/>
      <c r="D296" s="160" t="s">
        <v>193</v>
      </c>
      <c r="E296" s="161" t="s">
        <v>1</v>
      </c>
      <c r="F296" s="162" t="s">
        <v>407</v>
      </c>
      <c r="H296" s="163">
        <v>-1.5760000000000001</v>
      </c>
      <c r="I296" s="164"/>
      <c r="L296" s="159"/>
      <c r="M296" s="165"/>
      <c r="T296" s="166"/>
      <c r="AT296" s="161" t="s">
        <v>193</v>
      </c>
      <c r="AU296" s="161" t="s">
        <v>88</v>
      </c>
      <c r="AV296" s="12" t="s">
        <v>88</v>
      </c>
      <c r="AW296" s="12" t="s">
        <v>31</v>
      </c>
      <c r="AX296" s="12" t="s">
        <v>75</v>
      </c>
      <c r="AY296" s="161" t="s">
        <v>186</v>
      </c>
    </row>
    <row r="297" spans="2:65" s="13" customFormat="1">
      <c r="B297" s="167"/>
      <c r="D297" s="160" t="s">
        <v>193</v>
      </c>
      <c r="E297" s="168" t="s">
        <v>1</v>
      </c>
      <c r="F297" s="169" t="s">
        <v>195</v>
      </c>
      <c r="H297" s="170">
        <v>23.143000000000001</v>
      </c>
      <c r="I297" s="171"/>
      <c r="L297" s="167"/>
      <c r="M297" s="172"/>
      <c r="T297" s="173"/>
      <c r="AT297" s="168" t="s">
        <v>193</v>
      </c>
      <c r="AU297" s="168" t="s">
        <v>88</v>
      </c>
      <c r="AV297" s="13" t="s">
        <v>192</v>
      </c>
      <c r="AW297" s="13" t="s">
        <v>31</v>
      </c>
      <c r="AX297" s="13" t="s">
        <v>82</v>
      </c>
      <c r="AY297" s="168" t="s">
        <v>186</v>
      </c>
    </row>
    <row r="298" spans="2:65" s="1" customFormat="1" ht="24.25" customHeight="1">
      <c r="B298" s="144"/>
      <c r="C298" s="145" t="s">
        <v>408</v>
      </c>
      <c r="D298" s="145" t="s">
        <v>188</v>
      </c>
      <c r="E298" s="146" t="s">
        <v>409</v>
      </c>
      <c r="F298" s="147" t="s">
        <v>410</v>
      </c>
      <c r="G298" s="148" t="s">
        <v>132</v>
      </c>
      <c r="H298" s="149">
        <v>2.4830000000000001</v>
      </c>
      <c r="I298" s="150"/>
      <c r="J298" s="151">
        <f>ROUND(I298*H298,2)</f>
        <v>0</v>
      </c>
      <c r="K298" s="152"/>
      <c r="L298" s="32"/>
      <c r="M298" s="153" t="s">
        <v>1</v>
      </c>
      <c r="N298" s="154" t="s">
        <v>41</v>
      </c>
      <c r="P298" s="155">
        <f>O298*H298</f>
        <v>0</v>
      </c>
      <c r="Q298" s="155">
        <v>0.29329100000000002</v>
      </c>
      <c r="R298" s="155">
        <f>Q298*H298</f>
        <v>0.72824155300000004</v>
      </c>
      <c r="S298" s="155">
        <v>0</v>
      </c>
      <c r="T298" s="156">
        <f>S298*H298</f>
        <v>0</v>
      </c>
      <c r="AR298" s="157" t="s">
        <v>192</v>
      </c>
      <c r="AT298" s="157" t="s">
        <v>188</v>
      </c>
      <c r="AU298" s="157" t="s">
        <v>88</v>
      </c>
      <c r="AY298" s="17" t="s">
        <v>186</v>
      </c>
      <c r="BE298" s="158">
        <f>IF(N298="základná",J298,0)</f>
        <v>0</v>
      </c>
      <c r="BF298" s="158">
        <f>IF(N298="znížená",J298,0)</f>
        <v>0</v>
      </c>
      <c r="BG298" s="158">
        <f>IF(N298="zákl. prenesená",J298,0)</f>
        <v>0</v>
      </c>
      <c r="BH298" s="158">
        <f>IF(N298="zníž. prenesená",J298,0)</f>
        <v>0</v>
      </c>
      <c r="BI298" s="158">
        <f>IF(N298="nulová",J298,0)</f>
        <v>0</v>
      </c>
      <c r="BJ298" s="17" t="s">
        <v>88</v>
      </c>
      <c r="BK298" s="158">
        <f>ROUND(I298*H298,2)</f>
        <v>0</v>
      </c>
      <c r="BL298" s="17" t="s">
        <v>192</v>
      </c>
      <c r="BM298" s="157" t="s">
        <v>411</v>
      </c>
    </row>
    <row r="299" spans="2:65" s="14" customFormat="1">
      <c r="B299" s="174"/>
      <c r="D299" s="160" t="s">
        <v>193</v>
      </c>
      <c r="E299" s="175" t="s">
        <v>1</v>
      </c>
      <c r="F299" s="176" t="s">
        <v>412</v>
      </c>
      <c r="H299" s="175" t="s">
        <v>1</v>
      </c>
      <c r="I299" s="177"/>
      <c r="L299" s="174"/>
      <c r="M299" s="178"/>
      <c r="T299" s="179"/>
      <c r="AT299" s="175" t="s">
        <v>193</v>
      </c>
      <c r="AU299" s="175" t="s">
        <v>88</v>
      </c>
      <c r="AV299" s="14" t="s">
        <v>82</v>
      </c>
      <c r="AW299" s="14" t="s">
        <v>31</v>
      </c>
      <c r="AX299" s="14" t="s">
        <v>75</v>
      </c>
      <c r="AY299" s="175" t="s">
        <v>186</v>
      </c>
    </row>
    <row r="300" spans="2:65" s="12" customFormat="1">
      <c r="B300" s="159"/>
      <c r="D300" s="160" t="s">
        <v>193</v>
      </c>
      <c r="E300" s="161" t="s">
        <v>1</v>
      </c>
      <c r="F300" s="162" t="s">
        <v>413</v>
      </c>
      <c r="H300" s="163">
        <v>1.9370000000000001</v>
      </c>
      <c r="I300" s="164"/>
      <c r="L300" s="159"/>
      <c r="M300" s="165"/>
      <c r="T300" s="166"/>
      <c r="AT300" s="161" t="s">
        <v>193</v>
      </c>
      <c r="AU300" s="161" t="s">
        <v>88</v>
      </c>
      <c r="AV300" s="12" t="s">
        <v>88</v>
      </c>
      <c r="AW300" s="12" t="s">
        <v>31</v>
      </c>
      <c r="AX300" s="12" t="s">
        <v>75</v>
      </c>
      <c r="AY300" s="161" t="s">
        <v>186</v>
      </c>
    </row>
    <row r="301" spans="2:65" s="14" customFormat="1">
      <c r="B301" s="174"/>
      <c r="D301" s="160" t="s">
        <v>193</v>
      </c>
      <c r="E301" s="175" t="s">
        <v>1</v>
      </c>
      <c r="F301" s="176" t="s">
        <v>414</v>
      </c>
      <c r="H301" s="175" t="s">
        <v>1</v>
      </c>
      <c r="I301" s="177"/>
      <c r="L301" s="174"/>
      <c r="M301" s="178"/>
      <c r="T301" s="179"/>
      <c r="AT301" s="175" t="s">
        <v>193</v>
      </c>
      <c r="AU301" s="175" t="s">
        <v>88</v>
      </c>
      <c r="AV301" s="14" t="s">
        <v>82</v>
      </c>
      <c r="AW301" s="14" t="s">
        <v>31</v>
      </c>
      <c r="AX301" s="14" t="s">
        <v>75</v>
      </c>
      <c r="AY301" s="175" t="s">
        <v>186</v>
      </c>
    </row>
    <row r="302" spans="2:65" s="12" customFormat="1">
      <c r="B302" s="159"/>
      <c r="D302" s="160" t="s">
        <v>193</v>
      </c>
      <c r="E302" s="161" t="s">
        <v>1</v>
      </c>
      <c r="F302" s="162" t="s">
        <v>415</v>
      </c>
      <c r="H302" s="163">
        <v>0.54600000000000004</v>
      </c>
      <c r="I302" s="164"/>
      <c r="L302" s="159"/>
      <c r="M302" s="165"/>
      <c r="T302" s="166"/>
      <c r="AT302" s="161" t="s">
        <v>193</v>
      </c>
      <c r="AU302" s="161" t="s">
        <v>88</v>
      </c>
      <c r="AV302" s="12" t="s">
        <v>88</v>
      </c>
      <c r="AW302" s="12" t="s">
        <v>31</v>
      </c>
      <c r="AX302" s="12" t="s">
        <v>75</v>
      </c>
      <c r="AY302" s="161" t="s">
        <v>186</v>
      </c>
    </row>
    <row r="303" spans="2:65" s="13" customFormat="1">
      <c r="B303" s="167"/>
      <c r="D303" s="160" t="s">
        <v>193</v>
      </c>
      <c r="E303" s="168" t="s">
        <v>1</v>
      </c>
      <c r="F303" s="169" t="s">
        <v>195</v>
      </c>
      <c r="H303" s="170">
        <v>2.4830000000000001</v>
      </c>
      <c r="I303" s="171"/>
      <c r="L303" s="167"/>
      <c r="M303" s="172"/>
      <c r="T303" s="173"/>
      <c r="AT303" s="168" t="s">
        <v>193</v>
      </c>
      <c r="AU303" s="168" t="s">
        <v>88</v>
      </c>
      <c r="AV303" s="13" t="s">
        <v>192</v>
      </c>
      <c r="AW303" s="13" t="s">
        <v>31</v>
      </c>
      <c r="AX303" s="13" t="s">
        <v>82</v>
      </c>
      <c r="AY303" s="168" t="s">
        <v>186</v>
      </c>
    </row>
    <row r="304" spans="2:65" s="1" customFormat="1" ht="24.25" customHeight="1">
      <c r="B304" s="144"/>
      <c r="C304" s="145" t="s">
        <v>380</v>
      </c>
      <c r="D304" s="145" t="s">
        <v>188</v>
      </c>
      <c r="E304" s="146" t="s">
        <v>416</v>
      </c>
      <c r="F304" s="147" t="s">
        <v>417</v>
      </c>
      <c r="G304" s="148" t="s">
        <v>132</v>
      </c>
      <c r="H304" s="149">
        <v>12.987</v>
      </c>
      <c r="I304" s="150"/>
      <c r="J304" s="151">
        <f>ROUND(I304*H304,2)</f>
        <v>0</v>
      </c>
      <c r="K304" s="152"/>
      <c r="L304" s="32"/>
      <c r="M304" s="153" t="s">
        <v>1</v>
      </c>
      <c r="N304" s="154" t="s">
        <v>41</v>
      </c>
      <c r="P304" s="155">
        <f>O304*H304</f>
        <v>0</v>
      </c>
      <c r="Q304" s="155">
        <v>0.49946400000000002</v>
      </c>
      <c r="R304" s="155">
        <f>Q304*H304</f>
        <v>6.4865389680000005</v>
      </c>
      <c r="S304" s="155">
        <v>0</v>
      </c>
      <c r="T304" s="156">
        <f>S304*H304</f>
        <v>0</v>
      </c>
      <c r="AR304" s="157" t="s">
        <v>192</v>
      </c>
      <c r="AT304" s="157" t="s">
        <v>188</v>
      </c>
      <c r="AU304" s="157" t="s">
        <v>88</v>
      </c>
      <c r="AY304" s="17" t="s">
        <v>186</v>
      </c>
      <c r="BE304" s="158">
        <f>IF(N304="základná",J304,0)</f>
        <v>0</v>
      </c>
      <c r="BF304" s="158">
        <f>IF(N304="znížená",J304,0)</f>
        <v>0</v>
      </c>
      <c r="BG304" s="158">
        <f>IF(N304="zákl. prenesená",J304,0)</f>
        <v>0</v>
      </c>
      <c r="BH304" s="158">
        <f>IF(N304="zníž. prenesená",J304,0)</f>
        <v>0</v>
      </c>
      <c r="BI304" s="158">
        <f>IF(N304="nulová",J304,0)</f>
        <v>0</v>
      </c>
      <c r="BJ304" s="17" t="s">
        <v>88</v>
      </c>
      <c r="BK304" s="158">
        <f>ROUND(I304*H304,2)</f>
        <v>0</v>
      </c>
      <c r="BL304" s="17" t="s">
        <v>192</v>
      </c>
      <c r="BM304" s="157" t="s">
        <v>418</v>
      </c>
    </row>
    <row r="305" spans="2:65" s="12" customFormat="1">
      <c r="B305" s="159"/>
      <c r="D305" s="160" t="s">
        <v>193</v>
      </c>
      <c r="E305" s="161" t="s">
        <v>1</v>
      </c>
      <c r="F305" s="162" t="s">
        <v>419</v>
      </c>
      <c r="H305" s="163">
        <v>1.8979999999999999</v>
      </c>
      <c r="I305" s="164"/>
      <c r="L305" s="159"/>
      <c r="M305" s="165"/>
      <c r="T305" s="166"/>
      <c r="AT305" s="161" t="s">
        <v>193</v>
      </c>
      <c r="AU305" s="161" t="s">
        <v>88</v>
      </c>
      <c r="AV305" s="12" t="s">
        <v>88</v>
      </c>
      <c r="AW305" s="12" t="s">
        <v>31</v>
      </c>
      <c r="AX305" s="12" t="s">
        <v>75</v>
      </c>
      <c r="AY305" s="161" t="s">
        <v>186</v>
      </c>
    </row>
    <row r="306" spans="2:65" s="12" customFormat="1">
      <c r="B306" s="159"/>
      <c r="D306" s="160" t="s">
        <v>193</v>
      </c>
      <c r="E306" s="161" t="s">
        <v>1</v>
      </c>
      <c r="F306" s="162" t="s">
        <v>413</v>
      </c>
      <c r="H306" s="163">
        <v>1.9370000000000001</v>
      </c>
      <c r="I306" s="164"/>
      <c r="L306" s="159"/>
      <c r="M306" s="165"/>
      <c r="T306" s="166"/>
      <c r="AT306" s="161" t="s">
        <v>193</v>
      </c>
      <c r="AU306" s="161" t="s">
        <v>88</v>
      </c>
      <c r="AV306" s="12" t="s">
        <v>88</v>
      </c>
      <c r="AW306" s="12" t="s">
        <v>31</v>
      </c>
      <c r="AX306" s="12" t="s">
        <v>75</v>
      </c>
      <c r="AY306" s="161" t="s">
        <v>186</v>
      </c>
    </row>
    <row r="307" spans="2:65" s="14" customFormat="1">
      <c r="B307" s="174"/>
      <c r="D307" s="160" t="s">
        <v>193</v>
      </c>
      <c r="E307" s="175" t="s">
        <v>1</v>
      </c>
      <c r="F307" s="176" t="s">
        <v>420</v>
      </c>
      <c r="H307" s="175" t="s">
        <v>1</v>
      </c>
      <c r="I307" s="177"/>
      <c r="L307" s="174"/>
      <c r="M307" s="178"/>
      <c r="T307" s="179"/>
      <c r="AT307" s="175" t="s">
        <v>193</v>
      </c>
      <c r="AU307" s="175" t="s">
        <v>88</v>
      </c>
      <c r="AV307" s="14" t="s">
        <v>82</v>
      </c>
      <c r="AW307" s="14" t="s">
        <v>31</v>
      </c>
      <c r="AX307" s="14" t="s">
        <v>75</v>
      </c>
      <c r="AY307" s="175" t="s">
        <v>186</v>
      </c>
    </row>
    <row r="308" spans="2:65" s="12" customFormat="1">
      <c r="B308" s="159"/>
      <c r="D308" s="160" t="s">
        <v>193</v>
      </c>
      <c r="E308" s="161" t="s">
        <v>1</v>
      </c>
      <c r="F308" s="162" t="s">
        <v>421</v>
      </c>
      <c r="H308" s="163">
        <v>1.4059999999999999</v>
      </c>
      <c r="I308" s="164"/>
      <c r="L308" s="159"/>
      <c r="M308" s="165"/>
      <c r="T308" s="166"/>
      <c r="AT308" s="161" t="s">
        <v>193</v>
      </c>
      <c r="AU308" s="161" t="s">
        <v>88</v>
      </c>
      <c r="AV308" s="12" t="s">
        <v>88</v>
      </c>
      <c r="AW308" s="12" t="s">
        <v>31</v>
      </c>
      <c r="AX308" s="12" t="s">
        <v>75</v>
      </c>
      <c r="AY308" s="161" t="s">
        <v>186</v>
      </c>
    </row>
    <row r="309" spans="2:65" s="12" customFormat="1">
      <c r="B309" s="159"/>
      <c r="D309" s="160" t="s">
        <v>193</v>
      </c>
      <c r="E309" s="161" t="s">
        <v>1</v>
      </c>
      <c r="F309" s="162" t="s">
        <v>422</v>
      </c>
      <c r="H309" s="163">
        <v>2.48</v>
      </c>
      <c r="I309" s="164"/>
      <c r="L309" s="159"/>
      <c r="M309" s="165"/>
      <c r="T309" s="166"/>
      <c r="AT309" s="161" t="s">
        <v>193</v>
      </c>
      <c r="AU309" s="161" t="s">
        <v>88</v>
      </c>
      <c r="AV309" s="12" t="s">
        <v>88</v>
      </c>
      <c r="AW309" s="12" t="s">
        <v>31</v>
      </c>
      <c r="AX309" s="12" t="s">
        <v>75</v>
      </c>
      <c r="AY309" s="161" t="s">
        <v>186</v>
      </c>
    </row>
    <row r="310" spans="2:65" s="12" customFormat="1">
      <c r="B310" s="159"/>
      <c r="D310" s="160" t="s">
        <v>193</v>
      </c>
      <c r="E310" s="161" t="s">
        <v>1</v>
      </c>
      <c r="F310" s="162" t="s">
        <v>423</v>
      </c>
      <c r="H310" s="163">
        <v>4.2720000000000002</v>
      </c>
      <c r="I310" s="164"/>
      <c r="L310" s="159"/>
      <c r="M310" s="165"/>
      <c r="T310" s="166"/>
      <c r="AT310" s="161" t="s">
        <v>193</v>
      </c>
      <c r="AU310" s="161" t="s">
        <v>88</v>
      </c>
      <c r="AV310" s="12" t="s">
        <v>88</v>
      </c>
      <c r="AW310" s="12" t="s">
        <v>31</v>
      </c>
      <c r="AX310" s="12" t="s">
        <v>75</v>
      </c>
      <c r="AY310" s="161" t="s">
        <v>186</v>
      </c>
    </row>
    <row r="311" spans="2:65" s="12" customFormat="1">
      <c r="B311" s="159"/>
      <c r="D311" s="160" t="s">
        <v>193</v>
      </c>
      <c r="E311" s="161" t="s">
        <v>1</v>
      </c>
      <c r="F311" s="162" t="s">
        <v>424</v>
      </c>
      <c r="H311" s="163">
        <v>0.99399999999999999</v>
      </c>
      <c r="I311" s="164"/>
      <c r="L311" s="159"/>
      <c r="M311" s="165"/>
      <c r="T311" s="166"/>
      <c r="AT311" s="161" t="s">
        <v>193</v>
      </c>
      <c r="AU311" s="161" t="s">
        <v>88</v>
      </c>
      <c r="AV311" s="12" t="s">
        <v>88</v>
      </c>
      <c r="AW311" s="12" t="s">
        <v>31</v>
      </c>
      <c r="AX311" s="12" t="s">
        <v>75</v>
      </c>
      <c r="AY311" s="161" t="s">
        <v>186</v>
      </c>
    </row>
    <row r="312" spans="2:65" s="13" customFormat="1">
      <c r="B312" s="167"/>
      <c r="D312" s="160" t="s">
        <v>193</v>
      </c>
      <c r="E312" s="168" t="s">
        <v>1</v>
      </c>
      <c r="F312" s="169" t="s">
        <v>195</v>
      </c>
      <c r="H312" s="170">
        <v>12.987</v>
      </c>
      <c r="I312" s="171"/>
      <c r="L312" s="167"/>
      <c r="M312" s="172"/>
      <c r="T312" s="173"/>
      <c r="AT312" s="168" t="s">
        <v>193</v>
      </c>
      <c r="AU312" s="168" t="s">
        <v>88</v>
      </c>
      <c r="AV312" s="13" t="s">
        <v>192</v>
      </c>
      <c r="AW312" s="13" t="s">
        <v>31</v>
      </c>
      <c r="AX312" s="13" t="s">
        <v>82</v>
      </c>
      <c r="AY312" s="168" t="s">
        <v>186</v>
      </c>
    </row>
    <row r="313" spans="2:65" s="11" customFormat="1" ht="22.9" customHeight="1">
      <c r="B313" s="132"/>
      <c r="D313" s="133" t="s">
        <v>74</v>
      </c>
      <c r="E313" s="142" t="s">
        <v>192</v>
      </c>
      <c r="F313" s="142" t="s">
        <v>425</v>
      </c>
      <c r="I313" s="135"/>
      <c r="J313" s="143">
        <f>BK313</f>
        <v>0</v>
      </c>
      <c r="L313" s="132"/>
      <c r="M313" s="137"/>
      <c r="P313" s="138">
        <f>SUM(P314:P439)</f>
        <v>0</v>
      </c>
      <c r="R313" s="138">
        <f>SUM(R314:R439)</f>
        <v>98.926588560840031</v>
      </c>
      <c r="T313" s="139">
        <f>SUM(T314:T439)</f>
        <v>0</v>
      </c>
      <c r="AR313" s="133" t="s">
        <v>82</v>
      </c>
      <c r="AT313" s="140" t="s">
        <v>74</v>
      </c>
      <c r="AU313" s="140" t="s">
        <v>82</v>
      </c>
      <c r="AY313" s="133" t="s">
        <v>186</v>
      </c>
      <c r="BK313" s="141">
        <f>SUM(BK314:BK439)</f>
        <v>0</v>
      </c>
    </row>
    <row r="314" spans="2:65" s="1" customFormat="1" ht="24.25" customHeight="1">
      <c r="B314" s="144"/>
      <c r="C314" s="145" t="s">
        <v>426</v>
      </c>
      <c r="D314" s="145" t="s">
        <v>188</v>
      </c>
      <c r="E314" s="146" t="s">
        <v>427</v>
      </c>
      <c r="F314" s="147" t="s">
        <v>428</v>
      </c>
      <c r="G314" s="148" t="s">
        <v>198</v>
      </c>
      <c r="H314" s="149">
        <v>27.456</v>
      </c>
      <c r="I314" s="150"/>
      <c r="J314" s="151">
        <f>ROUND(I314*H314,2)</f>
        <v>0</v>
      </c>
      <c r="K314" s="152"/>
      <c r="L314" s="32"/>
      <c r="M314" s="153" t="s">
        <v>1</v>
      </c>
      <c r="N314" s="154" t="s">
        <v>41</v>
      </c>
      <c r="P314" s="155">
        <f>O314*H314</f>
        <v>0</v>
      </c>
      <c r="Q314" s="155">
        <v>2.3425007</v>
      </c>
      <c r="R314" s="155">
        <f>Q314*H314</f>
        <v>64.315699219199999</v>
      </c>
      <c r="S314" s="155">
        <v>0</v>
      </c>
      <c r="T314" s="156">
        <f>S314*H314</f>
        <v>0</v>
      </c>
      <c r="AR314" s="157" t="s">
        <v>192</v>
      </c>
      <c r="AT314" s="157" t="s">
        <v>188</v>
      </c>
      <c r="AU314" s="157" t="s">
        <v>88</v>
      </c>
      <c r="AY314" s="17" t="s">
        <v>186</v>
      </c>
      <c r="BE314" s="158">
        <f>IF(N314="základná",J314,0)</f>
        <v>0</v>
      </c>
      <c r="BF314" s="158">
        <f>IF(N314="znížená",J314,0)</f>
        <v>0</v>
      </c>
      <c r="BG314" s="158">
        <f>IF(N314="zákl. prenesená",J314,0)</f>
        <v>0</v>
      </c>
      <c r="BH314" s="158">
        <f>IF(N314="zníž. prenesená",J314,0)</f>
        <v>0</v>
      </c>
      <c r="BI314" s="158">
        <f>IF(N314="nulová",J314,0)</f>
        <v>0</v>
      </c>
      <c r="BJ314" s="17" t="s">
        <v>88</v>
      </c>
      <c r="BK314" s="158">
        <f>ROUND(I314*H314,2)</f>
        <v>0</v>
      </c>
      <c r="BL314" s="17" t="s">
        <v>192</v>
      </c>
      <c r="BM314" s="157" t="s">
        <v>429</v>
      </c>
    </row>
    <row r="315" spans="2:65" s="14" customFormat="1">
      <c r="B315" s="174"/>
      <c r="D315" s="160" t="s">
        <v>193</v>
      </c>
      <c r="E315" s="175" t="s">
        <v>1</v>
      </c>
      <c r="F315" s="176" t="s">
        <v>430</v>
      </c>
      <c r="H315" s="175" t="s">
        <v>1</v>
      </c>
      <c r="I315" s="177"/>
      <c r="L315" s="174"/>
      <c r="M315" s="178"/>
      <c r="T315" s="179"/>
      <c r="AT315" s="175" t="s">
        <v>193</v>
      </c>
      <c r="AU315" s="175" t="s">
        <v>88</v>
      </c>
      <c r="AV315" s="14" t="s">
        <v>82</v>
      </c>
      <c r="AW315" s="14" t="s">
        <v>31</v>
      </c>
      <c r="AX315" s="14" t="s">
        <v>75</v>
      </c>
      <c r="AY315" s="175" t="s">
        <v>186</v>
      </c>
    </row>
    <row r="316" spans="2:65" s="12" customFormat="1">
      <c r="B316" s="159"/>
      <c r="D316" s="160" t="s">
        <v>193</v>
      </c>
      <c r="E316" s="161" t="s">
        <v>1</v>
      </c>
      <c r="F316" s="162" t="s">
        <v>431</v>
      </c>
      <c r="H316" s="163">
        <v>23.359000000000002</v>
      </c>
      <c r="I316" s="164"/>
      <c r="L316" s="159"/>
      <c r="M316" s="165"/>
      <c r="T316" s="166"/>
      <c r="AT316" s="161" t="s">
        <v>193</v>
      </c>
      <c r="AU316" s="161" t="s">
        <v>88</v>
      </c>
      <c r="AV316" s="12" t="s">
        <v>88</v>
      </c>
      <c r="AW316" s="12" t="s">
        <v>31</v>
      </c>
      <c r="AX316" s="12" t="s">
        <v>75</v>
      </c>
      <c r="AY316" s="161" t="s">
        <v>186</v>
      </c>
    </row>
    <row r="317" spans="2:65" s="14" customFormat="1">
      <c r="B317" s="174"/>
      <c r="D317" s="160" t="s">
        <v>193</v>
      </c>
      <c r="E317" s="175" t="s">
        <v>1</v>
      </c>
      <c r="F317" s="176" t="s">
        <v>432</v>
      </c>
      <c r="H317" s="175" t="s">
        <v>1</v>
      </c>
      <c r="I317" s="177"/>
      <c r="L317" s="174"/>
      <c r="M317" s="178"/>
      <c r="T317" s="179"/>
      <c r="AT317" s="175" t="s">
        <v>193</v>
      </c>
      <c r="AU317" s="175" t="s">
        <v>88</v>
      </c>
      <c r="AV317" s="14" t="s">
        <v>82</v>
      </c>
      <c r="AW317" s="14" t="s">
        <v>31</v>
      </c>
      <c r="AX317" s="14" t="s">
        <v>75</v>
      </c>
      <c r="AY317" s="175" t="s">
        <v>186</v>
      </c>
    </row>
    <row r="318" spans="2:65" s="12" customFormat="1">
      <c r="B318" s="159"/>
      <c r="D318" s="160" t="s">
        <v>193</v>
      </c>
      <c r="E318" s="161" t="s">
        <v>1</v>
      </c>
      <c r="F318" s="162" t="s">
        <v>433</v>
      </c>
      <c r="H318" s="163">
        <v>3.35</v>
      </c>
      <c r="I318" s="164"/>
      <c r="L318" s="159"/>
      <c r="M318" s="165"/>
      <c r="T318" s="166"/>
      <c r="AT318" s="161" t="s">
        <v>193</v>
      </c>
      <c r="AU318" s="161" t="s">
        <v>88</v>
      </c>
      <c r="AV318" s="12" t="s">
        <v>88</v>
      </c>
      <c r="AW318" s="12" t="s">
        <v>31</v>
      </c>
      <c r="AX318" s="12" t="s">
        <v>75</v>
      </c>
      <c r="AY318" s="161" t="s">
        <v>186</v>
      </c>
    </row>
    <row r="319" spans="2:65" s="14" customFormat="1">
      <c r="B319" s="174"/>
      <c r="D319" s="160" t="s">
        <v>193</v>
      </c>
      <c r="E319" s="175" t="s">
        <v>1</v>
      </c>
      <c r="F319" s="176" t="s">
        <v>434</v>
      </c>
      <c r="H319" s="175" t="s">
        <v>1</v>
      </c>
      <c r="I319" s="177"/>
      <c r="L319" s="174"/>
      <c r="M319" s="178"/>
      <c r="T319" s="179"/>
      <c r="AT319" s="175" t="s">
        <v>193</v>
      </c>
      <c r="AU319" s="175" t="s">
        <v>88</v>
      </c>
      <c r="AV319" s="14" t="s">
        <v>82</v>
      </c>
      <c r="AW319" s="14" t="s">
        <v>31</v>
      </c>
      <c r="AX319" s="14" t="s">
        <v>75</v>
      </c>
      <c r="AY319" s="175" t="s">
        <v>186</v>
      </c>
    </row>
    <row r="320" spans="2:65" s="12" customFormat="1">
      <c r="B320" s="159"/>
      <c r="D320" s="160" t="s">
        <v>193</v>
      </c>
      <c r="E320" s="161" t="s">
        <v>1</v>
      </c>
      <c r="F320" s="162" t="s">
        <v>435</v>
      </c>
      <c r="H320" s="163">
        <v>0.60299999999999998</v>
      </c>
      <c r="I320" s="164"/>
      <c r="L320" s="159"/>
      <c r="M320" s="165"/>
      <c r="T320" s="166"/>
      <c r="AT320" s="161" t="s">
        <v>193</v>
      </c>
      <c r="AU320" s="161" t="s">
        <v>88</v>
      </c>
      <c r="AV320" s="12" t="s">
        <v>88</v>
      </c>
      <c r="AW320" s="12" t="s">
        <v>31</v>
      </c>
      <c r="AX320" s="12" t="s">
        <v>75</v>
      </c>
      <c r="AY320" s="161" t="s">
        <v>186</v>
      </c>
    </row>
    <row r="321" spans="2:65" s="12" customFormat="1">
      <c r="B321" s="159"/>
      <c r="D321" s="160" t="s">
        <v>193</v>
      </c>
      <c r="E321" s="161" t="s">
        <v>1</v>
      </c>
      <c r="F321" s="162" t="s">
        <v>436</v>
      </c>
      <c r="H321" s="163">
        <v>0.14399999999999999</v>
      </c>
      <c r="I321" s="164"/>
      <c r="L321" s="159"/>
      <c r="M321" s="165"/>
      <c r="T321" s="166"/>
      <c r="AT321" s="161" t="s">
        <v>193</v>
      </c>
      <c r="AU321" s="161" t="s">
        <v>88</v>
      </c>
      <c r="AV321" s="12" t="s">
        <v>88</v>
      </c>
      <c r="AW321" s="12" t="s">
        <v>31</v>
      </c>
      <c r="AX321" s="12" t="s">
        <v>75</v>
      </c>
      <c r="AY321" s="161" t="s">
        <v>186</v>
      </c>
    </row>
    <row r="322" spans="2:65" s="13" customFormat="1">
      <c r="B322" s="167"/>
      <c r="D322" s="160" t="s">
        <v>193</v>
      </c>
      <c r="E322" s="168" t="s">
        <v>1</v>
      </c>
      <c r="F322" s="169" t="s">
        <v>195</v>
      </c>
      <c r="H322" s="170">
        <v>27.456</v>
      </c>
      <c r="I322" s="171"/>
      <c r="L322" s="167"/>
      <c r="M322" s="172"/>
      <c r="T322" s="173"/>
      <c r="AT322" s="168" t="s">
        <v>193</v>
      </c>
      <c r="AU322" s="168" t="s">
        <v>88</v>
      </c>
      <c r="AV322" s="13" t="s">
        <v>192</v>
      </c>
      <c r="AW322" s="13" t="s">
        <v>31</v>
      </c>
      <c r="AX322" s="13" t="s">
        <v>82</v>
      </c>
      <c r="AY322" s="168" t="s">
        <v>186</v>
      </c>
    </row>
    <row r="323" spans="2:65" s="1" customFormat="1" ht="16.5" customHeight="1">
      <c r="B323" s="144"/>
      <c r="C323" s="145" t="s">
        <v>389</v>
      </c>
      <c r="D323" s="145" t="s">
        <v>188</v>
      </c>
      <c r="E323" s="146" t="s">
        <v>437</v>
      </c>
      <c r="F323" s="147" t="s">
        <v>438</v>
      </c>
      <c r="G323" s="148" t="s">
        <v>132</v>
      </c>
      <c r="H323" s="149">
        <v>35.89</v>
      </c>
      <c r="I323" s="150"/>
      <c r="J323" s="151">
        <f>ROUND(I323*H323,2)</f>
        <v>0</v>
      </c>
      <c r="K323" s="152"/>
      <c r="L323" s="32"/>
      <c r="M323" s="153" t="s">
        <v>1</v>
      </c>
      <c r="N323" s="154" t="s">
        <v>41</v>
      </c>
      <c r="P323" s="155">
        <f>O323*H323</f>
        <v>0</v>
      </c>
      <c r="Q323" s="155">
        <v>1.8643900000000001E-3</v>
      </c>
      <c r="R323" s="155">
        <f>Q323*H323</f>
        <v>6.6912957100000003E-2</v>
      </c>
      <c r="S323" s="155">
        <v>0</v>
      </c>
      <c r="T323" s="156">
        <f>S323*H323</f>
        <v>0</v>
      </c>
      <c r="AR323" s="157" t="s">
        <v>192</v>
      </c>
      <c r="AT323" s="157" t="s">
        <v>188</v>
      </c>
      <c r="AU323" s="157" t="s">
        <v>88</v>
      </c>
      <c r="AY323" s="17" t="s">
        <v>186</v>
      </c>
      <c r="BE323" s="158">
        <f>IF(N323="základná",J323,0)</f>
        <v>0</v>
      </c>
      <c r="BF323" s="158">
        <f>IF(N323="znížená",J323,0)</f>
        <v>0</v>
      </c>
      <c r="BG323" s="158">
        <f>IF(N323="zákl. prenesená",J323,0)</f>
        <v>0</v>
      </c>
      <c r="BH323" s="158">
        <f>IF(N323="zníž. prenesená",J323,0)</f>
        <v>0</v>
      </c>
      <c r="BI323" s="158">
        <f>IF(N323="nulová",J323,0)</f>
        <v>0</v>
      </c>
      <c r="BJ323" s="17" t="s">
        <v>88</v>
      </c>
      <c r="BK323" s="158">
        <f>ROUND(I323*H323,2)</f>
        <v>0</v>
      </c>
      <c r="BL323" s="17" t="s">
        <v>192</v>
      </c>
      <c r="BM323" s="157" t="s">
        <v>439</v>
      </c>
    </row>
    <row r="324" spans="2:65" s="12" customFormat="1">
      <c r="B324" s="159"/>
      <c r="D324" s="160" t="s">
        <v>193</v>
      </c>
      <c r="E324" s="161" t="s">
        <v>1</v>
      </c>
      <c r="F324" s="162" t="s">
        <v>440</v>
      </c>
      <c r="H324" s="163">
        <v>13.5</v>
      </c>
      <c r="I324" s="164"/>
      <c r="L324" s="159"/>
      <c r="M324" s="165"/>
      <c r="T324" s="166"/>
      <c r="AT324" s="161" t="s">
        <v>193</v>
      </c>
      <c r="AU324" s="161" t="s">
        <v>88</v>
      </c>
      <c r="AV324" s="12" t="s">
        <v>88</v>
      </c>
      <c r="AW324" s="12" t="s">
        <v>31</v>
      </c>
      <c r="AX324" s="12" t="s">
        <v>75</v>
      </c>
      <c r="AY324" s="161" t="s">
        <v>186</v>
      </c>
    </row>
    <row r="325" spans="2:65" s="12" customFormat="1">
      <c r="B325" s="159"/>
      <c r="D325" s="160" t="s">
        <v>193</v>
      </c>
      <c r="E325" s="161" t="s">
        <v>1</v>
      </c>
      <c r="F325" s="162" t="s">
        <v>441</v>
      </c>
      <c r="H325" s="163">
        <v>6.93</v>
      </c>
      <c r="I325" s="164"/>
      <c r="L325" s="159"/>
      <c r="M325" s="165"/>
      <c r="T325" s="166"/>
      <c r="AT325" s="161" t="s">
        <v>193</v>
      </c>
      <c r="AU325" s="161" t="s">
        <v>88</v>
      </c>
      <c r="AV325" s="12" t="s">
        <v>88</v>
      </c>
      <c r="AW325" s="12" t="s">
        <v>31</v>
      </c>
      <c r="AX325" s="12" t="s">
        <v>75</v>
      </c>
      <c r="AY325" s="161" t="s">
        <v>186</v>
      </c>
    </row>
    <row r="326" spans="2:65" s="12" customFormat="1">
      <c r="B326" s="159"/>
      <c r="D326" s="160" t="s">
        <v>193</v>
      </c>
      <c r="E326" s="161" t="s">
        <v>1</v>
      </c>
      <c r="F326" s="162" t="s">
        <v>442</v>
      </c>
      <c r="H326" s="163">
        <v>10.48</v>
      </c>
      <c r="I326" s="164"/>
      <c r="L326" s="159"/>
      <c r="M326" s="165"/>
      <c r="T326" s="166"/>
      <c r="AT326" s="161" t="s">
        <v>193</v>
      </c>
      <c r="AU326" s="161" t="s">
        <v>88</v>
      </c>
      <c r="AV326" s="12" t="s">
        <v>88</v>
      </c>
      <c r="AW326" s="12" t="s">
        <v>31</v>
      </c>
      <c r="AX326" s="12" t="s">
        <v>75</v>
      </c>
      <c r="AY326" s="161" t="s">
        <v>186</v>
      </c>
    </row>
    <row r="327" spans="2:65" s="12" customFormat="1">
      <c r="B327" s="159"/>
      <c r="D327" s="160" t="s">
        <v>193</v>
      </c>
      <c r="E327" s="161" t="s">
        <v>1</v>
      </c>
      <c r="F327" s="162" t="s">
        <v>443</v>
      </c>
      <c r="H327" s="163">
        <v>4.0199999999999996</v>
      </c>
      <c r="I327" s="164"/>
      <c r="L327" s="159"/>
      <c r="M327" s="165"/>
      <c r="T327" s="166"/>
      <c r="AT327" s="161" t="s">
        <v>193</v>
      </c>
      <c r="AU327" s="161" t="s">
        <v>88</v>
      </c>
      <c r="AV327" s="12" t="s">
        <v>88</v>
      </c>
      <c r="AW327" s="12" t="s">
        <v>31</v>
      </c>
      <c r="AX327" s="12" t="s">
        <v>75</v>
      </c>
      <c r="AY327" s="161" t="s">
        <v>186</v>
      </c>
    </row>
    <row r="328" spans="2:65" s="12" customFormat="1">
      <c r="B328" s="159"/>
      <c r="D328" s="160" t="s">
        <v>193</v>
      </c>
      <c r="E328" s="161" t="s">
        <v>1</v>
      </c>
      <c r="F328" s="162" t="s">
        <v>444</v>
      </c>
      <c r="H328" s="163">
        <v>0.96</v>
      </c>
      <c r="I328" s="164"/>
      <c r="L328" s="159"/>
      <c r="M328" s="165"/>
      <c r="T328" s="166"/>
      <c r="AT328" s="161" t="s">
        <v>193</v>
      </c>
      <c r="AU328" s="161" t="s">
        <v>88</v>
      </c>
      <c r="AV328" s="12" t="s">
        <v>88</v>
      </c>
      <c r="AW328" s="12" t="s">
        <v>31</v>
      </c>
      <c r="AX328" s="12" t="s">
        <v>75</v>
      </c>
      <c r="AY328" s="161" t="s">
        <v>186</v>
      </c>
    </row>
    <row r="329" spans="2:65" s="13" customFormat="1">
      <c r="B329" s="167"/>
      <c r="D329" s="160" t="s">
        <v>193</v>
      </c>
      <c r="E329" s="168" t="s">
        <v>1</v>
      </c>
      <c r="F329" s="169" t="s">
        <v>195</v>
      </c>
      <c r="H329" s="170">
        <v>35.89</v>
      </c>
      <c r="I329" s="171"/>
      <c r="L329" s="167"/>
      <c r="M329" s="172"/>
      <c r="T329" s="173"/>
      <c r="AT329" s="168" t="s">
        <v>193</v>
      </c>
      <c r="AU329" s="168" t="s">
        <v>88</v>
      </c>
      <c r="AV329" s="13" t="s">
        <v>192</v>
      </c>
      <c r="AW329" s="13" t="s">
        <v>31</v>
      </c>
      <c r="AX329" s="13" t="s">
        <v>82</v>
      </c>
      <c r="AY329" s="168" t="s">
        <v>186</v>
      </c>
    </row>
    <row r="330" spans="2:65" s="1" customFormat="1" ht="16.5" customHeight="1">
      <c r="B330" s="144"/>
      <c r="C330" s="145" t="s">
        <v>445</v>
      </c>
      <c r="D330" s="145" t="s">
        <v>188</v>
      </c>
      <c r="E330" s="146" t="s">
        <v>446</v>
      </c>
      <c r="F330" s="147" t="s">
        <v>447</v>
      </c>
      <c r="G330" s="148" t="s">
        <v>132</v>
      </c>
      <c r="H330" s="149">
        <v>6.93</v>
      </c>
      <c r="I330" s="150"/>
      <c r="J330" s="151">
        <f>ROUND(I330*H330,2)</f>
        <v>0</v>
      </c>
      <c r="K330" s="152"/>
      <c r="L330" s="32"/>
      <c r="M330" s="153" t="s">
        <v>1</v>
      </c>
      <c r="N330" s="154" t="s">
        <v>41</v>
      </c>
      <c r="P330" s="155">
        <f>O330*H330</f>
        <v>0</v>
      </c>
      <c r="Q330" s="155">
        <v>0</v>
      </c>
      <c r="R330" s="155">
        <f>Q330*H330</f>
        <v>0</v>
      </c>
      <c r="S330" s="155">
        <v>0</v>
      </c>
      <c r="T330" s="156">
        <f>S330*H330</f>
        <v>0</v>
      </c>
      <c r="AR330" s="157" t="s">
        <v>192</v>
      </c>
      <c r="AT330" s="157" t="s">
        <v>188</v>
      </c>
      <c r="AU330" s="157" t="s">
        <v>88</v>
      </c>
      <c r="AY330" s="17" t="s">
        <v>186</v>
      </c>
      <c r="BE330" s="158">
        <f>IF(N330="základná",J330,0)</f>
        <v>0</v>
      </c>
      <c r="BF330" s="158">
        <f>IF(N330="znížená",J330,0)</f>
        <v>0</v>
      </c>
      <c r="BG330" s="158">
        <f>IF(N330="zákl. prenesená",J330,0)</f>
        <v>0</v>
      </c>
      <c r="BH330" s="158">
        <f>IF(N330="zníž. prenesená",J330,0)</f>
        <v>0</v>
      </c>
      <c r="BI330" s="158">
        <f>IF(N330="nulová",J330,0)</f>
        <v>0</v>
      </c>
      <c r="BJ330" s="17" t="s">
        <v>88</v>
      </c>
      <c r="BK330" s="158">
        <f>ROUND(I330*H330,2)</f>
        <v>0</v>
      </c>
      <c r="BL330" s="17" t="s">
        <v>192</v>
      </c>
      <c r="BM330" s="157" t="s">
        <v>448</v>
      </c>
    </row>
    <row r="331" spans="2:65" s="1" customFormat="1" ht="24.25" customHeight="1">
      <c r="B331" s="144"/>
      <c r="C331" s="145" t="s">
        <v>393</v>
      </c>
      <c r="D331" s="145" t="s">
        <v>188</v>
      </c>
      <c r="E331" s="146" t="s">
        <v>449</v>
      </c>
      <c r="F331" s="147" t="s">
        <v>450</v>
      </c>
      <c r="G331" s="148" t="s">
        <v>132</v>
      </c>
      <c r="H331" s="149">
        <v>20.43</v>
      </c>
      <c r="I331" s="150"/>
      <c r="J331" s="151">
        <f>ROUND(I331*H331,2)</f>
        <v>0</v>
      </c>
      <c r="K331" s="152"/>
      <c r="L331" s="32"/>
      <c r="M331" s="153" t="s">
        <v>1</v>
      </c>
      <c r="N331" s="154" t="s">
        <v>41</v>
      </c>
      <c r="P331" s="155">
        <f>O331*H331</f>
        <v>0</v>
      </c>
      <c r="Q331" s="155">
        <v>5.3324999999999996E-3</v>
      </c>
      <c r="R331" s="155">
        <f>Q331*H331</f>
        <v>0.10894297499999998</v>
      </c>
      <c r="S331" s="155">
        <v>0</v>
      </c>
      <c r="T331" s="156">
        <f>S331*H331</f>
        <v>0</v>
      </c>
      <c r="AR331" s="157" t="s">
        <v>192</v>
      </c>
      <c r="AT331" s="157" t="s">
        <v>188</v>
      </c>
      <c r="AU331" s="157" t="s">
        <v>88</v>
      </c>
      <c r="AY331" s="17" t="s">
        <v>186</v>
      </c>
      <c r="BE331" s="158">
        <f>IF(N331="základná",J331,0)</f>
        <v>0</v>
      </c>
      <c r="BF331" s="158">
        <f>IF(N331="znížená",J331,0)</f>
        <v>0</v>
      </c>
      <c r="BG331" s="158">
        <f>IF(N331="zákl. prenesená",J331,0)</f>
        <v>0</v>
      </c>
      <c r="BH331" s="158">
        <f>IF(N331="zníž. prenesená",J331,0)</f>
        <v>0</v>
      </c>
      <c r="BI331" s="158">
        <f>IF(N331="nulová",J331,0)</f>
        <v>0</v>
      </c>
      <c r="BJ331" s="17" t="s">
        <v>88</v>
      </c>
      <c r="BK331" s="158">
        <f>ROUND(I331*H331,2)</f>
        <v>0</v>
      </c>
      <c r="BL331" s="17" t="s">
        <v>192</v>
      </c>
      <c r="BM331" s="157" t="s">
        <v>451</v>
      </c>
    </row>
    <row r="332" spans="2:65" s="12" customFormat="1">
      <c r="B332" s="159"/>
      <c r="D332" s="160" t="s">
        <v>193</v>
      </c>
      <c r="E332" s="161" t="s">
        <v>1</v>
      </c>
      <c r="F332" s="162" t="s">
        <v>440</v>
      </c>
      <c r="H332" s="163">
        <v>13.5</v>
      </c>
      <c r="I332" s="164"/>
      <c r="L332" s="159"/>
      <c r="M332" s="165"/>
      <c r="T332" s="166"/>
      <c r="AT332" s="161" t="s">
        <v>193</v>
      </c>
      <c r="AU332" s="161" t="s">
        <v>88</v>
      </c>
      <c r="AV332" s="12" t="s">
        <v>88</v>
      </c>
      <c r="AW332" s="12" t="s">
        <v>31</v>
      </c>
      <c r="AX332" s="12" t="s">
        <v>75</v>
      </c>
      <c r="AY332" s="161" t="s">
        <v>186</v>
      </c>
    </row>
    <row r="333" spans="2:65" s="12" customFormat="1">
      <c r="B333" s="159"/>
      <c r="D333" s="160" t="s">
        <v>193</v>
      </c>
      <c r="E333" s="161" t="s">
        <v>1</v>
      </c>
      <c r="F333" s="162" t="s">
        <v>441</v>
      </c>
      <c r="H333" s="163">
        <v>6.93</v>
      </c>
      <c r="I333" s="164"/>
      <c r="L333" s="159"/>
      <c r="M333" s="165"/>
      <c r="T333" s="166"/>
      <c r="AT333" s="161" t="s">
        <v>193</v>
      </c>
      <c r="AU333" s="161" t="s">
        <v>88</v>
      </c>
      <c r="AV333" s="12" t="s">
        <v>88</v>
      </c>
      <c r="AW333" s="12" t="s">
        <v>31</v>
      </c>
      <c r="AX333" s="12" t="s">
        <v>75</v>
      </c>
      <c r="AY333" s="161" t="s">
        <v>186</v>
      </c>
    </row>
    <row r="334" spans="2:65" s="13" customFormat="1">
      <c r="B334" s="167"/>
      <c r="D334" s="160" t="s">
        <v>193</v>
      </c>
      <c r="E334" s="168" t="s">
        <v>1</v>
      </c>
      <c r="F334" s="169" t="s">
        <v>195</v>
      </c>
      <c r="H334" s="170">
        <v>20.43</v>
      </c>
      <c r="I334" s="171"/>
      <c r="L334" s="167"/>
      <c r="M334" s="172"/>
      <c r="T334" s="173"/>
      <c r="AT334" s="168" t="s">
        <v>193</v>
      </c>
      <c r="AU334" s="168" t="s">
        <v>88</v>
      </c>
      <c r="AV334" s="13" t="s">
        <v>192</v>
      </c>
      <c r="AW334" s="13" t="s">
        <v>31</v>
      </c>
      <c r="AX334" s="13" t="s">
        <v>82</v>
      </c>
      <c r="AY334" s="168" t="s">
        <v>186</v>
      </c>
    </row>
    <row r="335" spans="2:65" s="1" customFormat="1" ht="24.25" customHeight="1">
      <c r="B335" s="144"/>
      <c r="C335" s="145" t="s">
        <v>452</v>
      </c>
      <c r="D335" s="145" t="s">
        <v>188</v>
      </c>
      <c r="E335" s="146" t="s">
        <v>453</v>
      </c>
      <c r="F335" s="147" t="s">
        <v>454</v>
      </c>
      <c r="G335" s="148" t="s">
        <v>132</v>
      </c>
      <c r="H335" s="149">
        <v>20.43</v>
      </c>
      <c r="I335" s="150"/>
      <c r="J335" s="151">
        <f>ROUND(I335*H335,2)</f>
        <v>0</v>
      </c>
      <c r="K335" s="152"/>
      <c r="L335" s="32"/>
      <c r="M335" s="153" t="s">
        <v>1</v>
      </c>
      <c r="N335" s="154" t="s">
        <v>41</v>
      </c>
      <c r="P335" s="155">
        <f>O335*H335</f>
        <v>0</v>
      </c>
      <c r="Q335" s="155">
        <v>0</v>
      </c>
      <c r="R335" s="155">
        <f>Q335*H335</f>
        <v>0</v>
      </c>
      <c r="S335" s="155">
        <v>0</v>
      </c>
      <c r="T335" s="156">
        <f>S335*H335</f>
        <v>0</v>
      </c>
      <c r="AR335" s="157" t="s">
        <v>192</v>
      </c>
      <c r="AT335" s="157" t="s">
        <v>188</v>
      </c>
      <c r="AU335" s="157" t="s">
        <v>88</v>
      </c>
      <c r="AY335" s="17" t="s">
        <v>186</v>
      </c>
      <c r="BE335" s="158">
        <f>IF(N335="základná",J335,0)</f>
        <v>0</v>
      </c>
      <c r="BF335" s="158">
        <f>IF(N335="znížená",J335,0)</f>
        <v>0</v>
      </c>
      <c r="BG335" s="158">
        <f>IF(N335="zákl. prenesená",J335,0)</f>
        <v>0</v>
      </c>
      <c r="BH335" s="158">
        <f>IF(N335="zníž. prenesená",J335,0)</f>
        <v>0</v>
      </c>
      <c r="BI335" s="158">
        <f>IF(N335="nulová",J335,0)</f>
        <v>0</v>
      </c>
      <c r="BJ335" s="17" t="s">
        <v>88</v>
      </c>
      <c r="BK335" s="158">
        <f>ROUND(I335*H335,2)</f>
        <v>0</v>
      </c>
      <c r="BL335" s="17" t="s">
        <v>192</v>
      </c>
      <c r="BM335" s="157" t="s">
        <v>455</v>
      </c>
    </row>
    <row r="336" spans="2:65" s="1" customFormat="1" ht="37.9" customHeight="1">
      <c r="B336" s="144"/>
      <c r="C336" s="145" t="s">
        <v>398</v>
      </c>
      <c r="D336" s="145" t="s">
        <v>188</v>
      </c>
      <c r="E336" s="146" t="s">
        <v>456</v>
      </c>
      <c r="F336" s="147" t="s">
        <v>457</v>
      </c>
      <c r="G336" s="148" t="s">
        <v>277</v>
      </c>
      <c r="H336" s="149">
        <v>1.2030000000000001</v>
      </c>
      <c r="I336" s="150"/>
      <c r="J336" s="151">
        <f>ROUND(I336*H336,2)</f>
        <v>0</v>
      </c>
      <c r="K336" s="152"/>
      <c r="L336" s="32"/>
      <c r="M336" s="153" t="s">
        <v>1</v>
      </c>
      <c r="N336" s="154" t="s">
        <v>41</v>
      </c>
      <c r="P336" s="155">
        <f>O336*H336</f>
        <v>0</v>
      </c>
      <c r="Q336" s="155">
        <v>1.0162834300000001</v>
      </c>
      <c r="R336" s="155">
        <f>Q336*H336</f>
        <v>1.2225889662900002</v>
      </c>
      <c r="S336" s="155">
        <v>0</v>
      </c>
      <c r="T336" s="156">
        <f>S336*H336</f>
        <v>0</v>
      </c>
      <c r="AR336" s="157" t="s">
        <v>192</v>
      </c>
      <c r="AT336" s="157" t="s">
        <v>188</v>
      </c>
      <c r="AU336" s="157" t="s">
        <v>88</v>
      </c>
      <c r="AY336" s="17" t="s">
        <v>186</v>
      </c>
      <c r="BE336" s="158">
        <f>IF(N336="základná",J336,0)</f>
        <v>0</v>
      </c>
      <c r="BF336" s="158">
        <f>IF(N336="znížená",J336,0)</f>
        <v>0</v>
      </c>
      <c r="BG336" s="158">
        <f>IF(N336="zákl. prenesená",J336,0)</f>
        <v>0</v>
      </c>
      <c r="BH336" s="158">
        <f>IF(N336="zníž. prenesená",J336,0)</f>
        <v>0</v>
      </c>
      <c r="BI336" s="158">
        <f>IF(N336="nulová",J336,0)</f>
        <v>0</v>
      </c>
      <c r="BJ336" s="17" t="s">
        <v>88</v>
      </c>
      <c r="BK336" s="158">
        <f>ROUND(I336*H336,2)</f>
        <v>0</v>
      </c>
      <c r="BL336" s="17" t="s">
        <v>192</v>
      </c>
      <c r="BM336" s="157" t="s">
        <v>458</v>
      </c>
    </row>
    <row r="337" spans="2:65" s="12" customFormat="1">
      <c r="B337" s="159"/>
      <c r="D337" s="160" t="s">
        <v>193</v>
      </c>
      <c r="E337" s="161" t="s">
        <v>1</v>
      </c>
      <c r="F337" s="162" t="s">
        <v>459</v>
      </c>
      <c r="H337" s="163">
        <v>1.2030000000000001</v>
      </c>
      <c r="I337" s="164"/>
      <c r="L337" s="159"/>
      <c r="M337" s="165"/>
      <c r="T337" s="166"/>
      <c r="AT337" s="161" t="s">
        <v>193</v>
      </c>
      <c r="AU337" s="161" t="s">
        <v>88</v>
      </c>
      <c r="AV337" s="12" t="s">
        <v>88</v>
      </c>
      <c r="AW337" s="12" t="s">
        <v>31</v>
      </c>
      <c r="AX337" s="12" t="s">
        <v>75</v>
      </c>
      <c r="AY337" s="161" t="s">
        <v>186</v>
      </c>
    </row>
    <row r="338" spans="2:65" s="13" customFormat="1">
      <c r="B338" s="167"/>
      <c r="D338" s="160" t="s">
        <v>193</v>
      </c>
      <c r="E338" s="168" t="s">
        <v>1</v>
      </c>
      <c r="F338" s="169" t="s">
        <v>195</v>
      </c>
      <c r="H338" s="170">
        <v>1.2030000000000001</v>
      </c>
      <c r="I338" s="171"/>
      <c r="L338" s="167"/>
      <c r="M338" s="172"/>
      <c r="T338" s="173"/>
      <c r="AT338" s="168" t="s">
        <v>193</v>
      </c>
      <c r="AU338" s="168" t="s">
        <v>88</v>
      </c>
      <c r="AV338" s="13" t="s">
        <v>192</v>
      </c>
      <c r="AW338" s="13" t="s">
        <v>31</v>
      </c>
      <c r="AX338" s="13" t="s">
        <v>82</v>
      </c>
      <c r="AY338" s="168" t="s">
        <v>186</v>
      </c>
    </row>
    <row r="339" spans="2:65" s="1" customFormat="1" ht="37.9" customHeight="1">
      <c r="B339" s="144"/>
      <c r="C339" s="145" t="s">
        <v>460</v>
      </c>
      <c r="D339" s="145" t="s">
        <v>188</v>
      </c>
      <c r="E339" s="146" t="s">
        <v>461</v>
      </c>
      <c r="F339" s="147" t="s">
        <v>462</v>
      </c>
      <c r="G339" s="148" t="s">
        <v>132</v>
      </c>
      <c r="H339" s="149">
        <v>60</v>
      </c>
      <c r="I339" s="150"/>
      <c r="J339" s="151">
        <f>ROUND(I339*H339,2)</f>
        <v>0</v>
      </c>
      <c r="K339" s="152"/>
      <c r="L339" s="32"/>
      <c r="M339" s="153" t="s">
        <v>1</v>
      </c>
      <c r="N339" s="154" t="s">
        <v>41</v>
      </c>
      <c r="P339" s="155">
        <f>O339*H339</f>
        <v>0</v>
      </c>
      <c r="Q339" s="155">
        <v>3.52441E-3</v>
      </c>
      <c r="R339" s="155">
        <f>Q339*H339</f>
        <v>0.2114646</v>
      </c>
      <c r="S339" s="155">
        <v>0</v>
      </c>
      <c r="T339" s="156">
        <f>S339*H339</f>
        <v>0</v>
      </c>
      <c r="AR339" s="157" t="s">
        <v>192</v>
      </c>
      <c r="AT339" s="157" t="s">
        <v>188</v>
      </c>
      <c r="AU339" s="157" t="s">
        <v>88</v>
      </c>
      <c r="AY339" s="17" t="s">
        <v>186</v>
      </c>
      <c r="BE339" s="158">
        <f>IF(N339="základná",J339,0)</f>
        <v>0</v>
      </c>
      <c r="BF339" s="158">
        <f>IF(N339="znížená",J339,0)</f>
        <v>0</v>
      </c>
      <c r="BG339" s="158">
        <f>IF(N339="zákl. prenesená",J339,0)</f>
        <v>0</v>
      </c>
      <c r="BH339" s="158">
        <f>IF(N339="zníž. prenesená",J339,0)</f>
        <v>0</v>
      </c>
      <c r="BI339" s="158">
        <f>IF(N339="nulová",J339,0)</f>
        <v>0</v>
      </c>
      <c r="BJ339" s="17" t="s">
        <v>88</v>
      </c>
      <c r="BK339" s="158">
        <f>ROUND(I339*H339,2)</f>
        <v>0</v>
      </c>
      <c r="BL339" s="17" t="s">
        <v>192</v>
      </c>
      <c r="BM339" s="157" t="s">
        <v>463</v>
      </c>
    </row>
    <row r="340" spans="2:65" s="12" customFormat="1">
      <c r="B340" s="159"/>
      <c r="D340" s="160" t="s">
        <v>193</v>
      </c>
      <c r="E340" s="161" t="s">
        <v>1</v>
      </c>
      <c r="F340" s="162" t="s">
        <v>464</v>
      </c>
      <c r="H340" s="163">
        <v>60</v>
      </c>
      <c r="I340" s="164"/>
      <c r="L340" s="159"/>
      <c r="M340" s="165"/>
      <c r="T340" s="166"/>
      <c r="AT340" s="161" t="s">
        <v>193</v>
      </c>
      <c r="AU340" s="161" t="s">
        <v>88</v>
      </c>
      <c r="AV340" s="12" t="s">
        <v>88</v>
      </c>
      <c r="AW340" s="12" t="s">
        <v>31</v>
      </c>
      <c r="AX340" s="12" t="s">
        <v>75</v>
      </c>
      <c r="AY340" s="161" t="s">
        <v>186</v>
      </c>
    </row>
    <row r="341" spans="2:65" s="13" customFormat="1">
      <c r="B341" s="167"/>
      <c r="D341" s="160" t="s">
        <v>193</v>
      </c>
      <c r="E341" s="168" t="s">
        <v>1</v>
      </c>
      <c r="F341" s="169" t="s">
        <v>195</v>
      </c>
      <c r="H341" s="170">
        <v>60</v>
      </c>
      <c r="I341" s="171"/>
      <c r="L341" s="167"/>
      <c r="M341" s="172"/>
      <c r="T341" s="173"/>
      <c r="AT341" s="168" t="s">
        <v>193</v>
      </c>
      <c r="AU341" s="168" t="s">
        <v>88</v>
      </c>
      <c r="AV341" s="13" t="s">
        <v>192</v>
      </c>
      <c r="AW341" s="13" t="s">
        <v>31</v>
      </c>
      <c r="AX341" s="13" t="s">
        <v>82</v>
      </c>
      <c r="AY341" s="168" t="s">
        <v>186</v>
      </c>
    </row>
    <row r="342" spans="2:65" s="1" customFormat="1" ht="37.9" customHeight="1">
      <c r="B342" s="144"/>
      <c r="C342" s="145" t="s">
        <v>401</v>
      </c>
      <c r="D342" s="145" t="s">
        <v>188</v>
      </c>
      <c r="E342" s="146" t="s">
        <v>465</v>
      </c>
      <c r="F342" s="147" t="s">
        <v>466</v>
      </c>
      <c r="G342" s="148" t="s">
        <v>132</v>
      </c>
      <c r="H342" s="149">
        <v>60</v>
      </c>
      <c r="I342" s="150"/>
      <c r="J342" s="151">
        <f>ROUND(I342*H342,2)</f>
        <v>0</v>
      </c>
      <c r="K342" s="152"/>
      <c r="L342" s="32"/>
      <c r="M342" s="153" t="s">
        <v>1</v>
      </c>
      <c r="N342" s="154" t="s">
        <v>41</v>
      </c>
      <c r="P342" s="155">
        <f>O342*H342</f>
        <v>0</v>
      </c>
      <c r="Q342" s="155">
        <v>4.7891100000000001E-3</v>
      </c>
      <c r="R342" s="155">
        <f>Q342*H342</f>
        <v>0.28734660000000001</v>
      </c>
      <c r="S342" s="155">
        <v>0</v>
      </c>
      <c r="T342" s="156">
        <f>S342*H342</f>
        <v>0</v>
      </c>
      <c r="AR342" s="157" t="s">
        <v>192</v>
      </c>
      <c r="AT342" s="157" t="s">
        <v>188</v>
      </c>
      <c r="AU342" s="157" t="s">
        <v>88</v>
      </c>
      <c r="AY342" s="17" t="s">
        <v>186</v>
      </c>
      <c r="BE342" s="158">
        <f>IF(N342="základná",J342,0)</f>
        <v>0</v>
      </c>
      <c r="BF342" s="158">
        <f>IF(N342="znížená",J342,0)</f>
        <v>0</v>
      </c>
      <c r="BG342" s="158">
        <f>IF(N342="zákl. prenesená",J342,0)</f>
        <v>0</v>
      </c>
      <c r="BH342" s="158">
        <f>IF(N342="zníž. prenesená",J342,0)</f>
        <v>0</v>
      </c>
      <c r="BI342" s="158">
        <f>IF(N342="nulová",J342,0)</f>
        <v>0</v>
      </c>
      <c r="BJ342" s="17" t="s">
        <v>88</v>
      </c>
      <c r="BK342" s="158">
        <f>ROUND(I342*H342,2)</f>
        <v>0</v>
      </c>
      <c r="BL342" s="17" t="s">
        <v>192</v>
      </c>
      <c r="BM342" s="157" t="s">
        <v>467</v>
      </c>
    </row>
    <row r="343" spans="2:65" s="1" customFormat="1" ht="16.5" customHeight="1">
      <c r="B343" s="144"/>
      <c r="C343" s="145" t="s">
        <v>468</v>
      </c>
      <c r="D343" s="145" t="s">
        <v>188</v>
      </c>
      <c r="E343" s="146" t="s">
        <v>469</v>
      </c>
      <c r="F343" s="147" t="s">
        <v>470</v>
      </c>
      <c r="G343" s="148" t="s">
        <v>198</v>
      </c>
      <c r="H343" s="149">
        <v>0.188</v>
      </c>
      <c r="I343" s="150"/>
      <c r="J343" s="151">
        <f>ROUND(I343*H343,2)</f>
        <v>0</v>
      </c>
      <c r="K343" s="152"/>
      <c r="L343" s="32"/>
      <c r="M343" s="153" t="s">
        <v>1</v>
      </c>
      <c r="N343" s="154" t="s">
        <v>41</v>
      </c>
      <c r="P343" s="155">
        <f>O343*H343</f>
        <v>0</v>
      </c>
      <c r="Q343" s="155">
        <v>2.3425007</v>
      </c>
      <c r="R343" s="155">
        <f>Q343*H343</f>
        <v>0.44039013160000001</v>
      </c>
      <c r="S343" s="155">
        <v>0</v>
      </c>
      <c r="T343" s="156">
        <f>S343*H343</f>
        <v>0</v>
      </c>
      <c r="AR343" s="157" t="s">
        <v>192</v>
      </c>
      <c r="AT343" s="157" t="s">
        <v>188</v>
      </c>
      <c r="AU343" s="157" t="s">
        <v>88</v>
      </c>
      <c r="AY343" s="17" t="s">
        <v>186</v>
      </c>
      <c r="BE343" s="158">
        <f>IF(N343="základná",J343,0)</f>
        <v>0</v>
      </c>
      <c r="BF343" s="158">
        <f>IF(N343="znížená",J343,0)</f>
        <v>0</v>
      </c>
      <c r="BG343" s="158">
        <f>IF(N343="zákl. prenesená",J343,0)</f>
        <v>0</v>
      </c>
      <c r="BH343" s="158">
        <f>IF(N343="zníž. prenesená",J343,0)</f>
        <v>0</v>
      </c>
      <c r="BI343" s="158">
        <f>IF(N343="nulová",J343,0)</f>
        <v>0</v>
      </c>
      <c r="BJ343" s="17" t="s">
        <v>88</v>
      </c>
      <c r="BK343" s="158">
        <f>ROUND(I343*H343,2)</f>
        <v>0</v>
      </c>
      <c r="BL343" s="17" t="s">
        <v>192</v>
      </c>
      <c r="BM343" s="157" t="s">
        <v>471</v>
      </c>
    </row>
    <row r="344" spans="2:65" s="14" customFormat="1">
      <c r="B344" s="174"/>
      <c r="D344" s="160" t="s">
        <v>193</v>
      </c>
      <c r="E344" s="175" t="s">
        <v>1</v>
      </c>
      <c r="F344" s="176" t="s">
        <v>472</v>
      </c>
      <c r="H344" s="175" t="s">
        <v>1</v>
      </c>
      <c r="I344" s="177"/>
      <c r="L344" s="174"/>
      <c r="M344" s="178"/>
      <c r="T344" s="179"/>
      <c r="AT344" s="175" t="s">
        <v>193</v>
      </c>
      <c r="AU344" s="175" t="s">
        <v>88</v>
      </c>
      <c r="AV344" s="14" t="s">
        <v>82</v>
      </c>
      <c r="AW344" s="14" t="s">
        <v>31</v>
      </c>
      <c r="AX344" s="14" t="s">
        <v>75</v>
      </c>
      <c r="AY344" s="175" t="s">
        <v>186</v>
      </c>
    </row>
    <row r="345" spans="2:65" s="12" customFormat="1">
      <c r="B345" s="159"/>
      <c r="D345" s="160" t="s">
        <v>193</v>
      </c>
      <c r="E345" s="161" t="s">
        <v>1</v>
      </c>
      <c r="F345" s="162" t="s">
        <v>473</v>
      </c>
      <c r="H345" s="163">
        <v>0.188</v>
      </c>
      <c r="I345" s="164"/>
      <c r="L345" s="159"/>
      <c r="M345" s="165"/>
      <c r="T345" s="166"/>
      <c r="AT345" s="161" t="s">
        <v>193</v>
      </c>
      <c r="AU345" s="161" t="s">
        <v>88</v>
      </c>
      <c r="AV345" s="12" t="s">
        <v>88</v>
      </c>
      <c r="AW345" s="12" t="s">
        <v>31</v>
      </c>
      <c r="AX345" s="12" t="s">
        <v>75</v>
      </c>
      <c r="AY345" s="161" t="s">
        <v>186</v>
      </c>
    </row>
    <row r="346" spans="2:65" s="13" customFormat="1">
      <c r="B346" s="167"/>
      <c r="D346" s="160" t="s">
        <v>193</v>
      </c>
      <c r="E346" s="168" t="s">
        <v>1</v>
      </c>
      <c r="F346" s="169" t="s">
        <v>195</v>
      </c>
      <c r="H346" s="170">
        <v>0.188</v>
      </c>
      <c r="I346" s="171"/>
      <c r="L346" s="167"/>
      <c r="M346" s="172"/>
      <c r="T346" s="173"/>
      <c r="AT346" s="168" t="s">
        <v>193</v>
      </c>
      <c r="AU346" s="168" t="s">
        <v>88</v>
      </c>
      <c r="AV346" s="13" t="s">
        <v>192</v>
      </c>
      <c r="AW346" s="13" t="s">
        <v>31</v>
      </c>
      <c r="AX346" s="13" t="s">
        <v>82</v>
      </c>
      <c r="AY346" s="168" t="s">
        <v>186</v>
      </c>
    </row>
    <row r="347" spans="2:65" s="1" customFormat="1" ht="16.5" customHeight="1">
      <c r="B347" s="144"/>
      <c r="C347" s="145" t="s">
        <v>411</v>
      </c>
      <c r="D347" s="145" t="s">
        <v>188</v>
      </c>
      <c r="E347" s="146" t="s">
        <v>474</v>
      </c>
      <c r="F347" s="147" t="s">
        <v>475</v>
      </c>
      <c r="G347" s="148" t="s">
        <v>132</v>
      </c>
      <c r="H347" s="149">
        <v>2.544</v>
      </c>
      <c r="I347" s="150"/>
      <c r="J347" s="151">
        <f>ROUND(I347*H347,2)</f>
        <v>0</v>
      </c>
      <c r="K347" s="152"/>
      <c r="L347" s="32"/>
      <c r="M347" s="153" t="s">
        <v>1</v>
      </c>
      <c r="N347" s="154" t="s">
        <v>41</v>
      </c>
      <c r="P347" s="155">
        <f>O347*H347</f>
        <v>0</v>
      </c>
      <c r="Q347" s="155">
        <v>1.09322E-3</v>
      </c>
      <c r="R347" s="155">
        <f>Q347*H347</f>
        <v>2.7811516800000003E-3</v>
      </c>
      <c r="S347" s="155">
        <v>0</v>
      </c>
      <c r="T347" s="156">
        <f>S347*H347</f>
        <v>0</v>
      </c>
      <c r="AR347" s="157" t="s">
        <v>192</v>
      </c>
      <c r="AT347" s="157" t="s">
        <v>188</v>
      </c>
      <c r="AU347" s="157" t="s">
        <v>88</v>
      </c>
      <c r="AY347" s="17" t="s">
        <v>186</v>
      </c>
      <c r="BE347" s="158">
        <f>IF(N347="základná",J347,0)</f>
        <v>0</v>
      </c>
      <c r="BF347" s="158">
        <f>IF(N347="znížená",J347,0)</f>
        <v>0</v>
      </c>
      <c r="BG347" s="158">
        <f>IF(N347="zákl. prenesená",J347,0)</f>
        <v>0</v>
      </c>
      <c r="BH347" s="158">
        <f>IF(N347="zníž. prenesená",J347,0)</f>
        <v>0</v>
      </c>
      <c r="BI347" s="158">
        <f>IF(N347="nulová",J347,0)</f>
        <v>0</v>
      </c>
      <c r="BJ347" s="17" t="s">
        <v>88</v>
      </c>
      <c r="BK347" s="158">
        <f>ROUND(I347*H347,2)</f>
        <v>0</v>
      </c>
      <c r="BL347" s="17" t="s">
        <v>192</v>
      </c>
      <c r="BM347" s="157" t="s">
        <v>476</v>
      </c>
    </row>
    <row r="348" spans="2:65" s="14" customFormat="1">
      <c r="B348" s="174"/>
      <c r="D348" s="160" t="s">
        <v>193</v>
      </c>
      <c r="E348" s="175" t="s">
        <v>1</v>
      </c>
      <c r="F348" s="176" t="s">
        <v>472</v>
      </c>
      <c r="H348" s="175" t="s">
        <v>1</v>
      </c>
      <c r="I348" s="177"/>
      <c r="L348" s="174"/>
      <c r="M348" s="178"/>
      <c r="T348" s="179"/>
      <c r="AT348" s="175" t="s">
        <v>193</v>
      </c>
      <c r="AU348" s="175" t="s">
        <v>88</v>
      </c>
      <c r="AV348" s="14" t="s">
        <v>82</v>
      </c>
      <c r="AW348" s="14" t="s">
        <v>31</v>
      </c>
      <c r="AX348" s="14" t="s">
        <v>75</v>
      </c>
      <c r="AY348" s="175" t="s">
        <v>186</v>
      </c>
    </row>
    <row r="349" spans="2:65" s="12" customFormat="1">
      <c r="B349" s="159"/>
      <c r="D349" s="160" t="s">
        <v>193</v>
      </c>
      <c r="E349" s="161" t="s">
        <v>1</v>
      </c>
      <c r="F349" s="162" t="s">
        <v>477</v>
      </c>
      <c r="H349" s="163">
        <v>1.5</v>
      </c>
      <c r="I349" s="164"/>
      <c r="L349" s="159"/>
      <c r="M349" s="165"/>
      <c r="T349" s="166"/>
      <c r="AT349" s="161" t="s">
        <v>193</v>
      </c>
      <c r="AU349" s="161" t="s">
        <v>88</v>
      </c>
      <c r="AV349" s="12" t="s">
        <v>88</v>
      </c>
      <c r="AW349" s="12" t="s">
        <v>31</v>
      </c>
      <c r="AX349" s="12" t="s">
        <v>75</v>
      </c>
      <c r="AY349" s="161" t="s">
        <v>186</v>
      </c>
    </row>
    <row r="350" spans="2:65" s="12" customFormat="1">
      <c r="B350" s="159"/>
      <c r="D350" s="160" t="s">
        <v>193</v>
      </c>
      <c r="E350" s="161" t="s">
        <v>1</v>
      </c>
      <c r="F350" s="162" t="s">
        <v>478</v>
      </c>
      <c r="H350" s="163">
        <v>1.044</v>
      </c>
      <c r="I350" s="164"/>
      <c r="L350" s="159"/>
      <c r="M350" s="165"/>
      <c r="T350" s="166"/>
      <c r="AT350" s="161" t="s">
        <v>193</v>
      </c>
      <c r="AU350" s="161" t="s">
        <v>88</v>
      </c>
      <c r="AV350" s="12" t="s">
        <v>88</v>
      </c>
      <c r="AW350" s="12" t="s">
        <v>31</v>
      </c>
      <c r="AX350" s="12" t="s">
        <v>75</v>
      </c>
      <c r="AY350" s="161" t="s">
        <v>186</v>
      </c>
    </row>
    <row r="351" spans="2:65" s="13" customFormat="1">
      <c r="B351" s="167"/>
      <c r="D351" s="160" t="s">
        <v>193</v>
      </c>
      <c r="E351" s="168" t="s">
        <v>1</v>
      </c>
      <c r="F351" s="169" t="s">
        <v>195</v>
      </c>
      <c r="H351" s="170">
        <v>2.544</v>
      </c>
      <c r="I351" s="171"/>
      <c r="L351" s="167"/>
      <c r="M351" s="172"/>
      <c r="T351" s="173"/>
      <c r="AT351" s="168" t="s">
        <v>193</v>
      </c>
      <c r="AU351" s="168" t="s">
        <v>88</v>
      </c>
      <c r="AV351" s="13" t="s">
        <v>192</v>
      </c>
      <c r="AW351" s="13" t="s">
        <v>31</v>
      </c>
      <c r="AX351" s="13" t="s">
        <v>82</v>
      </c>
      <c r="AY351" s="168" t="s">
        <v>186</v>
      </c>
    </row>
    <row r="352" spans="2:65" s="1" customFormat="1" ht="16.5" customHeight="1">
      <c r="B352" s="144"/>
      <c r="C352" s="145" t="s">
        <v>479</v>
      </c>
      <c r="D352" s="145" t="s">
        <v>188</v>
      </c>
      <c r="E352" s="146" t="s">
        <v>480</v>
      </c>
      <c r="F352" s="147" t="s">
        <v>481</v>
      </c>
      <c r="G352" s="148" t="s">
        <v>132</v>
      </c>
      <c r="H352" s="149">
        <v>2.544</v>
      </c>
      <c r="I352" s="150"/>
      <c r="J352" s="151">
        <f>ROUND(I352*H352,2)</f>
        <v>0</v>
      </c>
      <c r="K352" s="152"/>
      <c r="L352" s="32"/>
      <c r="M352" s="153" t="s">
        <v>1</v>
      </c>
      <c r="N352" s="154" t="s">
        <v>41</v>
      </c>
      <c r="P352" s="155">
        <f>O352*H352</f>
        <v>0</v>
      </c>
      <c r="Q352" s="155">
        <v>0</v>
      </c>
      <c r="R352" s="155">
        <f>Q352*H352</f>
        <v>0</v>
      </c>
      <c r="S352" s="155">
        <v>0</v>
      </c>
      <c r="T352" s="156">
        <f>S352*H352</f>
        <v>0</v>
      </c>
      <c r="AR352" s="157" t="s">
        <v>192</v>
      </c>
      <c r="AT352" s="157" t="s">
        <v>188</v>
      </c>
      <c r="AU352" s="157" t="s">
        <v>88</v>
      </c>
      <c r="AY352" s="17" t="s">
        <v>186</v>
      </c>
      <c r="BE352" s="158">
        <f>IF(N352="základná",J352,0)</f>
        <v>0</v>
      </c>
      <c r="BF352" s="158">
        <f>IF(N352="znížená",J352,0)</f>
        <v>0</v>
      </c>
      <c r="BG352" s="158">
        <f>IF(N352="zákl. prenesená",J352,0)</f>
        <v>0</v>
      </c>
      <c r="BH352" s="158">
        <f>IF(N352="zníž. prenesená",J352,0)</f>
        <v>0</v>
      </c>
      <c r="BI352" s="158">
        <f>IF(N352="nulová",J352,0)</f>
        <v>0</v>
      </c>
      <c r="BJ352" s="17" t="s">
        <v>88</v>
      </c>
      <c r="BK352" s="158">
        <f>ROUND(I352*H352,2)</f>
        <v>0</v>
      </c>
      <c r="BL352" s="17" t="s">
        <v>192</v>
      </c>
      <c r="BM352" s="157" t="s">
        <v>482</v>
      </c>
    </row>
    <row r="353" spans="2:65" s="1" customFormat="1" ht="24.25" customHeight="1">
      <c r="B353" s="144"/>
      <c r="C353" s="145" t="s">
        <v>418</v>
      </c>
      <c r="D353" s="145" t="s">
        <v>188</v>
      </c>
      <c r="E353" s="146" t="s">
        <v>483</v>
      </c>
      <c r="F353" s="147" t="s">
        <v>484</v>
      </c>
      <c r="G353" s="148" t="s">
        <v>132</v>
      </c>
      <c r="H353" s="149">
        <v>1.044</v>
      </c>
      <c r="I353" s="150"/>
      <c r="J353" s="151">
        <f>ROUND(I353*H353,2)</f>
        <v>0</v>
      </c>
      <c r="K353" s="152"/>
      <c r="L353" s="32"/>
      <c r="M353" s="153" t="s">
        <v>1</v>
      </c>
      <c r="N353" s="154" t="s">
        <v>41</v>
      </c>
      <c r="P353" s="155">
        <f>O353*H353</f>
        <v>0</v>
      </c>
      <c r="Q353" s="155">
        <v>6.1595E-3</v>
      </c>
      <c r="R353" s="155">
        <f>Q353*H353</f>
        <v>6.4305180000000005E-3</v>
      </c>
      <c r="S353" s="155">
        <v>0</v>
      </c>
      <c r="T353" s="156">
        <f>S353*H353</f>
        <v>0</v>
      </c>
      <c r="AR353" s="157" t="s">
        <v>192</v>
      </c>
      <c r="AT353" s="157" t="s">
        <v>188</v>
      </c>
      <c r="AU353" s="157" t="s">
        <v>88</v>
      </c>
      <c r="AY353" s="17" t="s">
        <v>186</v>
      </c>
      <c r="BE353" s="158">
        <f>IF(N353="základná",J353,0)</f>
        <v>0</v>
      </c>
      <c r="BF353" s="158">
        <f>IF(N353="znížená",J353,0)</f>
        <v>0</v>
      </c>
      <c r="BG353" s="158">
        <f>IF(N353="zákl. prenesená",J353,0)</f>
        <v>0</v>
      </c>
      <c r="BH353" s="158">
        <f>IF(N353="zníž. prenesená",J353,0)</f>
        <v>0</v>
      </c>
      <c r="BI353" s="158">
        <f>IF(N353="nulová",J353,0)</f>
        <v>0</v>
      </c>
      <c r="BJ353" s="17" t="s">
        <v>88</v>
      </c>
      <c r="BK353" s="158">
        <f>ROUND(I353*H353,2)</f>
        <v>0</v>
      </c>
      <c r="BL353" s="17" t="s">
        <v>192</v>
      </c>
      <c r="BM353" s="157" t="s">
        <v>485</v>
      </c>
    </row>
    <row r="354" spans="2:65" s="12" customFormat="1">
      <c r="B354" s="159"/>
      <c r="D354" s="160" t="s">
        <v>193</v>
      </c>
      <c r="E354" s="161" t="s">
        <v>1</v>
      </c>
      <c r="F354" s="162" t="s">
        <v>486</v>
      </c>
      <c r="H354" s="163">
        <v>1.044</v>
      </c>
      <c r="I354" s="164"/>
      <c r="L354" s="159"/>
      <c r="M354" s="165"/>
      <c r="T354" s="166"/>
      <c r="AT354" s="161" t="s">
        <v>193</v>
      </c>
      <c r="AU354" s="161" t="s">
        <v>88</v>
      </c>
      <c r="AV354" s="12" t="s">
        <v>88</v>
      </c>
      <c r="AW354" s="12" t="s">
        <v>31</v>
      </c>
      <c r="AX354" s="12" t="s">
        <v>75</v>
      </c>
      <c r="AY354" s="161" t="s">
        <v>186</v>
      </c>
    </row>
    <row r="355" spans="2:65" s="13" customFormat="1">
      <c r="B355" s="167"/>
      <c r="D355" s="160" t="s">
        <v>193</v>
      </c>
      <c r="E355" s="168" t="s">
        <v>1</v>
      </c>
      <c r="F355" s="169" t="s">
        <v>195</v>
      </c>
      <c r="H355" s="170">
        <v>1.044</v>
      </c>
      <c r="I355" s="171"/>
      <c r="L355" s="167"/>
      <c r="M355" s="172"/>
      <c r="T355" s="173"/>
      <c r="AT355" s="168" t="s">
        <v>193</v>
      </c>
      <c r="AU355" s="168" t="s">
        <v>88</v>
      </c>
      <c r="AV355" s="13" t="s">
        <v>192</v>
      </c>
      <c r="AW355" s="13" t="s">
        <v>31</v>
      </c>
      <c r="AX355" s="13" t="s">
        <v>82</v>
      </c>
      <c r="AY355" s="168" t="s">
        <v>186</v>
      </c>
    </row>
    <row r="356" spans="2:65" s="1" customFormat="1" ht="24.25" customHeight="1">
      <c r="B356" s="144"/>
      <c r="C356" s="145" t="s">
        <v>487</v>
      </c>
      <c r="D356" s="145" t="s">
        <v>188</v>
      </c>
      <c r="E356" s="146" t="s">
        <v>488</v>
      </c>
      <c r="F356" s="147" t="s">
        <v>489</v>
      </c>
      <c r="G356" s="148" t="s">
        <v>132</v>
      </c>
      <c r="H356" s="149">
        <v>1.044</v>
      </c>
      <c r="I356" s="150"/>
      <c r="J356" s="151">
        <f>ROUND(I356*H356,2)</f>
        <v>0</v>
      </c>
      <c r="K356" s="152"/>
      <c r="L356" s="32"/>
      <c r="M356" s="153" t="s">
        <v>1</v>
      </c>
      <c r="N356" s="154" t="s">
        <v>41</v>
      </c>
      <c r="P356" s="155">
        <f>O356*H356</f>
        <v>0</v>
      </c>
      <c r="Q356" s="155">
        <v>0</v>
      </c>
      <c r="R356" s="155">
        <f>Q356*H356</f>
        <v>0</v>
      </c>
      <c r="S356" s="155">
        <v>0</v>
      </c>
      <c r="T356" s="156">
        <f>S356*H356</f>
        <v>0</v>
      </c>
      <c r="AR356" s="157" t="s">
        <v>192</v>
      </c>
      <c r="AT356" s="157" t="s">
        <v>188</v>
      </c>
      <c r="AU356" s="157" t="s">
        <v>88</v>
      </c>
      <c r="AY356" s="17" t="s">
        <v>186</v>
      </c>
      <c r="BE356" s="158">
        <f>IF(N356="základná",J356,0)</f>
        <v>0</v>
      </c>
      <c r="BF356" s="158">
        <f>IF(N356="znížená",J356,0)</f>
        <v>0</v>
      </c>
      <c r="BG356" s="158">
        <f>IF(N356="zákl. prenesená",J356,0)</f>
        <v>0</v>
      </c>
      <c r="BH356" s="158">
        <f>IF(N356="zníž. prenesená",J356,0)</f>
        <v>0</v>
      </c>
      <c r="BI356" s="158">
        <f>IF(N356="nulová",J356,0)</f>
        <v>0</v>
      </c>
      <c r="BJ356" s="17" t="s">
        <v>88</v>
      </c>
      <c r="BK356" s="158">
        <f>ROUND(I356*H356,2)</f>
        <v>0</v>
      </c>
      <c r="BL356" s="17" t="s">
        <v>192</v>
      </c>
      <c r="BM356" s="157" t="s">
        <v>490</v>
      </c>
    </row>
    <row r="357" spans="2:65" s="1" customFormat="1" ht="21.75" customHeight="1">
      <c r="B357" s="144"/>
      <c r="C357" s="145" t="s">
        <v>429</v>
      </c>
      <c r="D357" s="145" t="s">
        <v>188</v>
      </c>
      <c r="E357" s="146" t="s">
        <v>491</v>
      </c>
      <c r="F357" s="147" t="s">
        <v>492</v>
      </c>
      <c r="G357" s="148" t="s">
        <v>198</v>
      </c>
      <c r="H357" s="149">
        <v>8.0950000000000006</v>
      </c>
      <c r="I357" s="150"/>
      <c r="J357" s="151">
        <f>ROUND(I357*H357,2)</f>
        <v>0</v>
      </c>
      <c r="K357" s="152"/>
      <c r="L357" s="32"/>
      <c r="M357" s="153" t="s">
        <v>1</v>
      </c>
      <c r="N357" s="154" t="s">
        <v>41</v>
      </c>
      <c r="P357" s="155">
        <f>O357*H357</f>
        <v>0</v>
      </c>
      <c r="Q357" s="155">
        <v>2.3424692</v>
      </c>
      <c r="R357" s="155">
        <f>Q357*H357</f>
        <v>18.962288174000001</v>
      </c>
      <c r="S357" s="155">
        <v>0</v>
      </c>
      <c r="T357" s="156">
        <f>S357*H357</f>
        <v>0</v>
      </c>
      <c r="AR357" s="157" t="s">
        <v>192</v>
      </c>
      <c r="AT357" s="157" t="s">
        <v>188</v>
      </c>
      <c r="AU357" s="157" t="s">
        <v>88</v>
      </c>
      <c r="AY357" s="17" t="s">
        <v>186</v>
      </c>
      <c r="BE357" s="158">
        <f>IF(N357="základná",J357,0)</f>
        <v>0</v>
      </c>
      <c r="BF357" s="158">
        <f>IF(N357="znížená",J357,0)</f>
        <v>0</v>
      </c>
      <c r="BG357" s="158">
        <f>IF(N357="zákl. prenesená",J357,0)</f>
        <v>0</v>
      </c>
      <c r="BH357" s="158">
        <f>IF(N357="zníž. prenesená",J357,0)</f>
        <v>0</v>
      </c>
      <c r="BI357" s="158">
        <f>IF(N357="nulová",J357,0)</f>
        <v>0</v>
      </c>
      <c r="BJ357" s="17" t="s">
        <v>88</v>
      </c>
      <c r="BK357" s="158">
        <f>ROUND(I357*H357,2)</f>
        <v>0</v>
      </c>
      <c r="BL357" s="17" t="s">
        <v>192</v>
      </c>
      <c r="BM357" s="157" t="s">
        <v>493</v>
      </c>
    </row>
    <row r="358" spans="2:65" s="12" customFormat="1">
      <c r="B358" s="159"/>
      <c r="D358" s="160" t="s">
        <v>193</v>
      </c>
      <c r="E358" s="161" t="s">
        <v>1</v>
      </c>
      <c r="F358" s="162" t="s">
        <v>494</v>
      </c>
      <c r="H358" s="163">
        <v>1.625</v>
      </c>
      <c r="I358" s="164"/>
      <c r="L358" s="159"/>
      <c r="M358" s="165"/>
      <c r="T358" s="166"/>
      <c r="AT358" s="161" t="s">
        <v>193</v>
      </c>
      <c r="AU358" s="161" t="s">
        <v>88</v>
      </c>
      <c r="AV358" s="12" t="s">
        <v>88</v>
      </c>
      <c r="AW358" s="12" t="s">
        <v>31</v>
      </c>
      <c r="AX358" s="12" t="s">
        <v>75</v>
      </c>
      <c r="AY358" s="161" t="s">
        <v>186</v>
      </c>
    </row>
    <row r="359" spans="2:65" s="12" customFormat="1">
      <c r="B359" s="159"/>
      <c r="D359" s="160" t="s">
        <v>193</v>
      </c>
      <c r="E359" s="161" t="s">
        <v>1</v>
      </c>
      <c r="F359" s="162" t="s">
        <v>495</v>
      </c>
      <c r="H359" s="163">
        <v>1.7669999999999999</v>
      </c>
      <c r="I359" s="164"/>
      <c r="L359" s="159"/>
      <c r="M359" s="165"/>
      <c r="T359" s="166"/>
      <c r="AT359" s="161" t="s">
        <v>193</v>
      </c>
      <c r="AU359" s="161" t="s">
        <v>88</v>
      </c>
      <c r="AV359" s="12" t="s">
        <v>88</v>
      </c>
      <c r="AW359" s="12" t="s">
        <v>31</v>
      </c>
      <c r="AX359" s="12" t="s">
        <v>75</v>
      </c>
      <c r="AY359" s="161" t="s">
        <v>186</v>
      </c>
    </row>
    <row r="360" spans="2:65" s="12" customFormat="1">
      <c r="B360" s="159"/>
      <c r="D360" s="160" t="s">
        <v>193</v>
      </c>
      <c r="E360" s="161" t="s">
        <v>1</v>
      </c>
      <c r="F360" s="162" t="s">
        <v>496</v>
      </c>
      <c r="H360" s="163">
        <v>0.83299999999999996</v>
      </c>
      <c r="I360" s="164"/>
      <c r="L360" s="159"/>
      <c r="M360" s="165"/>
      <c r="T360" s="166"/>
      <c r="AT360" s="161" t="s">
        <v>193</v>
      </c>
      <c r="AU360" s="161" t="s">
        <v>88</v>
      </c>
      <c r="AV360" s="12" t="s">
        <v>88</v>
      </c>
      <c r="AW360" s="12" t="s">
        <v>31</v>
      </c>
      <c r="AX360" s="12" t="s">
        <v>75</v>
      </c>
      <c r="AY360" s="161" t="s">
        <v>186</v>
      </c>
    </row>
    <row r="361" spans="2:65" s="12" customFormat="1">
      <c r="B361" s="159"/>
      <c r="D361" s="160" t="s">
        <v>193</v>
      </c>
      <c r="E361" s="161" t="s">
        <v>1</v>
      </c>
      <c r="F361" s="162" t="s">
        <v>497</v>
      </c>
      <c r="H361" s="163">
        <v>3.87</v>
      </c>
      <c r="I361" s="164"/>
      <c r="L361" s="159"/>
      <c r="M361" s="165"/>
      <c r="T361" s="166"/>
      <c r="AT361" s="161" t="s">
        <v>193</v>
      </c>
      <c r="AU361" s="161" t="s">
        <v>88</v>
      </c>
      <c r="AV361" s="12" t="s">
        <v>88</v>
      </c>
      <c r="AW361" s="12" t="s">
        <v>31</v>
      </c>
      <c r="AX361" s="12" t="s">
        <v>75</v>
      </c>
      <c r="AY361" s="161" t="s">
        <v>186</v>
      </c>
    </row>
    <row r="362" spans="2:65" s="13" customFormat="1">
      <c r="B362" s="167"/>
      <c r="D362" s="160" t="s">
        <v>193</v>
      </c>
      <c r="E362" s="168" t="s">
        <v>1</v>
      </c>
      <c r="F362" s="169" t="s">
        <v>195</v>
      </c>
      <c r="H362" s="170">
        <v>8.0950000000000006</v>
      </c>
      <c r="I362" s="171"/>
      <c r="L362" s="167"/>
      <c r="M362" s="172"/>
      <c r="T362" s="173"/>
      <c r="AT362" s="168" t="s">
        <v>193</v>
      </c>
      <c r="AU362" s="168" t="s">
        <v>88</v>
      </c>
      <c r="AV362" s="13" t="s">
        <v>192</v>
      </c>
      <c r="AW362" s="13" t="s">
        <v>31</v>
      </c>
      <c r="AX362" s="13" t="s">
        <v>82</v>
      </c>
      <c r="AY362" s="168" t="s">
        <v>186</v>
      </c>
    </row>
    <row r="363" spans="2:65" s="1" customFormat="1" ht="24.25" customHeight="1">
      <c r="B363" s="144"/>
      <c r="C363" s="145" t="s">
        <v>498</v>
      </c>
      <c r="D363" s="145" t="s">
        <v>188</v>
      </c>
      <c r="E363" s="146" t="s">
        <v>499</v>
      </c>
      <c r="F363" s="147" t="s">
        <v>500</v>
      </c>
      <c r="G363" s="148" t="s">
        <v>132</v>
      </c>
      <c r="H363" s="149">
        <v>39.92</v>
      </c>
      <c r="I363" s="150"/>
      <c r="J363" s="151">
        <f>ROUND(I363*H363,2)</f>
        <v>0</v>
      </c>
      <c r="K363" s="152"/>
      <c r="L363" s="32"/>
      <c r="M363" s="153" t="s">
        <v>1</v>
      </c>
      <c r="N363" s="154" t="s">
        <v>41</v>
      </c>
      <c r="P363" s="155">
        <f>O363*H363</f>
        <v>0</v>
      </c>
      <c r="Q363" s="155">
        <v>3.3922599999999998E-3</v>
      </c>
      <c r="R363" s="155">
        <f>Q363*H363</f>
        <v>0.13541901919999999</v>
      </c>
      <c r="S363" s="155">
        <v>0</v>
      </c>
      <c r="T363" s="156">
        <f>S363*H363</f>
        <v>0</v>
      </c>
      <c r="AR363" s="157" t="s">
        <v>192</v>
      </c>
      <c r="AT363" s="157" t="s">
        <v>188</v>
      </c>
      <c r="AU363" s="157" t="s">
        <v>88</v>
      </c>
      <c r="AY363" s="17" t="s">
        <v>186</v>
      </c>
      <c r="BE363" s="158">
        <f>IF(N363="základná",J363,0)</f>
        <v>0</v>
      </c>
      <c r="BF363" s="158">
        <f>IF(N363="znížená",J363,0)</f>
        <v>0</v>
      </c>
      <c r="BG363" s="158">
        <f>IF(N363="zákl. prenesená",J363,0)</f>
        <v>0</v>
      </c>
      <c r="BH363" s="158">
        <f>IF(N363="zníž. prenesená",J363,0)</f>
        <v>0</v>
      </c>
      <c r="BI363" s="158">
        <f>IF(N363="nulová",J363,0)</f>
        <v>0</v>
      </c>
      <c r="BJ363" s="17" t="s">
        <v>88</v>
      </c>
      <c r="BK363" s="158">
        <f>ROUND(I363*H363,2)</f>
        <v>0</v>
      </c>
      <c r="BL363" s="17" t="s">
        <v>192</v>
      </c>
      <c r="BM363" s="157" t="s">
        <v>501</v>
      </c>
    </row>
    <row r="364" spans="2:65" s="12" customFormat="1">
      <c r="B364" s="159"/>
      <c r="D364" s="160" t="s">
        <v>193</v>
      </c>
      <c r="E364" s="161" t="s">
        <v>1</v>
      </c>
      <c r="F364" s="162" t="s">
        <v>502</v>
      </c>
      <c r="H364" s="163">
        <v>5.7</v>
      </c>
      <c r="I364" s="164"/>
      <c r="L364" s="159"/>
      <c r="M364" s="165"/>
      <c r="T364" s="166"/>
      <c r="AT364" s="161" t="s">
        <v>193</v>
      </c>
      <c r="AU364" s="161" t="s">
        <v>88</v>
      </c>
      <c r="AV364" s="12" t="s">
        <v>88</v>
      </c>
      <c r="AW364" s="12" t="s">
        <v>31</v>
      </c>
      <c r="AX364" s="12" t="s">
        <v>75</v>
      </c>
      <c r="AY364" s="161" t="s">
        <v>186</v>
      </c>
    </row>
    <row r="365" spans="2:65" s="12" customFormat="1">
      <c r="B365" s="159"/>
      <c r="D365" s="160" t="s">
        <v>193</v>
      </c>
      <c r="E365" s="161" t="s">
        <v>1</v>
      </c>
      <c r="F365" s="162" t="s">
        <v>503</v>
      </c>
      <c r="H365" s="163">
        <v>6.2</v>
      </c>
      <c r="I365" s="164"/>
      <c r="L365" s="159"/>
      <c r="M365" s="165"/>
      <c r="T365" s="166"/>
      <c r="AT365" s="161" t="s">
        <v>193</v>
      </c>
      <c r="AU365" s="161" t="s">
        <v>88</v>
      </c>
      <c r="AV365" s="12" t="s">
        <v>88</v>
      </c>
      <c r="AW365" s="12" t="s">
        <v>31</v>
      </c>
      <c r="AX365" s="12" t="s">
        <v>75</v>
      </c>
      <c r="AY365" s="161" t="s">
        <v>186</v>
      </c>
    </row>
    <row r="366" spans="2:65" s="12" customFormat="1">
      <c r="B366" s="159"/>
      <c r="D366" s="160" t="s">
        <v>193</v>
      </c>
      <c r="E366" s="161" t="s">
        <v>1</v>
      </c>
      <c r="F366" s="162" t="s">
        <v>504</v>
      </c>
      <c r="H366" s="163">
        <v>2.2200000000000002</v>
      </c>
      <c r="I366" s="164"/>
      <c r="L366" s="159"/>
      <c r="M366" s="165"/>
      <c r="T366" s="166"/>
      <c r="AT366" s="161" t="s">
        <v>193</v>
      </c>
      <c r="AU366" s="161" t="s">
        <v>88</v>
      </c>
      <c r="AV366" s="12" t="s">
        <v>88</v>
      </c>
      <c r="AW366" s="12" t="s">
        <v>31</v>
      </c>
      <c r="AX366" s="12" t="s">
        <v>75</v>
      </c>
      <c r="AY366" s="161" t="s">
        <v>186</v>
      </c>
    </row>
    <row r="367" spans="2:65" s="12" customFormat="1">
      <c r="B367" s="159"/>
      <c r="D367" s="160" t="s">
        <v>193</v>
      </c>
      <c r="E367" s="161" t="s">
        <v>1</v>
      </c>
      <c r="F367" s="162" t="s">
        <v>505</v>
      </c>
      <c r="H367" s="163">
        <v>25.8</v>
      </c>
      <c r="I367" s="164"/>
      <c r="L367" s="159"/>
      <c r="M367" s="165"/>
      <c r="T367" s="166"/>
      <c r="AT367" s="161" t="s">
        <v>193</v>
      </c>
      <c r="AU367" s="161" t="s">
        <v>88</v>
      </c>
      <c r="AV367" s="12" t="s">
        <v>88</v>
      </c>
      <c r="AW367" s="12" t="s">
        <v>31</v>
      </c>
      <c r="AX367" s="12" t="s">
        <v>75</v>
      </c>
      <c r="AY367" s="161" t="s">
        <v>186</v>
      </c>
    </row>
    <row r="368" spans="2:65" s="13" customFormat="1">
      <c r="B368" s="167"/>
      <c r="D368" s="160" t="s">
        <v>193</v>
      </c>
      <c r="E368" s="168" t="s">
        <v>1</v>
      </c>
      <c r="F368" s="169" t="s">
        <v>195</v>
      </c>
      <c r="H368" s="170">
        <v>39.92</v>
      </c>
      <c r="I368" s="171"/>
      <c r="L368" s="167"/>
      <c r="M368" s="172"/>
      <c r="T368" s="173"/>
      <c r="AT368" s="168" t="s">
        <v>193</v>
      </c>
      <c r="AU368" s="168" t="s">
        <v>88</v>
      </c>
      <c r="AV368" s="13" t="s">
        <v>192</v>
      </c>
      <c r="AW368" s="13" t="s">
        <v>31</v>
      </c>
      <c r="AX368" s="13" t="s">
        <v>82</v>
      </c>
      <c r="AY368" s="168" t="s">
        <v>186</v>
      </c>
    </row>
    <row r="369" spans="2:65" s="1" customFormat="1" ht="24.25" customHeight="1">
      <c r="B369" s="144"/>
      <c r="C369" s="145" t="s">
        <v>439</v>
      </c>
      <c r="D369" s="145" t="s">
        <v>188</v>
      </c>
      <c r="E369" s="146" t="s">
        <v>506</v>
      </c>
      <c r="F369" s="147" t="s">
        <v>507</v>
      </c>
      <c r="G369" s="148" t="s">
        <v>132</v>
      </c>
      <c r="H369" s="149">
        <v>39.92</v>
      </c>
      <c r="I369" s="150"/>
      <c r="J369" s="151">
        <f>ROUND(I369*H369,2)</f>
        <v>0</v>
      </c>
      <c r="K369" s="152"/>
      <c r="L369" s="32"/>
      <c r="M369" s="153" t="s">
        <v>1</v>
      </c>
      <c r="N369" s="154" t="s">
        <v>41</v>
      </c>
      <c r="P369" s="155">
        <f>O369*H369</f>
        <v>0</v>
      </c>
      <c r="Q369" s="155">
        <v>0</v>
      </c>
      <c r="R369" s="155">
        <f>Q369*H369</f>
        <v>0</v>
      </c>
      <c r="S369" s="155">
        <v>0</v>
      </c>
      <c r="T369" s="156">
        <f>S369*H369</f>
        <v>0</v>
      </c>
      <c r="AR369" s="157" t="s">
        <v>192</v>
      </c>
      <c r="AT369" s="157" t="s">
        <v>188</v>
      </c>
      <c r="AU369" s="157" t="s">
        <v>88</v>
      </c>
      <c r="AY369" s="17" t="s">
        <v>186</v>
      </c>
      <c r="BE369" s="158">
        <f>IF(N369="základná",J369,0)</f>
        <v>0</v>
      </c>
      <c r="BF369" s="158">
        <f>IF(N369="znížená",J369,0)</f>
        <v>0</v>
      </c>
      <c r="BG369" s="158">
        <f>IF(N369="zákl. prenesená",J369,0)</f>
        <v>0</v>
      </c>
      <c r="BH369" s="158">
        <f>IF(N369="zníž. prenesená",J369,0)</f>
        <v>0</v>
      </c>
      <c r="BI369" s="158">
        <f>IF(N369="nulová",J369,0)</f>
        <v>0</v>
      </c>
      <c r="BJ369" s="17" t="s">
        <v>88</v>
      </c>
      <c r="BK369" s="158">
        <f>ROUND(I369*H369,2)</f>
        <v>0</v>
      </c>
      <c r="BL369" s="17" t="s">
        <v>192</v>
      </c>
      <c r="BM369" s="157" t="s">
        <v>508</v>
      </c>
    </row>
    <row r="370" spans="2:65" s="1" customFormat="1" ht="24.25" customHeight="1">
      <c r="B370" s="144"/>
      <c r="C370" s="145" t="s">
        <v>509</v>
      </c>
      <c r="D370" s="145" t="s">
        <v>188</v>
      </c>
      <c r="E370" s="146" t="s">
        <v>510</v>
      </c>
      <c r="F370" s="147" t="s">
        <v>511</v>
      </c>
      <c r="G370" s="148" t="s">
        <v>277</v>
      </c>
      <c r="H370" s="149">
        <v>0.51100000000000001</v>
      </c>
      <c r="I370" s="150"/>
      <c r="J370" s="151">
        <f>ROUND(I370*H370,2)</f>
        <v>0</v>
      </c>
      <c r="K370" s="152"/>
      <c r="L370" s="32"/>
      <c r="M370" s="153" t="s">
        <v>1</v>
      </c>
      <c r="N370" s="154" t="s">
        <v>41</v>
      </c>
      <c r="P370" s="155">
        <f>O370*H370</f>
        <v>0</v>
      </c>
      <c r="Q370" s="155">
        <v>1.0165904100000001</v>
      </c>
      <c r="R370" s="155">
        <f>Q370*H370</f>
        <v>0.51947769951</v>
      </c>
      <c r="S370" s="155">
        <v>0</v>
      </c>
      <c r="T370" s="156">
        <f>S370*H370</f>
        <v>0</v>
      </c>
      <c r="AR370" s="157" t="s">
        <v>192</v>
      </c>
      <c r="AT370" s="157" t="s">
        <v>188</v>
      </c>
      <c r="AU370" s="157" t="s">
        <v>88</v>
      </c>
      <c r="AY370" s="17" t="s">
        <v>186</v>
      </c>
      <c r="BE370" s="158">
        <f>IF(N370="základná",J370,0)</f>
        <v>0</v>
      </c>
      <c r="BF370" s="158">
        <f>IF(N370="znížená",J370,0)</f>
        <v>0</v>
      </c>
      <c r="BG370" s="158">
        <f>IF(N370="zákl. prenesená",J370,0)</f>
        <v>0</v>
      </c>
      <c r="BH370" s="158">
        <f>IF(N370="zníž. prenesená",J370,0)</f>
        <v>0</v>
      </c>
      <c r="BI370" s="158">
        <f>IF(N370="nulová",J370,0)</f>
        <v>0</v>
      </c>
      <c r="BJ370" s="17" t="s">
        <v>88</v>
      </c>
      <c r="BK370" s="158">
        <f>ROUND(I370*H370,2)</f>
        <v>0</v>
      </c>
      <c r="BL370" s="17" t="s">
        <v>192</v>
      </c>
      <c r="BM370" s="157" t="s">
        <v>512</v>
      </c>
    </row>
    <row r="371" spans="2:65" s="14" customFormat="1">
      <c r="B371" s="174"/>
      <c r="D371" s="160" t="s">
        <v>193</v>
      </c>
      <c r="E371" s="175" t="s">
        <v>1</v>
      </c>
      <c r="F371" s="176" t="s">
        <v>513</v>
      </c>
      <c r="H371" s="175" t="s">
        <v>1</v>
      </c>
      <c r="I371" s="177"/>
      <c r="L371" s="174"/>
      <c r="M371" s="178"/>
      <c r="T371" s="179"/>
      <c r="AT371" s="175" t="s">
        <v>193</v>
      </c>
      <c r="AU371" s="175" t="s">
        <v>88</v>
      </c>
      <c r="AV371" s="14" t="s">
        <v>82</v>
      </c>
      <c r="AW371" s="14" t="s">
        <v>31</v>
      </c>
      <c r="AX371" s="14" t="s">
        <v>75</v>
      </c>
      <c r="AY371" s="175" t="s">
        <v>186</v>
      </c>
    </row>
    <row r="372" spans="2:65" s="12" customFormat="1">
      <c r="B372" s="159"/>
      <c r="D372" s="160" t="s">
        <v>193</v>
      </c>
      <c r="E372" s="161" t="s">
        <v>1</v>
      </c>
      <c r="F372" s="162" t="s">
        <v>514</v>
      </c>
      <c r="H372" s="163">
        <v>0.51100000000000001</v>
      </c>
      <c r="I372" s="164"/>
      <c r="L372" s="159"/>
      <c r="M372" s="165"/>
      <c r="T372" s="166"/>
      <c r="AT372" s="161" t="s">
        <v>193</v>
      </c>
      <c r="AU372" s="161" t="s">
        <v>88</v>
      </c>
      <c r="AV372" s="12" t="s">
        <v>88</v>
      </c>
      <c r="AW372" s="12" t="s">
        <v>31</v>
      </c>
      <c r="AX372" s="12" t="s">
        <v>75</v>
      </c>
      <c r="AY372" s="161" t="s">
        <v>186</v>
      </c>
    </row>
    <row r="373" spans="2:65" s="13" customFormat="1">
      <c r="B373" s="167"/>
      <c r="D373" s="160" t="s">
        <v>193</v>
      </c>
      <c r="E373" s="168" t="s">
        <v>1</v>
      </c>
      <c r="F373" s="169" t="s">
        <v>195</v>
      </c>
      <c r="H373" s="170">
        <v>0.51100000000000001</v>
      </c>
      <c r="I373" s="171"/>
      <c r="L373" s="167"/>
      <c r="M373" s="172"/>
      <c r="T373" s="173"/>
      <c r="AT373" s="168" t="s">
        <v>193</v>
      </c>
      <c r="AU373" s="168" t="s">
        <v>88</v>
      </c>
      <c r="AV373" s="13" t="s">
        <v>192</v>
      </c>
      <c r="AW373" s="13" t="s">
        <v>31</v>
      </c>
      <c r="AX373" s="13" t="s">
        <v>82</v>
      </c>
      <c r="AY373" s="168" t="s">
        <v>186</v>
      </c>
    </row>
    <row r="374" spans="2:65" s="1" customFormat="1" ht="33" customHeight="1">
      <c r="B374" s="144"/>
      <c r="C374" s="145" t="s">
        <v>448</v>
      </c>
      <c r="D374" s="145" t="s">
        <v>188</v>
      </c>
      <c r="E374" s="146" t="s">
        <v>515</v>
      </c>
      <c r="F374" s="147" t="s">
        <v>516</v>
      </c>
      <c r="G374" s="148" t="s">
        <v>132</v>
      </c>
      <c r="H374" s="149">
        <v>35.454999999999998</v>
      </c>
      <c r="I374" s="150"/>
      <c r="J374" s="151">
        <f>ROUND(I374*H374,2)</f>
        <v>0</v>
      </c>
      <c r="K374" s="152"/>
      <c r="L374" s="32"/>
      <c r="M374" s="153" t="s">
        <v>1</v>
      </c>
      <c r="N374" s="154" t="s">
        <v>41</v>
      </c>
      <c r="P374" s="155">
        <f>O374*H374</f>
        <v>0</v>
      </c>
      <c r="Q374" s="155">
        <v>1.4999999999999999E-4</v>
      </c>
      <c r="R374" s="155">
        <f>Q374*H374</f>
        <v>5.3182499999999992E-3</v>
      </c>
      <c r="S374" s="155">
        <v>0</v>
      </c>
      <c r="T374" s="156">
        <f>S374*H374</f>
        <v>0</v>
      </c>
      <c r="AR374" s="157" t="s">
        <v>192</v>
      </c>
      <c r="AT374" s="157" t="s">
        <v>188</v>
      </c>
      <c r="AU374" s="157" t="s">
        <v>88</v>
      </c>
      <c r="AY374" s="17" t="s">
        <v>186</v>
      </c>
      <c r="BE374" s="158">
        <f>IF(N374="základná",J374,0)</f>
        <v>0</v>
      </c>
      <c r="BF374" s="158">
        <f>IF(N374="znížená",J374,0)</f>
        <v>0</v>
      </c>
      <c r="BG374" s="158">
        <f>IF(N374="zákl. prenesená",J374,0)</f>
        <v>0</v>
      </c>
      <c r="BH374" s="158">
        <f>IF(N374="zníž. prenesená",J374,0)</f>
        <v>0</v>
      </c>
      <c r="BI374" s="158">
        <f>IF(N374="nulová",J374,0)</f>
        <v>0</v>
      </c>
      <c r="BJ374" s="17" t="s">
        <v>88</v>
      </c>
      <c r="BK374" s="158">
        <f>ROUND(I374*H374,2)</f>
        <v>0</v>
      </c>
      <c r="BL374" s="17" t="s">
        <v>192</v>
      </c>
      <c r="BM374" s="157" t="s">
        <v>517</v>
      </c>
    </row>
    <row r="375" spans="2:65" s="14" customFormat="1">
      <c r="B375" s="174"/>
      <c r="D375" s="160" t="s">
        <v>193</v>
      </c>
      <c r="E375" s="175" t="s">
        <v>1</v>
      </c>
      <c r="F375" s="176" t="s">
        <v>518</v>
      </c>
      <c r="H375" s="175" t="s">
        <v>1</v>
      </c>
      <c r="I375" s="177"/>
      <c r="L375" s="174"/>
      <c r="M375" s="178"/>
      <c r="T375" s="179"/>
      <c r="AT375" s="175" t="s">
        <v>193</v>
      </c>
      <c r="AU375" s="175" t="s">
        <v>88</v>
      </c>
      <c r="AV375" s="14" t="s">
        <v>82</v>
      </c>
      <c r="AW375" s="14" t="s">
        <v>31</v>
      </c>
      <c r="AX375" s="14" t="s">
        <v>75</v>
      </c>
      <c r="AY375" s="175" t="s">
        <v>186</v>
      </c>
    </row>
    <row r="376" spans="2:65" s="12" customFormat="1">
      <c r="B376" s="159"/>
      <c r="D376" s="160" t="s">
        <v>193</v>
      </c>
      <c r="E376" s="161" t="s">
        <v>1</v>
      </c>
      <c r="F376" s="162" t="s">
        <v>519</v>
      </c>
      <c r="H376" s="163">
        <v>10.48</v>
      </c>
      <c r="I376" s="164"/>
      <c r="L376" s="159"/>
      <c r="M376" s="165"/>
      <c r="T376" s="166"/>
      <c r="AT376" s="161" t="s">
        <v>193</v>
      </c>
      <c r="AU376" s="161" t="s">
        <v>88</v>
      </c>
      <c r="AV376" s="12" t="s">
        <v>88</v>
      </c>
      <c r="AW376" s="12" t="s">
        <v>31</v>
      </c>
      <c r="AX376" s="12" t="s">
        <v>75</v>
      </c>
      <c r="AY376" s="161" t="s">
        <v>186</v>
      </c>
    </row>
    <row r="377" spans="2:65" s="12" customFormat="1">
      <c r="B377" s="159"/>
      <c r="D377" s="160" t="s">
        <v>193</v>
      </c>
      <c r="E377" s="161" t="s">
        <v>1</v>
      </c>
      <c r="F377" s="162" t="s">
        <v>520</v>
      </c>
      <c r="H377" s="163">
        <v>2.0099999999999998</v>
      </c>
      <c r="I377" s="164"/>
      <c r="L377" s="159"/>
      <c r="M377" s="165"/>
      <c r="T377" s="166"/>
      <c r="AT377" s="161" t="s">
        <v>193</v>
      </c>
      <c r="AU377" s="161" t="s">
        <v>88</v>
      </c>
      <c r="AV377" s="12" t="s">
        <v>88</v>
      </c>
      <c r="AW377" s="12" t="s">
        <v>31</v>
      </c>
      <c r="AX377" s="12" t="s">
        <v>75</v>
      </c>
      <c r="AY377" s="161" t="s">
        <v>186</v>
      </c>
    </row>
    <row r="378" spans="2:65" s="12" customFormat="1">
      <c r="B378" s="159"/>
      <c r="D378" s="160" t="s">
        <v>193</v>
      </c>
      <c r="E378" s="161" t="s">
        <v>1</v>
      </c>
      <c r="F378" s="162" t="s">
        <v>521</v>
      </c>
      <c r="H378" s="163">
        <v>0.48</v>
      </c>
      <c r="I378" s="164"/>
      <c r="L378" s="159"/>
      <c r="M378" s="165"/>
      <c r="T378" s="166"/>
      <c r="AT378" s="161" t="s">
        <v>193</v>
      </c>
      <c r="AU378" s="161" t="s">
        <v>88</v>
      </c>
      <c r="AV378" s="12" t="s">
        <v>88</v>
      </c>
      <c r="AW378" s="12" t="s">
        <v>31</v>
      </c>
      <c r="AX378" s="12" t="s">
        <v>75</v>
      </c>
      <c r="AY378" s="161" t="s">
        <v>186</v>
      </c>
    </row>
    <row r="379" spans="2:65" s="14" customFormat="1">
      <c r="B379" s="174"/>
      <c r="D379" s="160" t="s">
        <v>193</v>
      </c>
      <c r="E379" s="175" t="s">
        <v>1</v>
      </c>
      <c r="F379" s="176" t="s">
        <v>522</v>
      </c>
      <c r="H379" s="175" t="s">
        <v>1</v>
      </c>
      <c r="I379" s="177"/>
      <c r="L379" s="174"/>
      <c r="M379" s="178"/>
      <c r="T379" s="179"/>
      <c r="AT379" s="175" t="s">
        <v>193</v>
      </c>
      <c r="AU379" s="175" t="s">
        <v>88</v>
      </c>
      <c r="AV379" s="14" t="s">
        <v>82</v>
      </c>
      <c r="AW379" s="14" t="s">
        <v>31</v>
      </c>
      <c r="AX379" s="14" t="s">
        <v>75</v>
      </c>
      <c r="AY379" s="175" t="s">
        <v>186</v>
      </c>
    </row>
    <row r="380" spans="2:65" s="12" customFormat="1">
      <c r="B380" s="159"/>
      <c r="D380" s="160" t="s">
        <v>193</v>
      </c>
      <c r="E380" s="161" t="s">
        <v>1</v>
      </c>
      <c r="F380" s="162" t="s">
        <v>523</v>
      </c>
      <c r="H380" s="163">
        <v>2.85</v>
      </c>
      <c r="I380" s="164"/>
      <c r="L380" s="159"/>
      <c r="M380" s="165"/>
      <c r="T380" s="166"/>
      <c r="AT380" s="161" t="s">
        <v>193</v>
      </c>
      <c r="AU380" s="161" t="s">
        <v>88</v>
      </c>
      <c r="AV380" s="12" t="s">
        <v>88</v>
      </c>
      <c r="AW380" s="12" t="s">
        <v>31</v>
      </c>
      <c r="AX380" s="12" t="s">
        <v>75</v>
      </c>
      <c r="AY380" s="161" t="s">
        <v>186</v>
      </c>
    </row>
    <row r="381" spans="2:65" s="12" customFormat="1">
      <c r="B381" s="159"/>
      <c r="D381" s="160" t="s">
        <v>193</v>
      </c>
      <c r="E381" s="161" t="s">
        <v>1</v>
      </c>
      <c r="F381" s="162" t="s">
        <v>524</v>
      </c>
      <c r="H381" s="163">
        <v>3.1</v>
      </c>
      <c r="I381" s="164"/>
      <c r="L381" s="159"/>
      <c r="M381" s="165"/>
      <c r="T381" s="166"/>
      <c r="AT381" s="161" t="s">
        <v>193</v>
      </c>
      <c r="AU381" s="161" t="s">
        <v>88</v>
      </c>
      <c r="AV381" s="12" t="s">
        <v>88</v>
      </c>
      <c r="AW381" s="12" t="s">
        <v>31</v>
      </c>
      <c r="AX381" s="12" t="s">
        <v>75</v>
      </c>
      <c r="AY381" s="161" t="s">
        <v>186</v>
      </c>
    </row>
    <row r="382" spans="2:65" s="12" customFormat="1">
      <c r="B382" s="159"/>
      <c r="D382" s="160" t="s">
        <v>193</v>
      </c>
      <c r="E382" s="161" t="s">
        <v>1</v>
      </c>
      <c r="F382" s="162" t="s">
        <v>525</v>
      </c>
      <c r="H382" s="163">
        <v>1.1100000000000001</v>
      </c>
      <c r="I382" s="164"/>
      <c r="L382" s="159"/>
      <c r="M382" s="165"/>
      <c r="T382" s="166"/>
      <c r="AT382" s="161" t="s">
        <v>193</v>
      </c>
      <c r="AU382" s="161" t="s">
        <v>88</v>
      </c>
      <c r="AV382" s="12" t="s">
        <v>88</v>
      </c>
      <c r="AW382" s="12" t="s">
        <v>31</v>
      </c>
      <c r="AX382" s="12" t="s">
        <v>75</v>
      </c>
      <c r="AY382" s="161" t="s">
        <v>186</v>
      </c>
    </row>
    <row r="383" spans="2:65" s="12" customFormat="1">
      <c r="B383" s="159"/>
      <c r="D383" s="160" t="s">
        <v>193</v>
      </c>
      <c r="E383" s="161" t="s">
        <v>1</v>
      </c>
      <c r="F383" s="162" t="s">
        <v>526</v>
      </c>
      <c r="H383" s="163">
        <v>12.9</v>
      </c>
      <c r="I383" s="164"/>
      <c r="L383" s="159"/>
      <c r="M383" s="165"/>
      <c r="T383" s="166"/>
      <c r="AT383" s="161" t="s">
        <v>193</v>
      </c>
      <c r="AU383" s="161" t="s">
        <v>88</v>
      </c>
      <c r="AV383" s="12" t="s">
        <v>88</v>
      </c>
      <c r="AW383" s="12" t="s">
        <v>31</v>
      </c>
      <c r="AX383" s="12" t="s">
        <v>75</v>
      </c>
      <c r="AY383" s="161" t="s">
        <v>186</v>
      </c>
    </row>
    <row r="384" spans="2:65" s="15" customFormat="1">
      <c r="B384" s="191"/>
      <c r="D384" s="160" t="s">
        <v>193</v>
      </c>
      <c r="E384" s="192" t="s">
        <v>1</v>
      </c>
      <c r="F384" s="193" t="s">
        <v>527</v>
      </c>
      <c r="H384" s="194">
        <v>32.93</v>
      </c>
      <c r="I384" s="195"/>
      <c r="L384" s="191"/>
      <c r="M384" s="196"/>
      <c r="T384" s="197"/>
      <c r="AT384" s="192" t="s">
        <v>193</v>
      </c>
      <c r="AU384" s="192" t="s">
        <v>88</v>
      </c>
      <c r="AV384" s="15" t="s">
        <v>202</v>
      </c>
      <c r="AW384" s="15" t="s">
        <v>31</v>
      </c>
      <c r="AX384" s="15" t="s">
        <v>75</v>
      </c>
      <c r="AY384" s="192" t="s">
        <v>186</v>
      </c>
    </row>
    <row r="385" spans="2:65" s="14" customFormat="1">
      <c r="B385" s="174"/>
      <c r="D385" s="160" t="s">
        <v>193</v>
      </c>
      <c r="E385" s="175" t="s">
        <v>1</v>
      </c>
      <c r="F385" s="176" t="s">
        <v>472</v>
      </c>
      <c r="H385" s="175" t="s">
        <v>1</v>
      </c>
      <c r="I385" s="177"/>
      <c r="L385" s="174"/>
      <c r="M385" s="178"/>
      <c r="T385" s="179"/>
      <c r="AT385" s="175" t="s">
        <v>193</v>
      </c>
      <c r="AU385" s="175" t="s">
        <v>88</v>
      </c>
      <c r="AV385" s="14" t="s">
        <v>82</v>
      </c>
      <c r="AW385" s="14" t="s">
        <v>31</v>
      </c>
      <c r="AX385" s="14" t="s">
        <v>75</v>
      </c>
      <c r="AY385" s="175" t="s">
        <v>186</v>
      </c>
    </row>
    <row r="386" spans="2:65" s="12" customFormat="1">
      <c r="B386" s="159"/>
      <c r="D386" s="160" t="s">
        <v>193</v>
      </c>
      <c r="E386" s="161" t="s">
        <v>1</v>
      </c>
      <c r="F386" s="162" t="s">
        <v>528</v>
      </c>
      <c r="H386" s="163">
        <v>0.75</v>
      </c>
      <c r="I386" s="164"/>
      <c r="L386" s="159"/>
      <c r="M386" s="165"/>
      <c r="T386" s="166"/>
      <c r="AT386" s="161" t="s">
        <v>193</v>
      </c>
      <c r="AU386" s="161" t="s">
        <v>88</v>
      </c>
      <c r="AV386" s="12" t="s">
        <v>88</v>
      </c>
      <c r="AW386" s="12" t="s">
        <v>31</v>
      </c>
      <c r="AX386" s="12" t="s">
        <v>75</v>
      </c>
      <c r="AY386" s="161" t="s">
        <v>186</v>
      </c>
    </row>
    <row r="387" spans="2:65" s="14" customFormat="1">
      <c r="B387" s="174"/>
      <c r="D387" s="160" t="s">
        <v>193</v>
      </c>
      <c r="E387" s="175" t="s">
        <v>1</v>
      </c>
      <c r="F387" s="176" t="s">
        <v>529</v>
      </c>
      <c r="H387" s="175" t="s">
        <v>1</v>
      </c>
      <c r="I387" s="177"/>
      <c r="L387" s="174"/>
      <c r="M387" s="178"/>
      <c r="T387" s="179"/>
      <c r="AT387" s="175" t="s">
        <v>193</v>
      </c>
      <c r="AU387" s="175" t="s">
        <v>88</v>
      </c>
      <c r="AV387" s="14" t="s">
        <v>82</v>
      </c>
      <c r="AW387" s="14" t="s">
        <v>31</v>
      </c>
      <c r="AX387" s="14" t="s">
        <v>75</v>
      </c>
      <c r="AY387" s="175" t="s">
        <v>186</v>
      </c>
    </row>
    <row r="388" spans="2:65" s="12" customFormat="1">
      <c r="B388" s="159"/>
      <c r="D388" s="160" t="s">
        <v>193</v>
      </c>
      <c r="E388" s="161" t="s">
        <v>1</v>
      </c>
      <c r="F388" s="162" t="s">
        <v>530</v>
      </c>
      <c r="H388" s="163">
        <v>1.7749999999999999</v>
      </c>
      <c r="I388" s="164"/>
      <c r="L388" s="159"/>
      <c r="M388" s="165"/>
      <c r="T388" s="166"/>
      <c r="AT388" s="161" t="s">
        <v>193</v>
      </c>
      <c r="AU388" s="161" t="s">
        <v>88</v>
      </c>
      <c r="AV388" s="12" t="s">
        <v>88</v>
      </c>
      <c r="AW388" s="12" t="s">
        <v>31</v>
      </c>
      <c r="AX388" s="12" t="s">
        <v>75</v>
      </c>
      <c r="AY388" s="161" t="s">
        <v>186</v>
      </c>
    </row>
    <row r="389" spans="2:65" s="15" customFormat="1">
      <c r="B389" s="191"/>
      <c r="D389" s="160" t="s">
        <v>193</v>
      </c>
      <c r="E389" s="192" t="s">
        <v>1</v>
      </c>
      <c r="F389" s="193" t="s">
        <v>527</v>
      </c>
      <c r="H389" s="194">
        <v>2.5249999999999999</v>
      </c>
      <c r="I389" s="195"/>
      <c r="L389" s="191"/>
      <c r="M389" s="196"/>
      <c r="T389" s="197"/>
      <c r="AT389" s="192" t="s">
        <v>193</v>
      </c>
      <c r="AU389" s="192" t="s">
        <v>88</v>
      </c>
      <c r="AV389" s="15" t="s">
        <v>202</v>
      </c>
      <c r="AW389" s="15" t="s">
        <v>31</v>
      </c>
      <c r="AX389" s="15" t="s">
        <v>75</v>
      </c>
      <c r="AY389" s="192" t="s">
        <v>186</v>
      </c>
    </row>
    <row r="390" spans="2:65" s="13" customFormat="1">
      <c r="B390" s="167"/>
      <c r="D390" s="160" t="s">
        <v>193</v>
      </c>
      <c r="E390" s="168" t="s">
        <v>1</v>
      </c>
      <c r="F390" s="169" t="s">
        <v>195</v>
      </c>
      <c r="H390" s="170">
        <v>35.454999999999998</v>
      </c>
      <c r="I390" s="171"/>
      <c r="L390" s="167"/>
      <c r="M390" s="172"/>
      <c r="T390" s="173"/>
      <c r="AT390" s="168" t="s">
        <v>193</v>
      </c>
      <c r="AU390" s="168" t="s">
        <v>88</v>
      </c>
      <c r="AV390" s="13" t="s">
        <v>192</v>
      </c>
      <c r="AW390" s="13" t="s">
        <v>31</v>
      </c>
      <c r="AX390" s="13" t="s">
        <v>82</v>
      </c>
      <c r="AY390" s="168" t="s">
        <v>186</v>
      </c>
    </row>
    <row r="391" spans="2:65" s="1" customFormat="1" ht="16.5" customHeight="1">
      <c r="B391" s="144"/>
      <c r="C391" s="180" t="s">
        <v>531</v>
      </c>
      <c r="D391" s="180" t="s">
        <v>218</v>
      </c>
      <c r="E391" s="181" t="s">
        <v>532</v>
      </c>
      <c r="F391" s="182" t="s">
        <v>533</v>
      </c>
      <c r="G391" s="183" t="s">
        <v>132</v>
      </c>
      <c r="H391" s="184">
        <v>2.6509999999999998</v>
      </c>
      <c r="I391" s="185"/>
      <c r="J391" s="186">
        <f>ROUND(I391*H391,2)</f>
        <v>0</v>
      </c>
      <c r="K391" s="187"/>
      <c r="L391" s="188"/>
      <c r="M391" s="189" t="s">
        <v>1</v>
      </c>
      <c r="N391" s="190" t="s">
        <v>41</v>
      </c>
      <c r="P391" s="155">
        <f>O391*H391</f>
        <v>0</v>
      </c>
      <c r="Q391" s="155">
        <v>0</v>
      </c>
      <c r="R391" s="155">
        <f>Q391*H391</f>
        <v>0</v>
      </c>
      <c r="S391" s="155">
        <v>0</v>
      </c>
      <c r="T391" s="156">
        <f>S391*H391</f>
        <v>0</v>
      </c>
      <c r="AR391" s="157" t="s">
        <v>222</v>
      </c>
      <c r="AT391" s="157" t="s">
        <v>218</v>
      </c>
      <c r="AU391" s="157" t="s">
        <v>88</v>
      </c>
      <c r="AY391" s="17" t="s">
        <v>186</v>
      </c>
      <c r="BE391" s="158">
        <f>IF(N391="základná",J391,0)</f>
        <v>0</v>
      </c>
      <c r="BF391" s="158">
        <f>IF(N391="znížená",J391,0)</f>
        <v>0</v>
      </c>
      <c r="BG391" s="158">
        <f>IF(N391="zákl. prenesená",J391,0)</f>
        <v>0</v>
      </c>
      <c r="BH391" s="158">
        <f>IF(N391="zníž. prenesená",J391,0)</f>
        <v>0</v>
      </c>
      <c r="BI391" s="158">
        <f>IF(N391="nulová",J391,0)</f>
        <v>0</v>
      </c>
      <c r="BJ391" s="17" t="s">
        <v>88</v>
      </c>
      <c r="BK391" s="158">
        <f>ROUND(I391*H391,2)</f>
        <v>0</v>
      </c>
      <c r="BL391" s="17" t="s">
        <v>192</v>
      </c>
      <c r="BM391" s="157" t="s">
        <v>534</v>
      </c>
    </row>
    <row r="392" spans="2:65" s="14" customFormat="1">
      <c r="B392" s="174"/>
      <c r="D392" s="160" t="s">
        <v>193</v>
      </c>
      <c r="E392" s="175" t="s">
        <v>1</v>
      </c>
      <c r="F392" s="176" t="s">
        <v>535</v>
      </c>
      <c r="H392" s="175" t="s">
        <v>1</v>
      </c>
      <c r="I392" s="177"/>
      <c r="L392" s="174"/>
      <c r="M392" s="178"/>
      <c r="T392" s="179"/>
      <c r="AT392" s="175" t="s">
        <v>193</v>
      </c>
      <c r="AU392" s="175" t="s">
        <v>88</v>
      </c>
      <c r="AV392" s="14" t="s">
        <v>82</v>
      </c>
      <c r="AW392" s="14" t="s">
        <v>31</v>
      </c>
      <c r="AX392" s="14" t="s">
        <v>75</v>
      </c>
      <c r="AY392" s="175" t="s">
        <v>186</v>
      </c>
    </row>
    <row r="393" spans="2:65" s="12" customFormat="1">
      <c r="B393" s="159"/>
      <c r="D393" s="160" t="s">
        <v>193</v>
      </c>
      <c r="E393" s="161" t="s">
        <v>1</v>
      </c>
      <c r="F393" s="162" t="s">
        <v>536</v>
      </c>
      <c r="H393" s="163">
        <v>2.6509999999999998</v>
      </c>
      <c r="I393" s="164"/>
      <c r="L393" s="159"/>
      <c r="M393" s="165"/>
      <c r="T393" s="166"/>
      <c r="AT393" s="161" t="s">
        <v>193</v>
      </c>
      <c r="AU393" s="161" t="s">
        <v>88</v>
      </c>
      <c r="AV393" s="12" t="s">
        <v>88</v>
      </c>
      <c r="AW393" s="12" t="s">
        <v>31</v>
      </c>
      <c r="AX393" s="12" t="s">
        <v>75</v>
      </c>
      <c r="AY393" s="161" t="s">
        <v>186</v>
      </c>
    </row>
    <row r="394" spans="2:65" s="13" customFormat="1">
      <c r="B394" s="167"/>
      <c r="D394" s="160" t="s">
        <v>193</v>
      </c>
      <c r="E394" s="168" t="s">
        <v>1</v>
      </c>
      <c r="F394" s="169" t="s">
        <v>195</v>
      </c>
      <c r="H394" s="170">
        <v>2.6509999999999998</v>
      </c>
      <c r="I394" s="171"/>
      <c r="L394" s="167"/>
      <c r="M394" s="172"/>
      <c r="T394" s="173"/>
      <c r="AT394" s="168" t="s">
        <v>193</v>
      </c>
      <c r="AU394" s="168" t="s">
        <v>88</v>
      </c>
      <c r="AV394" s="13" t="s">
        <v>192</v>
      </c>
      <c r="AW394" s="13" t="s">
        <v>31</v>
      </c>
      <c r="AX394" s="13" t="s">
        <v>82</v>
      </c>
      <c r="AY394" s="168" t="s">
        <v>186</v>
      </c>
    </row>
    <row r="395" spans="2:65" s="1" customFormat="1" ht="16.5" customHeight="1">
      <c r="B395" s="144"/>
      <c r="C395" s="180" t="s">
        <v>451</v>
      </c>
      <c r="D395" s="180" t="s">
        <v>218</v>
      </c>
      <c r="E395" s="181" t="s">
        <v>537</v>
      </c>
      <c r="F395" s="182" t="s">
        <v>538</v>
      </c>
      <c r="G395" s="183" t="s">
        <v>132</v>
      </c>
      <c r="H395" s="184">
        <v>34.576999999999998</v>
      </c>
      <c r="I395" s="185"/>
      <c r="J395" s="186">
        <f>ROUND(I395*H395,2)</f>
        <v>0</v>
      </c>
      <c r="K395" s="187"/>
      <c r="L395" s="188"/>
      <c r="M395" s="189" t="s">
        <v>1</v>
      </c>
      <c r="N395" s="190" t="s">
        <v>41</v>
      </c>
      <c r="P395" s="155">
        <f>O395*H395</f>
        <v>0</v>
      </c>
      <c r="Q395" s="155">
        <v>0</v>
      </c>
      <c r="R395" s="155">
        <f>Q395*H395</f>
        <v>0</v>
      </c>
      <c r="S395" s="155">
        <v>0</v>
      </c>
      <c r="T395" s="156">
        <f>S395*H395</f>
        <v>0</v>
      </c>
      <c r="AR395" s="157" t="s">
        <v>222</v>
      </c>
      <c r="AT395" s="157" t="s">
        <v>218</v>
      </c>
      <c r="AU395" s="157" t="s">
        <v>88</v>
      </c>
      <c r="AY395" s="17" t="s">
        <v>186</v>
      </c>
      <c r="BE395" s="158">
        <f>IF(N395="základná",J395,0)</f>
        <v>0</v>
      </c>
      <c r="BF395" s="158">
        <f>IF(N395="znížená",J395,0)</f>
        <v>0</v>
      </c>
      <c r="BG395" s="158">
        <f>IF(N395="zákl. prenesená",J395,0)</f>
        <v>0</v>
      </c>
      <c r="BH395" s="158">
        <f>IF(N395="zníž. prenesená",J395,0)</f>
        <v>0</v>
      </c>
      <c r="BI395" s="158">
        <f>IF(N395="nulová",J395,0)</f>
        <v>0</v>
      </c>
      <c r="BJ395" s="17" t="s">
        <v>88</v>
      </c>
      <c r="BK395" s="158">
        <f>ROUND(I395*H395,2)</f>
        <v>0</v>
      </c>
      <c r="BL395" s="17" t="s">
        <v>192</v>
      </c>
      <c r="BM395" s="157" t="s">
        <v>539</v>
      </c>
    </row>
    <row r="396" spans="2:65" s="14" customFormat="1">
      <c r="B396" s="174"/>
      <c r="D396" s="160" t="s">
        <v>193</v>
      </c>
      <c r="E396" s="175" t="s">
        <v>1</v>
      </c>
      <c r="F396" s="176" t="s">
        <v>540</v>
      </c>
      <c r="H396" s="175" t="s">
        <v>1</v>
      </c>
      <c r="I396" s="177"/>
      <c r="L396" s="174"/>
      <c r="M396" s="178"/>
      <c r="T396" s="179"/>
      <c r="AT396" s="175" t="s">
        <v>193</v>
      </c>
      <c r="AU396" s="175" t="s">
        <v>88</v>
      </c>
      <c r="AV396" s="14" t="s">
        <v>82</v>
      </c>
      <c r="AW396" s="14" t="s">
        <v>31</v>
      </c>
      <c r="AX396" s="14" t="s">
        <v>75</v>
      </c>
      <c r="AY396" s="175" t="s">
        <v>186</v>
      </c>
    </row>
    <row r="397" spans="2:65" s="12" customFormat="1">
      <c r="B397" s="159"/>
      <c r="D397" s="160" t="s">
        <v>193</v>
      </c>
      <c r="E397" s="161" t="s">
        <v>1</v>
      </c>
      <c r="F397" s="162" t="s">
        <v>541</v>
      </c>
      <c r="H397" s="163">
        <v>34.576999999999998</v>
      </c>
      <c r="I397" s="164"/>
      <c r="L397" s="159"/>
      <c r="M397" s="165"/>
      <c r="T397" s="166"/>
      <c r="AT397" s="161" t="s">
        <v>193</v>
      </c>
      <c r="AU397" s="161" t="s">
        <v>88</v>
      </c>
      <c r="AV397" s="12" t="s">
        <v>88</v>
      </c>
      <c r="AW397" s="12" t="s">
        <v>31</v>
      </c>
      <c r="AX397" s="12" t="s">
        <v>75</v>
      </c>
      <c r="AY397" s="161" t="s">
        <v>186</v>
      </c>
    </row>
    <row r="398" spans="2:65" s="13" customFormat="1">
      <c r="B398" s="167"/>
      <c r="D398" s="160" t="s">
        <v>193</v>
      </c>
      <c r="E398" s="168" t="s">
        <v>1</v>
      </c>
      <c r="F398" s="169" t="s">
        <v>195</v>
      </c>
      <c r="H398" s="170">
        <v>34.576999999999998</v>
      </c>
      <c r="I398" s="171"/>
      <c r="L398" s="167"/>
      <c r="M398" s="172"/>
      <c r="T398" s="173"/>
      <c r="AT398" s="168" t="s">
        <v>193</v>
      </c>
      <c r="AU398" s="168" t="s">
        <v>88</v>
      </c>
      <c r="AV398" s="13" t="s">
        <v>192</v>
      </c>
      <c r="AW398" s="13" t="s">
        <v>31</v>
      </c>
      <c r="AX398" s="13" t="s">
        <v>82</v>
      </c>
      <c r="AY398" s="168" t="s">
        <v>186</v>
      </c>
    </row>
    <row r="399" spans="2:65" s="1" customFormat="1" ht="21.75" customHeight="1">
      <c r="B399" s="144"/>
      <c r="C399" s="145" t="s">
        <v>542</v>
      </c>
      <c r="D399" s="145" t="s">
        <v>188</v>
      </c>
      <c r="E399" s="146" t="s">
        <v>543</v>
      </c>
      <c r="F399" s="147" t="s">
        <v>544</v>
      </c>
      <c r="G399" s="148" t="s">
        <v>198</v>
      </c>
      <c r="H399" s="149">
        <v>2.0609999999999999</v>
      </c>
      <c r="I399" s="150"/>
      <c r="J399" s="151">
        <f>ROUND(I399*H399,2)</f>
        <v>0</v>
      </c>
      <c r="K399" s="152"/>
      <c r="L399" s="32"/>
      <c r="M399" s="153" t="s">
        <v>1</v>
      </c>
      <c r="N399" s="154" t="s">
        <v>41</v>
      </c>
      <c r="P399" s="155">
        <f>O399*H399</f>
        <v>0</v>
      </c>
      <c r="Q399" s="155">
        <v>2.2849247400000001</v>
      </c>
      <c r="R399" s="155">
        <f>Q399*H399</f>
        <v>4.7092298891400004</v>
      </c>
      <c r="S399" s="155">
        <v>0</v>
      </c>
      <c r="T399" s="156">
        <f>S399*H399</f>
        <v>0</v>
      </c>
      <c r="AR399" s="157" t="s">
        <v>192</v>
      </c>
      <c r="AT399" s="157" t="s">
        <v>188</v>
      </c>
      <c r="AU399" s="157" t="s">
        <v>88</v>
      </c>
      <c r="AY399" s="17" t="s">
        <v>186</v>
      </c>
      <c r="BE399" s="158">
        <f>IF(N399="základná",J399,0)</f>
        <v>0</v>
      </c>
      <c r="BF399" s="158">
        <f>IF(N399="znížená",J399,0)</f>
        <v>0</v>
      </c>
      <c r="BG399" s="158">
        <f>IF(N399="zákl. prenesená",J399,0)</f>
        <v>0</v>
      </c>
      <c r="BH399" s="158">
        <f>IF(N399="zníž. prenesená",J399,0)</f>
        <v>0</v>
      </c>
      <c r="BI399" s="158">
        <f>IF(N399="nulová",J399,0)</f>
        <v>0</v>
      </c>
      <c r="BJ399" s="17" t="s">
        <v>88</v>
      </c>
      <c r="BK399" s="158">
        <f>ROUND(I399*H399,2)</f>
        <v>0</v>
      </c>
      <c r="BL399" s="17" t="s">
        <v>192</v>
      </c>
      <c r="BM399" s="157" t="s">
        <v>545</v>
      </c>
    </row>
    <row r="400" spans="2:65" s="14" customFormat="1">
      <c r="B400" s="174"/>
      <c r="D400" s="160" t="s">
        <v>193</v>
      </c>
      <c r="E400" s="175" t="s">
        <v>1</v>
      </c>
      <c r="F400" s="176" t="s">
        <v>546</v>
      </c>
      <c r="H400" s="175" t="s">
        <v>1</v>
      </c>
      <c r="I400" s="177"/>
      <c r="L400" s="174"/>
      <c r="M400" s="178"/>
      <c r="T400" s="179"/>
      <c r="AT400" s="175" t="s">
        <v>193</v>
      </c>
      <c r="AU400" s="175" t="s">
        <v>88</v>
      </c>
      <c r="AV400" s="14" t="s">
        <v>82</v>
      </c>
      <c r="AW400" s="14" t="s">
        <v>31</v>
      </c>
      <c r="AX400" s="14" t="s">
        <v>75</v>
      </c>
      <c r="AY400" s="175" t="s">
        <v>186</v>
      </c>
    </row>
    <row r="401" spans="2:65" s="12" customFormat="1">
      <c r="B401" s="159"/>
      <c r="D401" s="160" t="s">
        <v>193</v>
      </c>
      <c r="E401" s="161" t="s">
        <v>1</v>
      </c>
      <c r="F401" s="162" t="s">
        <v>547</v>
      </c>
      <c r="H401" s="163">
        <v>0.45600000000000002</v>
      </c>
      <c r="I401" s="164"/>
      <c r="L401" s="159"/>
      <c r="M401" s="165"/>
      <c r="T401" s="166"/>
      <c r="AT401" s="161" t="s">
        <v>193</v>
      </c>
      <c r="AU401" s="161" t="s">
        <v>88</v>
      </c>
      <c r="AV401" s="12" t="s">
        <v>88</v>
      </c>
      <c r="AW401" s="12" t="s">
        <v>31</v>
      </c>
      <c r="AX401" s="12" t="s">
        <v>75</v>
      </c>
      <c r="AY401" s="161" t="s">
        <v>186</v>
      </c>
    </row>
    <row r="402" spans="2:65" s="12" customFormat="1">
      <c r="B402" s="159"/>
      <c r="D402" s="160" t="s">
        <v>193</v>
      </c>
      <c r="E402" s="161" t="s">
        <v>1</v>
      </c>
      <c r="F402" s="162" t="s">
        <v>548</v>
      </c>
      <c r="H402" s="163">
        <v>0.29599999999999999</v>
      </c>
      <c r="I402" s="164"/>
      <c r="L402" s="159"/>
      <c r="M402" s="165"/>
      <c r="T402" s="166"/>
      <c r="AT402" s="161" t="s">
        <v>193</v>
      </c>
      <c r="AU402" s="161" t="s">
        <v>88</v>
      </c>
      <c r="AV402" s="12" t="s">
        <v>88</v>
      </c>
      <c r="AW402" s="12" t="s">
        <v>31</v>
      </c>
      <c r="AX402" s="12" t="s">
        <v>75</v>
      </c>
      <c r="AY402" s="161" t="s">
        <v>186</v>
      </c>
    </row>
    <row r="403" spans="2:65" s="14" customFormat="1">
      <c r="B403" s="174"/>
      <c r="D403" s="160" t="s">
        <v>193</v>
      </c>
      <c r="E403" s="175" t="s">
        <v>1</v>
      </c>
      <c r="F403" s="176" t="s">
        <v>549</v>
      </c>
      <c r="H403" s="175" t="s">
        <v>1</v>
      </c>
      <c r="I403" s="177"/>
      <c r="L403" s="174"/>
      <c r="M403" s="178"/>
      <c r="T403" s="179"/>
      <c r="AT403" s="175" t="s">
        <v>193</v>
      </c>
      <c r="AU403" s="175" t="s">
        <v>88</v>
      </c>
      <c r="AV403" s="14" t="s">
        <v>82</v>
      </c>
      <c r="AW403" s="14" t="s">
        <v>31</v>
      </c>
      <c r="AX403" s="14" t="s">
        <v>75</v>
      </c>
      <c r="AY403" s="175" t="s">
        <v>186</v>
      </c>
    </row>
    <row r="404" spans="2:65" s="12" customFormat="1">
      <c r="B404" s="159"/>
      <c r="D404" s="160" t="s">
        <v>193</v>
      </c>
      <c r="E404" s="161" t="s">
        <v>1</v>
      </c>
      <c r="F404" s="162" t="s">
        <v>550</v>
      </c>
      <c r="H404" s="163">
        <v>0.122</v>
      </c>
      <c r="I404" s="164"/>
      <c r="L404" s="159"/>
      <c r="M404" s="165"/>
      <c r="T404" s="166"/>
      <c r="AT404" s="161" t="s">
        <v>193</v>
      </c>
      <c r="AU404" s="161" t="s">
        <v>88</v>
      </c>
      <c r="AV404" s="12" t="s">
        <v>88</v>
      </c>
      <c r="AW404" s="12" t="s">
        <v>31</v>
      </c>
      <c r="AX404" s="12" t="s">
        <v>75</v>
      </c>
      <c r="AY404" s="161" t="s">
        <v>186</v>
      </c>
    </row>
    <row r="405" spans="2:65" s="14" customFormat="1">
      <c r="B405" s="174"/>
      <c r="D405" s="160" t="s">
        <v>193</v>
      </c>
      <c r="E405" s="175" t="s">
        <v>1</v>
      </c>
      <c r="F405" s="176" t="s">
        <v>551</v>
      </c>
      <c r="H405" s="175" t="s">
        <v>1</v>
      </c>
      <c r="I405" s="177"/>
      <c r="L405" s="174"/>
      <c r="M405" s="178"/>
      <c r="T405" s="179"/>
      <c r="AT405" s="175" t="s">
        <v>193</v>
      </c>
      <c r="AU405" s="175" t="s">
        <v>88</v>
      </c>
      <c r="AV405" s="14" t="s">
        <v>82</v>
      </c>
      <c r="AW405" s="14" t="s">
        <v>31</v>
      </c>
      <c r="AX405" s="14" t="s">
        <v>75</v>
      </c>
      <c r="AY405" s="175" t="s">
        <v>186</v>
      </c>
    </row>
    <row r="406" spans="2:65" s="12" customFormat="1">
      <c r="B406" s="159"/>
      <c r="D406" s="160" t="s">
        <v>193</v>
      </c>
      <c r="E406" s="161" t="s">
        <v>1</v>
      </c>
      <c r="F406" s="162" t="s">
        <v>547</v>
      </c>
      <c r="H406" s="163">
        <v>0.45600000000000002</v>
      </c>
      <c r="I406" s="164"/>
      <c r="L406" s="159"/>
      <c r="M406" s="165"/>
      <c r="T406" s="166"/>
      <c r="AT406" s="161" t="s">
        <v>193</v>
      </c>
      <c r="AU406" s="161" t="s">
        <v>88</v>
      </c>
      <c r="AV406" s="12" t="s">
        <v>88</v>
      </c>
      <c r="AW406" s="12" t="s">
        <v>31</v>
      </c>
      <c r="AX406" s="12" t="s">
        <v>75</v>
      </c>
      <c r="AY406" s="161" t="s">
        <v>186</v>
      </c>
    </row>
    <row r="407" spans="2:65" s="12" customFormat="1">
      <c r="B407" s="159"/>
      <c r="D407" s="160" t="s">
        <v>193</v>
      </c>
      <c r="E407" s="161" t="s">
        <v>1</v>
      </c>
      <c r="F407" s="162" t="s">
        <v>552</v>
      </c>
      <c r="H407" s="163">
        <v>0.23100000000000001</v>
      </c>
      <c r="I407" s="164"/>
      <c r="L407" s="159"/>
      <c r="M407" s="165"/>
      <c r="T407" s="166"/>
      <c r="AT407" s="161" t="s">
        <v>193</v>
      </c>
      <c r="AU407" s="161" t="s">
        <v>88</v>
      </c>
      <c r="AV407" s="12" t="s">
        <v>88</v>
      </c>
      <c r="AW407" s="12" t="s">
        <v>31</v>
      </c>
      <c r="AX407" s="12" t="s">
        <v>75</v>
      </c>
      <c r="AY407" s="161" t="s">
        <v>186</v>
      </c>
    </row>
    <row r="408" spans="2:65" s="14" customFormat="1">
      <c r="B408" s="174"/>
      <c r="D408" s="160" t="s">
        <v>193</v>
      </c>
      <c r="E408" s="175" t="s">
        <v>1</v>
      </c>
      <c r="F408" s="176" t="s">
        <v>553</v>
      </c>
      <c r="H408" s="175" t="s">
        <v>1</v>
      </c>
      <c r="I408" s="177"/>
      <c r="L408" s="174"/>
      <c r="M408" s="178"/>
      <c r="T408" s="179"/>
      <c r="AT408" s="175" t="s">
        <v>193</v>
      </c>
      <c r="AU408" s="175" t="s">
        <v>88</v>
      </c>
      <c r="AV408" s="14" t="s">
        <v>82</v>
      </c>
      <c r="AW408" s="14" t="s">
        <v>31</v>
      </c>
      <c r="AX408" s="14" t="s">
        <v>75</v>
      </c>
      <c r="AY408" s="175" t="s">
        <v>186</v>
      </c>
    </row>
    <row r="409" spans="2:65" s="12" customFormat="1">
      <c r="B409" s="159"/>
      <c r="D409" s="160" t="s">
        <v>193</v>
      </c>
      <c r="E409" s="161" t="s">
        <v>1</v>
      </c>
      <c r="F409" s="162" t="s">
        <v>554</v>
      </c>
      <c r="H409" s="163">
        <v>0.5</v>
      </c>
      <c r="I409" s="164"/>
      <c r="L409" s="159"/>
      <c r="M409" s="165"/>
      <c r="T409" s="166"/>
      <c r="AT409" s="161" t="s">
        <v>193</v>
      </c>
      <c r="AU409" s="161" t="s">
        <v>88</v>
      </c>
      <c r="AV409" s="12" t="s">
        <v>88</v>
      </c>
      <c r="AW409" s="12" t="s">
        <v>31</v>
      </c>
      <c r="AX409" s="12" t="s">
        <v>75</v>
      </c>
      <c r="AY409" s="161" t="s">
        <v>186</v>
      </c>
    </row>
    <row r="410" spans="2:65" s="13" customFormat="1">
      <c r="B410" s="167"/>
      <c r="D410" s="160" t="s">
        <v>193</v>
      </c>
      <c r="E410" s="168" t="s">
        <v>1</v>
      </c>
      <c r="F410" s="169" t="s">
        <v>195</v>
      </c>
      <c r="H410" s="170">
        <v>2.0609999999999999</v>
      </c>
      <c r="I410" s="171"/>
      <c r="L410" s="167"/>
      <c r="M410" s="172"/>
      <c r="T410" s="173"/>
      <c r="AT410" s="168" t="s">
        <v>193</v>
      </c>
      <c r="AU410" s="168" t="s">
        <v>88</v>
      </c>
      <c r="AV410" s="13" t="s">
        <v>192</v>
      </c>
      <c r="AW410" s="13" t="s">
        <v>31</v>
      </c>
      <c r="AX410" s="13" t="s">
        <v>82</v>
      </c>
      <c r="AY410" s="168" t="s">
        <v>186</v>
      </c>
    </row>
    <row r="411" spans="2:65" s="1" customFormat="1" ht="33" customHeight="1">
      <c r="B411" s="144"/>
      <c r="C411" s="145" t="s">
        <v>455</v>
      </c>
      <c r="D411" s="145" t="s">
        <v>188</v>
      </c>
      <c r="E411" s="146" t="s">
        <v>555</v>
      </c>
      <c r="F411" s="147" t="s">
        <v>556</v>
      </c>
      <c r="G411" s="148" t="s">
        <v>132</v>
      </c>
      <c r="H411" s="149">
        <v>10.416</v>
      </c>
      <c r="I411" s="150"/>
      <c r="J411" s="151">
        <f>ROUND(I411*H411,2)</f>
        <v>0</v>
      </c>
      <c r="K411" s="152"/>
      <c r="L411" s="32"/>
      <c r="M411" s="153" t="s">
        <v>1</v>
      </c>
      <c r="N411" s="154" t="s">
        <v>41</v>
      </c>
      <c r="P411" s="155">
        <f>O411*H411</f>
        <v>0</v>
      </c>
      <c r="Q411" s="155">
        <v>7.8981499999999996E-3</v>
      </c>
      <c r="R411" s="155">
        <f>Q411*H411</f>
        <v>8.2267130399999999E-2</v>
      </c>
      <c r="S411" s="155">
        <v>0</v>
      </c>
      <c r="T411" s="156">
        <f>S411*H411</f>
        <v>0</v>
      </c>
      <c r="AR411" s="157" t="s">
        <v>192</v>
      </c>
      <c r="AT411" s="157" t="s">
        <v>188</v>
      </c>
      <c r="AU411" s="157" t="s">
        <v>88</v>
      </c>
      <c r="AY411" s="17" t="s">
        <v>186</v>
      </c>
      <c r="BE411" s="158">
        <f>IF(N411="základná",J411,0)</f>
        <v>0</v>
      </c>
      <c r="BF411" s="158">
        <f>IF(N411="znížená",J411,0)</f>
        <v>0</v>
      </c>
      <c r="BG411" s="158">
        <f>IF(N411="zákl. prenesená",J411,0)</f>
        <v>0</v>
      </c>
      <c r="BH411" s="158">
        <f>IF(N411="zníž. prenesená",J411,0)</f>
        <v>0</v>
      </c>
      <c r="BI411" s="158">
        <f>IF(N411="nulová",J411,0)</f>
        <v>0</v>
      </c>
      <c r="BJ411" s="17" t="s">
        <v>88</v>
      </c>
      <c r="BK411" s="158">
        <f>ROUND(I411*H411,2)</f>
        <v>0</v>
      </c>
      <c r="BL411" s="17" t="s">
        <v>192</v>
      </c>
      <c r="BM411" s="157" t="s">
        <v>557</v>
      </c>
    </row>
    <row r="412" spans="2:65" s="14" customFormat="1">
      <c r="B412" s="174"/>
      <c r="D412" s="160" t="s">
        <v>193</v>
      </c>
      <c r="E412" s="175" t="s">
        <v>1</v>
      </c>
      <c r="F412" s="176" t="s">
        <v>546</v>
      </c>
      <c r="H412" s="175" t="s">
        <v>1</v>
      </c>
      <c r="I412" s="177"/>
      <c r="L412" s="174"/>
      <c r="M412" s="178"/>
      <c r="T412" s="179"/>
      <c r="AT412" s="175" t="s">
        <v>193</v>
      </c>
      <c r="AU412" s="175" t="s">
        <v>88</v>
      </c>
      <c r="AV412" s="14" t="s">
        <v>82</v>
      </c>
      <c r="AW412" s="14" t="s">
        <v>31</v>
      </c>
      <c r="AX412" s="14" t="s">
        <v>75</v>
      </c>
      <c r="AY412" s="175" t="s">
        <v>186</v>
      </c>
    </row>
    <row r="413" spans="2:65" s="12" customFormat="1">
      <c r="B413" s="159"/>
      <c r="D413" s="160" t="s">
        <v>193</v>
      </c>
      <c r="E413" s="161" t="s">
        <v>1</v>
      </c>
      <c r="F413" s="162" t="s">
        <v>558</v>
      </c>
      <c r="H413" s="163">
        <v>1.823</v>
      </c>
      <c r="I413" s="164"/>
      <c r="L413" s="159"/>
      <c r="M413" s="165"/>
      <c r="T413" s="166"/>
      <c r="AT413" s="161" t="s">
        <v>193</v>
      </c>
      <c r="AU413" s="161" t="s">
        <v>88</v>
      </c>
      <c r="AV413" s="12" t="s">
        <v>88</v>
      </c>
      <c r="AW413" s="12" t="s">
        <v>31</v>
      </c>
      <c r="AX413" s="12" t="s">
        <v>75</v>
      </c>
      <c r="AY413" s="161" t="s">
        <v>186</v>
      </c>
    </row>
    <row r="414" spans="2:65" s="12" customFormat="1">
      <c r="B414" s="159"/>
      <c r="D414" s="160" t="s">
        <v>193</v>
      </c>
      <c r="E414" s="161" t="s">
        <v>1</v>
      </c>
      <c r="F414" s="162" t="s">
        <v>559</v>
      </c>
      <c r="H414" s="163">
        <v>3.0870000000000002</v>
      </c>
      <c r="I414" s="164"/>
      <c r="L414" s="159"/>
      <c r="M414" s="165"/>
      <c r="T414" s="166"/>
      <c r="AT414" s="161" t="s">
        <v>193</v>
      </c>
      <c r="AU414" s="161" t="s">
        <v>88</v>
      </c>
      <c r="AV414" s="12" t="s">
        <v>88</v>
      </c>
      <c r="AW414" s="12" t="s">
        <v>31</v>
      </c>
      <c r="AX414" s="12" t="s">
        <v>75</v>
      </c>
      <c r="AY414" s="161" t="s">
        <v>186</v>
      </c>
    </row>
    <row r="415" spans="2:65" s="14" customFormat="1">
      <c r="B415" s="174"/>
      <c r="D415" s="160" t="s">
        <v>193</v>
      </c>
      <c r="E415" s="175" t="s">
        <v>1</v>
      </c>
      <c r="F415" s="176" t="s">
        <v>549</v>
      </c>
      <c r="H415" s="175" t="s">
        <v>1</v>
      </c>
      <c r="I415" s="177"/>
      <c r="L415" s="174"/>
      <c r="M415" s="178"/>
      <c r="T415" s="179"/>
      <c r="AT415" s="175" t="s">
        <v>193</v>
      </c>
      <c r="AU415" s="175" t="s">
        <v>88</v>
      </c>
      <c r="AV415" s="14" t="s">
        <v>82</v>
      </c>
      <c r="AW415" s="14" t="s">
        <v>31</v>
      </c>
      <c r="AX415" s="14" t="s">
        <v>75</v>
      </c>
      <c r="AY415" s="175" t="s">
        <v>186</v>
      </c>
    </row>
    <row r="416" spans="2:65" s="12" customFormat="1">
      <c r="B416" s="159"/>
      <c r="D416" s="160" t="s">
        <v>193</v>
      </c>
      <c r="E416" s="161" t="s">
        <v>1</v>
      </c>
      <c r="F416" s="162" t="s">
        <v>560</v>
      </c>
      <c r="H416" s="163">
        <v>1.274</v>
      </c>
      <c r="I416" s="164"/>
      <c r="L416" s="159"/>
      <c r="M416" s="165"/>
      <c r="T416" s="166"/>
      <c r="AT416" s="161" t="s">
        <v>193</v>
      </c>
      <c r="AU416" s="161" t="s">
        <v>88</v>
      </c>
      <c r="AV416" s="12" t="s">
        <v>88</v>
      </c>
      <c r="AW416" s="12" t="s">
        <v>31</v>
      </c>
      <c r="AX416" s="12" t="s">
        <v>75</v>
      </c>
      <c r="AY416" s="161" t="s">
        <v>186</v>
      </c>
    </row>
    <row r="417" spans="2:65" s="14" customFormat="1">
      <c r="B417" s="174"/>
      <c r="D417" s="160" t="s">
        <v>193</v>
      </c>
      <c r="E417" s="175" t="s">
        <v>1</v>
      </c>
      <c r="F417" s="176" t="s">
        <v>551</v>
      </c>
      <c r="H417" s="175" t="s">
        <v>1</v>
      </c>
      <c r="I417" s="177"/>
      <c r="L417" s="174"/>
      <c r="M417" s="178"/>
      <c r="T417" s="179"/>
      <c r="AT417" s="175" t="s">
        <v>193</v>
      </c>
      <c r="AU417" s="175" t="s">
        <v>88</v>
      </c>
      <c r="AV417" s="14" t="s">
        <v>82</v>
      </c>
      <c r="AW417" s="14" t="s">
        <v>31</v>
      </c>
      <c r="AX417" s="14" t="s">
        <v>75</v>
      </c>
      <c r="AY417" s="175" t="s">
        <v>186</v>
      </c>
    </row>
    <row r="418" spans="2:65" s="12" customFormat="1">
      <c r="B418" s="159"/>
      <c r="D418" s="160" t="s">
        <v>193</v>
      </c>
      <c r="E418" s="161" t="s">
        <v>1</v>
      </c>
      <c r="F418" s="162" t="s">
        <v>558</v>
      </c>
      <c r="H418" s="163">
        <v>1.823</v>
      </c>
      <c r="I418" s="164"/>
      <c r="L418" s="159"/>
      <c r="M418" s="165"/>
      <c r="T418" s="166"/>
      <c r="AT418" s="161" t="s">
        <v>193</v>
      </c>
      <c r="AU418" s="161" t="s">
        <v>88</v>
      </c>
      <c r="AV418" s="12" t="s">
        <v>88</v>
      </c>
      <c r="AW418" s="12" t="s">
        <v>31</v>
      </c>
      <c r="AX418" s="12" t="s">
        <v>75</v>
      </c>
      <c r="AY418" s="161" t="s">
        <v>186</v>
      </c>
    </row>
    <row r="419" spans="2:65" s="12" customFormat="1">
      <c r="B419" s="159"/>
      <c r="D419" s="160" t="s">
        <v>193</v>
      </c>
      <c r="E419" s="161" t="s">
        <v>1</v>
      </c>
      <c r="F419" s="162" t="s">
        <v>561</v>
      </c>
      <c r="H419" s="163">
        <v>2.4089999999999998</v>
      </c>
      <c r="I419" s="164"/>
      <c r="L419" s="159"/>
      <c r="M419" s="165"/>
      <c r="T419" s="166"/>
      <c r="AT419" s="161" t="s">
        <v>193</v>
      </c>
      <c r="AU419" s="161" t="s">
        <v>88</v>
      </c>
      <c r="AV419" s="12" t="s">
        <v>88</v>
      </c>
      <c r="AW419" s="12" t="s">
        <v>31</v>
      </c>
      <c r="AX419" s="12" t="s">
        <v>75</v>
      </c>
      <c r="AY419" s="161" t="s">
        <v>186</v>
      </c>
    </row>
    <row r="420" spans="2:65" s="13" customFormat="1">
      <c r="B420" s="167"/>
      <c r="D420" s="160" t="s">
        <v>193</v>
      </c>
      <c r="E420" s="168" t="s">
        <v>1</v>
      </c>
      <c r="F420" s="169" t="s">
        <v>195</v>
      </c>
      <c r="H420" s="170">
        <v>10.416</v>
      </c>
      <c r="I420" s="171"/>
      <c r="L420" s="167"/>
      <c r="M420" s="172"/>
      <c r="T420" s="173"/>
      <c r="AT420" s="168" t="s">
        <v>193</v>
      </c>
      <c r="AU420" s="168" t="s">
        <v>88</v>
      </c>
      <c r="AV420" s="13" t="s">
        <v>192</v>
      </c>
      <c r="AW420" s="13" t="s">
        <v>31</v>
      </c>
      <c r="AX420" s="13" t="s">
        <v>82</v>
      </c>
      <c r="AY420" s="168" t="s">
        <v>186</v>
      </c>
    </row>
    <row r="421" spans="2:65" s="1" customFormat="1" ht="33" customHeight="1">
      <c r="B421" s="144"/>
      <c r="C421" s="145" t="s">
        <v>562</v>
      </c>
      <c r="D421" s="145" t="s">
        <v>188</v>
      </c>
      <c r="E421" s="146" t="s">
        <v>563</v>
      </c>
      <c r="F421" s="147" t="s">
        <v>564</v>
      </c>
      <c r="G421" s="148" t="s">
        <v>132</v>
      </c>
      <c r="H421" s="149">
        <v>10.416</v>
      </c>
      <c r="I421" s="150"/>
      <c r="J421" s="151">
        <f>ROUND(I421*H421,2)</f>
        <v>0</v>
      </c>
      <c r="K421" s="152"/>
      <c r="L421" s="32"/>
      <c r="M421" s="153" t="s">
        <v>1</v>
      </c>
      <c r="N421" s="154" t="s">
        <v>41</v>
      </c>
      <c r="P421" s="155">
        <f>O421*H421</f>
        <v>0</v>
      </c>
      <c r="Q421" s="155">
        <v>0</v>
      </c>
      <c r="R421" s="155">
        <f>Q421*H421</f>
        <v>0</v>
      </c>
      <c r="S421" s="155">
        <v>0</v>
      </c>
      <c r="T421" s="156">
        <f>S421*H421</f>
        <v>0</v>
      </c>
      <c r="AR421" s="157" t="s">
        <v>192</v>
      </c>
      <c r="AT421" s="157" t="s">
        <v>188</v>
      </c>
      <c r="AU421" s="157" t="s">
        <v>88</v>
      </c>
      <c r="AY421" s="17" t="s">
        <v>186</v>
      </c>
      <c r="BE421" s="158">
        <f>IF(N421="základná",J421,0)</f>
        <v>0</v>
      </c>
      <c r="BF421" s="158">
        <f>IF(N421="znížená",J421,0)</f>
        <v>0</v>
      </c>
      <c r="BG421" s="158">
        <f>IF(N421="zákl. prenesená",J421,0)</f>
        <v>0</v>
      </c>
      <c r="BH421" s="158">
        <f>IF(N421="zníž. prenesená",J421,0)</f>
        <v>0</v>
      </c>
      <c r="BI421" s="158">
        <f>IF(N421="nulová",J421,0)</f>
        <v>0</v>
      </c>
      <c r="BJ421" s="17" t="s">
        <v>88</v>
      </c>
      <c r="BK421" s="158">
        <f>ROUND(I421*H421,2)</f>
        <v>0</v>
      </c>
      <c r="BL421" s="17" t="s">
        <v>192</v>
      </c>
      <c r="BM421" s="157" t="s">
        <v>565</v>
      </c>
    </row>
    <row r="422" spans="2:65" s="1" customFormat="1" ht="24.25" customHeight="1">
      <c r="B422" s="144"/>
      <c r="C422" s="145" t="s">
        <v>458</v>
      </c>
      <c r="D422" s="145" t="s">
        <v>188</v>
      </c>
      <c r="E422" s="146" t="s">
        <v>566</v>
      </c>
      <c r="F422" s="147" t="s">
        <v>567</v>
      </c>
      <c r="G422" s="148" t="s">
        <v>322</v>
      </c>
      <c r="H422" s="149">
        <v>18.2</v>
      </c>
      <c r="I422" s="150"/>
      <c r="J422" s="151">
        <f>ROUND(I422*H422,2)</f>
        <v>0</v>
      </c>
      <c r="K422" s="152"/>
      <c r="L422" s="32"/>
      <c r="M422" s="153" t="s">
        <v>1</v>
      </c>
      <c r="N422" s="154" t="s">
        <v>41</v>
      </c>
      <c r="P422" s="155">
        <f>O422*H422</f>
        <v>0</v>
      </c>
      <c r="Q422" s="155">
        <v>9.9598500000000006E-2</v>
      </c>
      <c r="R422" s="155">
        <f>Q422*H422</f>
        <v>1.8126927000000002</v>
      </c>
      <c r="S422" s="155">
        <v>0</v>
      </c>
      <c r="T422" s="156">
        <f>S422*H422</f>
        <v>0</v>
      </c>
      <c r="AR422" s="157" t="s">
        <v>192</v>
      </c>
      <c r="AT422" s="157" t="s">
        <v>188</v>
      </c>
      <c r="AU422" s="157" t="s">
        <v>88</v>
      </c>
      <c r="AY422" s="17" t="s">
        <v>186</v>
      </c>
      <c r="BE422" s="158">
        <f>IF(N422="základná",J422,0)</f>
        <v>0</v>
      </c>
      <c r="BF422" s="158">
        <f>IF(N422="znížená",J422,0)</f>
        <v>0</v>
      </c>
      <c r="BG422" s="158">
        <f>IF(N422="zákl. prenesená",J422,0)</f>
        <v>0</v>
      </c>
      <c r="BH422" s="158">
        <f>IF(N422="zníž. prenesená",J422,0)</f>
        <v>0</v>
      </c>
      <c r="BI422" s="158">
        <f>IF(N422="nulová",J422,0)</f>
        <v>0</v>
      </c>
      <c r="BJ422" s="17" t="s">
        <v>88</v>
      </c>
      <c r="BK422" s="158">
        <f>ROUND(I422*H422,2)</f>
        <v>0</v>
      </c>
      <c r="BL422" s="17" t="s">
        <v>192</v>
      </c>
      <c r="BM422" s="157" t="s">
        <v>568</v>
      </c>
    </row>
    <row r="423" spans="2:65" s="14" customFormat="1">
      <c r="B423" s="174"/>
      <c r="D423" s="160" t="s">
        <v>193</v>
      </c>
      <c r="E423" s="175" t="s">
        <v>1</v>
      </c>
      <c r="F423" s="176" t="s">
        <v>569</v>
      </c>
      <c r="H423" s="175" t="s">
        <v>1</v>
      </c>
      <c r="I423" s="177"/>
      <c r="L423" s="174"/>
      <c r="M423" s="178"/>
      <c r="T423" s="179"/>
      <c r="AT423" s="175" t="s">
        <v>193</v>
      </c>
      <c r="AU423" s="175" t="s">
        <v>88</v>
      </c>
      <c r="AV423" s="14" t="s">
        <v>82</v>
      </c>
      <c r="AW423" s="14" t="s">
        <v>31</v>
      </c>
      <c r="AX423" s="14" t="s">
        <v>75</v>
      </c>
      <c r="AY423" s="175" t="s">
        <v>186</v>
      </c>
    </row>
    <row r="424" spans="2:65" s="12" customFormat="1">
      <c r="B424" s="159"/>
      <c r="D424" s="160" t="s">
        <v>193</v>
      </c>
      <c r="E424" s="161" t="s">
        <v>1</v>
      </c>
      <c r="F424" s="162" t="s">
        <v>570</v>
      </c>
      <c r="H424" s="163">
        <v>18.2</v>
      </c>
      <c r="I424" s="164"/>
      <c r="L424" s="159"/>
      <c r="M424" s="165"/>
      <c r="T424" s="166"/>
      <c r="AT424" s="161" t="s">
        <v>193</v>
      </c>
      <c r="AU424" s="161" t="s">
        <v>88</v>
      </c>
      <c r="AV424" s="12" t="s">
        <v>88</v>
      </c>
      <c r="AW424" s="12" t="s">
        <v>31</v>
      </c>
      <c r="AX424" s="12" t="s">
        <v>75</v>
      </c>
      <c r="AY424" s="161" t="s">
        <v>186</v>
      </c>
    </row>
    <row r="425" spans="2:65" s="13" customFormat="1">
      <c r="B425" s="167"/>
      <c r="D425" s="160" t="s">
        <v>193</v>
      </c>
      <c r="E425" s="168" t="s">
        <v>1</v>
      </c>
      <c r="F425" s="169" t="s">
        <v>195</v>
      </c>
      <c r="H425" s="170">
        <v>18.2</v>
      </c>
      <c r="I425" s="171"/>
      <c r="L425" s="167"/>
      <c r="M425" s="172"/>
      <c r="T425" s="173"/>
      <c r="AT425" s="168" t="s">
        <v>193</v>
      </c>
      <c r="AU425" s="168" t="s">
        <v>88</v>
      </c>
      <c r="AV425" s="13" t="s">
        <v>192</v>
      </c>
      <c r="AW425" s="13" t="s">
        <v>31</v>
      </c>
      <c r="AX425" s="13" t="s">
        <v>82</v>
      </c>
      <c r="AY425" s="168" t="s">
        <v>186</v>
      </c>
    </row>
    <row r="426" spans="2:65" s="1" customFormat="1" ht="24.25" customHeight="1">
      <c r="B426" s="144"/>
      <c r="C426" s="145" t="s">
        <v>571</v>
      </c>
      <c r="D426" s="145" t="s">
        <v>188</v>
      </c>
      <c r="E426" s="146" t="s">
        <v>572</v>
      </c>
      <c r="F426" s="147" t="s">
        <v>573</v>
      </c>
      <c r="G426" s="148" t="s">
        <v>132</v>
      </c>
      <c r="H426" s="149">
        <v>9.282</v>
      </c>
      <c r="I426" s="150"/>
      <c r="J426" s="151">
        <f>ROUND(I426*H426,2)</f>
        <v>0</v>
      </c>
      <c r="K426" s="152"/>
      <c r="L426" s="32"/>
      <c r="M426" s="153" t="s">
        <v>1</v>
      </c>
      <c r="N426" s="154" t="s">
        <v>41</v>
      </c>
      <c r="P426" s="155">
        <f>O426*H426</f>
        <v>0</v>
      </c>
      <c r="Q426" s="155">
        <v>3.9622599999999996E-3</v>
      </c>
      <c r="R426" s="155">
        <f>Q426*H426</f>
        <v>3.6777697319999997E-2</v>
      </c>
      <c r="S426" s="155">
        <v>0</v>
      </c>
      <c r="T426" s="156">
        <f>S426*H426</f>
        <v>0</v>
      </c>
      <c r="AR426" s="157" t="s">
        <v>192</v>
      </c>
      <c r="AT426" s="157" t="s">
        <v>188</v>
      </c>
      <c r="AU426" s="157" t="s">
        <v>88</v>
      </c>
      <c r="AY426" s="17" t="s">
        <v>186</v>
      </c>
      <c r="BE426" s="158">
        <f>IF(N426="základná",J426,0)</f>
        <v>0</v>
      </c>
      <c r="BF426" s="158">
        <f>IF(N426="znížená",J426,0)</f>
        <v>0</v>
      </c>
      <c r="BG426" s="158">
        <f>IF(N426="zákl. prenesená",J426,0)</f>
        <v>0</v>
      </c>
      <c r="BH426" s="158">
        <f>IF(N426="zníž. prenesená",J426,0)</f>
        <v>0</v>
      </c>
      <c r="BI426" s="158">
        <f>IF(N426="nulová",J426,0)</f>
        <v>0</v>
      </c>
      <c r="BJ426" s="17" t="s">
        <v>88</v>
      </c>
      <c r="BK426" s="158">
        <f>ROUND(I426*H426,2)</f>
        <v>0</v>
      </c>
      <c r="BL426" s="17" t="s">
        <v>192</v>
      </c>
      <c r="BM426" s="157" t="s">
        <v>574</v>
      </c>
    </row>
    <row r="427" spans="2:65" s="14" customFormat="1">
      <c r="B427" s="174"/>
      <c r="D427" s="160" t="s">
        <v>193</v>
      </c>
      <c r="E427" s="175" t="s">
        <v>1</v>
      </c>
      <c r="F427" s="176" t="s">
        <v>575</v>
      </c>
      <c r="H427" s="175" t="s">
        <v>1</v>
      </c>
      <c r="I427" s="177"/>
      <c r="L427" s="174"/>
      <c r="M427" s="178"/>
      <c r="T427" s="179"/>
      <c r="AT427" s="175" t="s">
        <v>193</v>
      </c>
      <c r="AU427" s="175" t="s">
        <v>88</v>
      </c>
      <c r="AV427" s="14" t="s">
        <v>82</v>
      </c>
      <c r="AW427" s="14" t="s">
        <v>31</v>
      </c>
      <c r="AX427" s="14" t="s">
        <v>75</v>
      </c>
      <c r="AY427" s="175" t="s">
        <v>186</v>
      </c>
    </row>
    <row r="428" spans="2:65" s="12" customFormat="1">
      <c r="B428" s="159"/>
      <c r="D428" s="160" t="s">
        <v>193</v>
      </c>
      <c r="E428" s="161" t="s">
        <v>1</v>
      </c>
      <c r="F428" s="162" t="s">
        <v>576</v>
      </c>
      <c r="H428" s="163">
        <v>9.282</v>
      </c>
      <c r="I428" s="164"/>
      <c r="L428" s="159"/>
      <c r="M428" s="165"/>
      <c r="T428" s="166"/>
      <c r="AT428" s="161" t="s">
        <v>193</v>
      </c>
      <c r="AU428" s="161" t="s">
        <v>88</v>
      </c>
      <c r="AV428" s="12" t="s">
        <v>88</v>
      </c>
      <c r="AW428" s="12" t="s">
        <v>31</v>
      </c>
      <c r="AX428" s="12" t="s">
        <v>75</v>
      </c>
      <c r="AY428" s="161" t="s">
        <v>186</v>
      </c>
    </row>
    <row r="429" spans="2:65" s="13" customFormat="1">
      <c r="B429" s="167"/>
      <c r="D429" s="160" t="s">
        <v>193</v>
      </c>
      <c r="E429" s="168" t="s">
        <v>1</v>
      </c>
      <c r="F429" s="169" t="s">
        <v>195</v>
      </c>
      <c r="H429" s="170">
        <v>9.282</v>
      </c>
      <c r="I429" s="171"/>
      <c r="L429" s="167"/>
      <c r="M429" s="172"/>
      <c r="T429" s="173"/>
      <c r="AT429" s="168" t="s">
        <v>193</v>
      </c>
      <c r="AU429" s="168" t="s">
        <v>88</v>
      </c>
      <c r="AV429" s="13" t="s">
        <v>192</v>
      </c>
      <c r="AW429" s="13" t="s">
        <v>31</v>
      </c>
      <c r="AX429" s="13" t="s">
        <v>82</v>
      </c>
      <c r="AY429" s="168" t="s">
        <v>186</v>
      </c>
    </row>
    <row r="430" spans="2:65" s="1" customFormat="1" ht="24.25" customHeight="1">
      <c r="B430" s="144"/>
      <c r="C430" s="145" t="s">
        <v>463</v>
      </c>
      <c r="D430" s="145" t="s">
        <v>188</v>
      </c>
      <c r="E430" s="146" t="s">
        <v>577</v>
      </c>
      <c r="F430" s="147" t="s">
        <v>578</v>
      </c>
      <c r="G430" s="148" t="s">
        <v>132</v>
      </c>
      <c r="H430" s="149">
        <v>9.282</v>
      </c>
      <c r="I430" s="150"/>
      <c r="J430" s="151">
        <f>ROUND(I430*H430,2)</f>
        <v>0</v>
      </c>
      <c r="K430" s="152"/>
      <c r="L430" s="32"/>
      <c r="M430" s="153" t="s">
        <v>1</v>
      </c>
      <c r="N430" s="154" t="s">
        <v>41</v>
      </c>
      <c r="P430" s="155">
        <f>O430*H430</f>
        <v>0</v>
      </c>
      <c r="Q430" s="155">
        <v>0</v>
      </c>
      <c r="R430" s="155">
        <f>Q430*H430</f>
        <v>0</v>
      </c>
      <c r="S430" s="155">
        <v>0</v>
      </c>
      <c r="T430" s="156">
        <f>S430*H430</f>
        <v>0</v>
      </c>
      <c r="AR430" s="157" t="s">
        <v>192</v>
      </c>
      <c r="AT430" s="157" t="s">
        <v>188</v>
      </c>
      <c r="AU430" s="157" t="s">
        <v>88</v>
      </c>
      <c r="AY430" s="17" t="s">
        <v>186</v>
      </c>
      <c r="BE430" s="158">
        <f>IF(N430="základná",J430,0)</f>
        <v>0</v>
      </c>
      <c r="BF430" s="158">
        <f>IF(N430="znížená",J430,0)</f>
        <v>0</v>
      </c>
      <c r="BG430" s="158">
        <f>IF(N430="zákl. prenesená",J430,0)</f>
        <v>0</v>
      </c>
      <c r="BH430" s="158">
        <f>IF(N430="zníž. prenesená",J430,0)</f>
        <v>0</v>
      </c>
      <c r="BI430" s="158">
        <f>IF(N430="nulová",J430,0)</f>
        <v>0</v>
      </c>
      <c r="BJ430" s="17" t="s">
        <v>88</v>
      </c>
      <c r="BK430" s="158">
        <f>ROUND(I430*H430,2)</f>
        <v>0</v>
      </c>
      <c r="BL430" s="17" t="s">
        <v>192</v>
      </c>
      <c r="BM430" s="157" t="s">
        <v>579</v>
      </c>
    </row>
    <row r="431" spans="2:65" s="1" customFormat="1" ht="24.25" customHeight="1">
      <c r="B431" s="144"/>
      <c r="C431" s="145" t="s">
        <v>580</v>
      </c>
      <c r="D431" s="145" t="s">
        <v>188</v>
      </c>
      <c r="E431" s="146" t="s">
        <v>581</v>
      </c>
      <c r="F431" s="147" t="s">
        <v>582</v>
      </c>
      <c r="G431" s="148" t="s">
        <v>132</v>
      </c>
      <c r="H431" s="149">
        <v>9.24</v>
      </c>
      <c r="I431" s="150"/>
      <c r="J431" s="151">
        <f>ROUND(I431*H431,2)</f>
        <v>0</v>
      </c>
      <c r="K431" s="152"/>
      <c r="L431" s="32"/>
      <c r="M431" s="153" t="s">
        <v>1</v>
      </c>
      <c r="N431" s="154" t="s">
        <v>41</v>
      </c>
      <c r="P431" s="155">
        <f>O431*H431</f>
        <v>0</v>
      </c>
      <c r="Q431" s="155">
        <v>4.8272599999999999E-3</v>
      </c>
      <c r="R431" s="155">
        <f>Q431*H431</f>
        <v>4.4603882400000003E-2</v>
      </c>
      <c r="S431" s="155">
        <v>0</v>
      </c>
      <c r="T431" s="156">
        <f>S431*H431</f>
        <v>0</v>
      </c>
      <c r="AR431" s="157" t="s">
        <v>192</v>
      </c>
      <c r="AT431" s="157" t="s">
        <v>188</v>
      </c>
      <c r="AU431" s="157" t="s">
        <v>88</v>
      </c>
      <c r="AY431" s="17" t="s">
        <v>186</v>
      </c>
      <c r="BE431" s="158">
        <f>IF(N431="základná",J431,0)</f>
        <v>0</v>
      </c>
      <c r="BF431" s="158">
        <f>IF(N431="znížená",J431,0)</f>
        <v>0</v>
      </c>
      <c r="BG431" s="158">
        <f>IF(N431="zákl. prenesená",J431,0)</f>
        <v>0</v>
      </c>
      <c r="BH431" s="158">
        <f>IF(N431="zníž. prenesená",J431,0)</f>
        <v>0</v>
      </c>
      <c r="BI431" s="158">
        <f>IF(N431="nulová",J431,0)</f>
        <v>0</v>
      </c>
      <c r="BJ431" s="17" t="s">
        <v>88</v>
      </c>
      <c r="BK431" s="158">
        <f>ROUND(I431*H431,2)</f>
        <v>0</v>
      </c>
      <c r="BL431" s="17" t="s">
        <v>192</v>
      </c>
      <c r="BM431" s="157" t="s">
        <v>583</v>
      </c>
    </row>
    <row r="432" spans="2:65" s="14" customFormat="1">
      <c r="B432" s="174"/>
      <c r="D432" s="160" t="s">
        <v>193</v>
      </c>
      <c r="E432" s="175" t="s">
        <v>1</v>
      </c>
      <c r="F432" s="176" t="s">
        <v>584</v>
      </c>
      <c r="H432" s="175" t="s">
        <v>1</v>
      </c>
      <c r="I432" s="177"/>
      <c r="L432" s="174"/>
      <c r="M432" s="178"/>
      <c r="T432" s="179"/>
      <c r="AT432" s="175" t="s">
        <v>193</v>
      </c>
      <c r="AU432" s="175" t="s">
        <v>88</v>
      </c>
      <c r="AV432" s="14" t="s">
        <v>82</v>
      </c>
      <c r="AW432" s="14" t="s">
        <v>31</v>
      </c>
      <c r="AX432" s="14" t="s">
        <v>75</v>
      </c>
      <c r="AY432" s="175" t="s">
        <v>186</v>
      </c>
    </row>
    <row r="433" spans="2:65" s="12" customFormat="1">
      <c r="B433" s="159"/>
      <c r="D433" s="160" t="s">
        <v>193</v>
      </c>
      <c r="E433" s="161" t="s">
        <v>1</v>
      </c>
      <c r="F433" s="162" t="s">
        <v>585</v>
      </c>
      <c r="H433" s="163">
        <v>5.0960000000000001</v>
      </c>
      <c r="I433" s="164"/>
      <c r="L433" s="159"/>
      <c r="M433" s="165"/>
      <c r="T433" s="166"/>
      <c r="AT433" s="161" t="s">
        <v>193</v>
      </c>
      <c r="AU433" s="161" t="s">
        <v>88</v>
      </c>
      <c r="AV433" s="12" t="s">
        <v>88</v>
      </c>
      <c r="AW433" s="12" t="s">
        <v>31</v>
      </c>
      <c r="AX433" s="12" t="s">
        <v>75</v>
      </c>
      <c r="AY433" s="161" t="s">
        <v>186</v>
      </c>
    </row>
    <row r="434" spans="2:65" s="12" customFormat="1">
      <c r="B434" s="159"/>
      <c r="D434" s="160" t="s">
        <v>193</v>
      </c>
      <c r="E434" s="161" t="s">
        <v>1</v>
      </c>
      <c r="F434" s="162" t="s">
        <v>586</v>
      </c>
      <c r="H434" s="163">
        <v>1.96</v>
      </c>
      <c r="I434" s="164"/>
      <c r="L434" s="159"/>
      <c r="M434" s="165"/>
      <c r="T434" s="166"/>
      <c r="AT434" s="161" t="s">
        <v>193</v>
      </c>
      <c r="AU434" s="161" t="s">
        <v>88</v>
      </c>
      <c r="AV434" s="12" t="s">
        <v>88</v>
      </c>
      <c r="AW434" s="12" t="s">
        <v>31</v>
      </c>
      <c r="AX434" s="12" t="s">
        <v>75</v>
      </c>
      <c r="AY434" s="161" t="s">
        <v>186</v>
      </c>
    </row>
    <row r="435" spans="2:65" s="12" customFormat="1">
      <c r="B435" s="159"/>
      <c r="D435" s="160" t="s">
        <v>193</v>
      </c>
      <c r="E435" s="161" t="s">
        <v>1</v>
      </c>
      <c r="F435" s="162" t="s">
        <v>587</v>
      </c>
      <c r="H435" s="163">
        <v>2.1840000000000002</v>
      </c>
      <c r="I435" s="164"/>
      <c r="L435" s="159"/>
      <c r="M435" s="165"/>
      <c r="T435" s="166"/>
      <c r="AT435" s="161" t="s">
        <v>193</v>
      </c>
      <c r="AU435" s="161" t="s">
        <v>88</v>
      </c>
      <c r="AV435" s="12" t="s">
        <v>88</v>
      </c>
      <c r="AW435" s="12" t="s">
        <v>31</v>
      </c>
      <c r="AX435" s="12" t="s">
        <v>75</v>
      </c>
      <c r="AY435" s="161" t="s">
        <v>186</v>
      </c>
    </row>
    <row r="436" spans="2:65" s="13" customFormat="1">
      <c r="B436" s="167"/>
      <c r="D436" s="160" t="s">
        <v>193</v>
      </c>
      <c r="E436" s="168" t="s">
        <v>1</v>
      </c>
      <c r="F436" s="169" t="s">
        <v>195</v>
      </c>
      <c r="H436" s="170">
        <v>9.24</v>
      </c>
      <c r="I436" s="171"/>
      <c r="L436" s="167"/>
      <c r="M436" s="172"/>
      <c r="T436" s="173"/>
      <c r="AT436" s="168" t="s">
        <v>193</v>
      </c>
      <c r="AU436" s="168" t="s">
        <v>88</v>
      </c>
      <c r="AV436" s="13" t="s">
        <v>192</v>
      </c>
      <c r="AW436" s="13" t="s">
        <v>31</v>
      </c>
      <c r="AX436" s="13" t="s">
        <v>82</v>
      </c>
      <c r="AY436" s="168" t="s">
        <v>186</v>
      </c>
    </row>
    <row r="437" spans="2:65" s="1" customFormat="1" ht="24.25" customHeight="1">
      <c r="B437" s="144"/>
      <c r="C437" s="145" t="s">
        <v>471</v>
      </c>
      <c r="D437" s="145" t="s">
        <v>188</v>
      </c>
      <c r="E437" s="146" t="s">
        <v>588</v>
      </c>
      <c r="F437" s="147" t="s">
        <v>589</v>
      </c>
      <c r="G437" s="148" t="s">
        <v>132</v>
      </c>
      <c r="H437" s="149">
        <v>9.24</v>
      </c>
      <c r="I437" s="150"/>
      <c r="J437" s="151">
        <f>ROUND(I437*H437,2)</f>
        <v>0</v>
      </c>
      <c r="K437" s="152"/>
      <c r="L437" s="32"/>
      <c r="M437" s="153" t="s">
        <v>1</v>
      </c>
      <c r="N437" s="154" t="s">
        <v>41</v>
      </c>
      <c r="P437" s="155">
        <f>O437*H437</f>
        <v>0</v>
      </c>
      <c r="Q437" s="155">
        <v>0</v>
      </c>
      <c r="R437" s="155">
        <f>Q437*H437</f>
        <v>0</v>
      </c>
      <c r="S437" s="155">
        <v>0</v>
      </c>
      <c r="T437" s="156">
        <f>S437*H437</f>
        <v>0</v>
      </c>
      <c r="AR437" s="157" t="s">
        <v>192</v>
      </c>
      <c r="AT437" s="157" t="s">
        <v>188</v>
      </c>
      <c r="AU437" s="157" t="s">
        <v>88</v>
      </c>
      <c r="AY437" s="17" t="s">
        <v>186</v>
      </c>
      <c r="BE437" s="158">
        <f>IF(N437="základná",J437,0)</f>
        <v>0</v>
      </c>
      <c r="BF437" s="158">
        <f>IF(N437="znížená",J437,0)</f>
        <v>0</v>
      </c>
      <c r="BG437" s="158">
        <f>IF(N437="zákl. prenesená",J437,0)</f>
        <v>0</v>
      </c>
      <c r="BH437" s="158">
        <f>IF(N437="zníž. prenesená",J437,0)</f>
        <v>0</v>
      </c>
      <c r="BI437" s="158">
        <f>IF(N437="nulová",J437,0)</f>
        <v>0</v>
      </c>
      <c r="BJ437" s="17" t="s">
        <v>88</v>
      </c>
      <c r="BK437" s="158">
        <f>ROUND(I437*H437,2)</f>
        <v>0</v>
      </c>
      <c r="BL437" s="17" t="s">
        <v>192</v>
      </c>
      <c r="BM437" s="157" t="s">
        <v>590</v>
      </c>
    </row>
    <row r="438" spans="2:65" s="1" customFormat="1" ht="33" customHeight="1">
      <c r="B438" s="144"/>
      <c r="C438" s="145" t="s">
        <v>591</v>
      </c>
      <c r="D438" s="145" t="s">
        <v>188</v>
      </c>
      <c r="E438" s="146" t="s">
        <v>592</v>
      </c>
      <c r="F438" s="147" t="s">
        <v>593</v>
      </c>
      <c r="G438" s="148" t="s">
        <v>198</v>
      </c>
      <c r="H438" s="149">
        <v>3.15</v>
      </c>
      <c r="I438" s="150"/>
      <c r="J438" s="151">
        <f>ROUND(I438*H438,2)</f>
        <v>0</v>
      </c>
      <c r="K438" s="152"/>
      <c r="L438" s="32"/>
      <c r="M438" s="153" t="s">
        <v>1</v>
      </c>
      <c r="N438" s="154" t="s">
        <v>41</v>
      </c>
      <c r="P438" s="155">
        <f>O438*H438</f>
        <v>0</v>
      </c>
      <c r="Q438" s="155">
        <v>1.8907799999999999</v>
      </c>
      <c r="R438" s="155">
        <f>Q438*H438</f>
        <v>5.9559569999999997</v>
      </c>
      <c r="S438" s="155">
        <v>0</v>
      </c>
      <c r="T438" s="156">
        <f>S438*H438</f>
        <v>0</v>
      </c>
      <c r="AR438" s="157" t="s">
        <v>192</v>
      </c>
      <c r="AT438" s="157" t="s">
        <v>188</v>
      </c>
      <c r="AU438" s="157" t="s">
        <v>88</v>
      </c>
      <c r="AY438" s="17" t="s">
        <v>186</v>
      </c>
      <c r="BE438" s="158">
        <f>IF(N438="základná",J438,0)</f>
        <v>0</v>
      </c>
      <c r="BF438" s="158">
        <f>IF(N438="znížená",J438,0)</f>
        <v>0</v>
      </c>
      <c r="BG438" s="158">
        <f>IF(N438="zákl. prenesená",J438,0)</f>
        <v>0</v>
      </c>
      <c r="BH438" s="158">
        <f>IF(N438="zníž. prenesená",J438,0)</f>
        <v>0</v>
      </c>
      <c r="BI438" s="158">
        <f>IF(N438="nulová",J438,0)</f>
        <v>0</v>
      </c>
      <c r="BJ438" s="17" t="s">
        <v>88</v>
      </c>
      <c r="BK438" s="158">
        <f>ROUND(I438*H438,2)</f>
        <v>0</v>
      </c>
      <c r="BL438" s="17" t="s">
        <v>192</v>
      </c>
      <c r="BM438" s="157" t="s">
        <v>594</v>
      </c>
    </row>
    <row r="439" spans="2:65" s="12" customFormat="1">
      <c r="B439" s="159"/>
      <c r="D439" s="160" t="s">
        <v>193</v>
      </c>
      <c r="E439" s="161" t="s">
        <v>1</v>
      </c>
      <c r="F439" s="162" t="s">
        <v>595</v>
      </c>
      <c r="H439" s="163">
        <v>3.15</v>
      </c>
      <c r="I439" s="164"/>
      <c r="L439" s="159"/>
      <c r="M439" s="165"/>
      <c r="T439" s="166"/>
      <c r="AT439" s="161" t="s">
        <v>193</v>
      </c>
      <c r="AU439" s="161" t="s">
        <v>88</v>
      </c>
      <c r="AV439" s="12" t="s">
        <v>88</v>
      </c>
      <c r="AW439" s="12" t="s">
        <v>31</v>
      </c>
      <c r="AX439" s="12" t="s">
        <v>82</v>
      </c>
      <c r="AY439" s="161" t="s">
        <v>186</v>
      </c>
    </row>
    <row r="440" spans="2:65" s="11" customFormat="1" ht="22.9" customHeight="1">
      <c r="B440" s="132"/>
      <c r="D440" s="133" t="s">
        <v>74</v>
      </c>
      <c r="E440" s="142" t="s">
        <v>212</v>
      </c>
      <c r="F440" s="142" t="s">
        <v>596</v>
      </c>
      <c r="I440" s="135"/>
      <c r="J440" s="143">
        <f>BK440</f>
        <v>0</v>
      </c>
      <c r="L440" s="132"/>
      <c r="M440" s="137"/>
      <c r="P440" s="138">
        <f>SUM(P441:P455)</f>
        <v>0</v>
      </c>
      <c r="R440" s="138">
        <f>SUM(R441:R455)</f>
        <v>31.498807197000001</v>
      </c>
      <c r="T440" s="139">
        <f>SUM(T441:T455)</f>
        <v>0</v>
      </c>
      <c r="AR440" s="133" t="s">
        <v>82</v>
      </c>
      <c r="AT440" s="140" t="s">
        <v>74</v>
      </c>
      <c r="AU440" s="140" t="s">
        <v>82</v>
      </c>
      <c r="AY440" s="133" t="s">
        <v>186</v>
      </c>
      <c r="BK440" s="141">
        <f>SUM(BK441:BK455)</f>
        <v>0</v>
      </c>
    </row>
    <row r="441" spans="2:65" s="1" customFormat="1" ht="33" customHeight="1">
      <c r="B441" s="144"/>
      <c r="C441" s="145" t="s">
        <v>476</v>
      </c>
      <c r="D441" s="145" t="s">
        <v>188</v>
      </c>
      <c r="E441" s="146" t="s">
        <v>597</v>
      </c>
      <c r="F441" s="147" t="s">
        <v>598</v>
      </c>
      <c r="G441" s="148" t="s">
        <v>132</v>
      </c>
      <c r="H441" s="149">
        <v>32.658000000000001</v>
      </c>
      <c r="I441" s="150"/>
      <c r="J441" s="151">
        <f>ROUND(I441*H441,2)</f>
        <v>0</v>
      </c>
      <c r="K441" s="152"/>
      <c r="L441" s="32"/>
      <c r="M441" s="153" t="s">
        <v>1</v>
      </c>
      <c r="N441" s="154" t="s">
        <v>41</v>
      </c>
      <c r="P441" s="155">
        <f>O441*H441</f>
        <v>0</v>
      </c>
      <c r="Q441" s="155">
        <v>0.29899999999999999</v>
      </c>
      <c r="R441" s="155">
        <f>Q441*H441</f>
        <v>9.764742</v>
      </c>
      <c r="S441" s="155">
        <v>0</v>
      </c>
      <c r="T441" s="156">
        <f>S441*H441</f>
        <v>0</v>
      </c>
      <c r="AR441" s="157" t="s">
        <v>192</v>
      </c>
      <c r="AT441" s="157" t="s">
        <v>188</v>
      </c>
      <c r="AU441" s="157" t="s">
        <v>88</v>
      </c>
      <c r="AY441" s="17" t="s">
        <v>186</v>
      </c>
      <c r="BE441" s="158">
        <f>IF(N441="základná",J441,0)</f>
        <v>0</v>
      </c>
      <c r="BF441" s="158">
        <f>IF(N441="znížená",J441,0)</f>
        <v>0</v>
      </c>
      <c r="BG441" s="158">
        <f>IF(N441="zákl. prenesená",J441,0)</f>
        <v>0</v>
      </c>
      <c r="BH441" s="158">
        <f>IF(N441="zníž. prenesená",J441,0)</f>
        <v>0</v>
      </c>
      <c r="BI441" s="158">
        <f>IF(N441="nulová",J441,0)</f>
        <v>0</v>
      </c>
      <c r="BJ441" s="17" t="s">
        <v>88</v>
      </c>
      <c r="BK441" s="158">
        <f>ROUND(I441*H441,2)</f>
        <v>0</v>
      </c>
      <c r="BL441" s="17" t="s">
        <v>192</v>
      </c>
      <c r="BM441" s="157" t="s">
        <v>599</v>
      </c>
    </row>
    <row r="442" spans="2:65" s="1" customFormat="1" ht="33" customHeight="1">
      <c r="B442" s="144"/>
      <c r="C442" s="145" t="s">
        <v>600</v>
      </c>
      <c r="D442" s="145" t="s">
        <v>188</v>
      </c>
      <c r="E442" s="146" t="s">
        <v>601</v>
      </c>
      <c r="F442" s="147" t="s">
        <v>602</v>
      </c>
      <c r="G442" s="148" t="s">
        <v>132</v>
      </c>
      <c r="H442" s="149">
        <v>13.4</v>
      </c>
      <c r="I442" s="150"/>
      <c r="J442" s="151">
        <f>ROUND(I442*H442,2)</f>
        <v>0</v>
      </c>
      <c r="K442" s="152"/>
      <c r="L442" s="32"/>
      <c r="M442" s="153" t="s">
        <v>1</v>
      </c>
      <c r="N442" s="154" t="s">
        <v>41</v>
      </c>
      <c r="P442" s="155">
        <f>O442*H442</f>
        <v>0</v>
      </c>
      <c r="Q442" s="155">
        <v>0.39800000000000002</v>
      </c>
      <c r="R442" s="155">
        <f>Q442*H442</f>
        <v>5.3332000000000006</v>
      </c>
      <c r="S442" s="155">
        <v>0</v>
      </c>
      <c r="T442" s="156">
        <f>S442*H442</f>
        <v>0</v>
      </c>
      <c r="AR442" s="157" t="s">
        <v>192</v>
      </c>
      <c r="AT442" s="157" t="s">
        <v>188</v>
      </c>
      <c r="AU442" s="157" t="s">
        <v>88</v>
      </c>
      <c r="AY442" s="17" t="s">
        <v>186</v>
      </c>
      <c r="BE442" s="158">
        <f>IF(N442="základná",J442,0)</f>
        <v>0</v>
      </c>
      <c r="BF442" s="158">
        <f>IF(N442="znížená",J442,0)</f>
        <v>0</v>
      </c>
      <c r="BG442" s="158">
        <f>IF(N442="zákl. prenesená",J442,0)</f>
        <v>0</v>
      </c>
      <c r="BH442" s="158">
        <f>IF(N442="zníž. prenesená",J442,0)</f>
        <v>0</v>
      </c>
      <c r="BI442" s="158">
        <f>IF(N442="nulová",J442,0)</f>
        <v>0</v>
      </c>
      <c r="BJ442" s="17" t="s">
        <v>88</v>
      </c>
      <c r="BK442" s="158">
        <f>ROUND(I442*H442,2)</f>
        <v>0</v>
      </c>
      <c r="BL442" s="17" t="s">
        <v>192</v>
      </c>
      <c r="BM442" s="157" t="s">
        <v>603</v>
      </c>
    </row>
    <row r="443" spans="2:65" s="12" customFormat="1">
      <c r="B443" s="159"/>
      <c r="D443" s="160" t="s">
        <v>193</v>
      </c>
      <c r="E443" s="161" t="s">
        <v>1</v>
      </c>
      <c r="F443" s="162" t="s">
        <v>604</v>
      </c>
      <c r="H443" s="163">
        <v>13.4</v>
      </c>
      <c r="I443" s="164"/>
      <c r="L443" s="159"/>
      <c r="M443" s="165"/>
      <c r="T443" s="166"/>
      <c r="AT443" s="161" t="s">
        <v>193</v>
      </c>
      <c r="AU443" s="161" t="s">
        <v>88</v>
      </c>
      <c r="AV443" s="12" t="s">
        <v>88</v>
      </c>
      <c r="AW443" s="12" t="s">
        <v>31</v>
      </c>
      <c r="AX443" s="12" t="s">
        <v>82</v>
      </c>
      <c r="AY443" s="161" t="s">
        <v>186</v>
      </c>
    </row>
    <row r="444" spans="2:65" s="1" customFormat="1" ht="24.25" customHeight="1">
      <c r="B444" s="144"/>
      <c r="C444" s="145" t="s">
        <v>482</v>
      </c>
      <c r="D444" s="145" t="s">
        <v>188</v>
      </c>
      <c r="E444" s="146" t="s">
        <v>605</v>
      </c>
      <c r="F444" s="147" t="s">
        <v>606</v>
      </c>
      <c r="G444" s="148" t="s">
        <v>132</v>
      </c>
      <c r="H444" s="149">
        <v>13.4</v>
      </c>
      <c r="I444" s="150"/>
      <c r="J444" s="151">
        <f>ROUND(I444*H444,2)</f>
        <v>0</v>
      </c>
      <c r="K444" s="152"/>
      <c r="L444" s="32"/>
      <c r="M444" s="153" t="s">
        <v>1</v>
      </c>
      <c r="N444" s="154" t="s">
        <v>41</v>
      </c>
      <c r="P444" s="155">
        <f>O444*H444</f>
        <v>0</v>
      </c>
      <c r="Q444" s="155">
        <v>0.41011934999999999</v>
      </c>
      <c r="R444" s="155">
        <f>Q444*H444</f>
        <v>5.4955992900000004</v>
      </c>
      <c r="S444" s="155">
        <v>0</v>
      </c>
      <c r="T444" s="156">
        <f>S444*H444</f>
        <v>0</v>
      </c>
      <c r="AR444" s="157" t="s">
        <v>192</v>
      </c>
      <c r="AT444" s="157" t="s">
        <v>188</v>
      </c>
      <c r="AU444" s="157" t="s">
        <v>88</v>
      </c>
      <c r="AY444" s="17" t="s">
        <v>186</v>
      </c>
      <c r="BE444" s="158">
        <f>IF(N444="základná",J444,0)</f>
        <v>0</v>
      </c>
      <c r="BF444" s="158">
        <f>IF(N444="znížená",J444,0)</f>
        <v>0</v>
      </c>
      <c r="BG444" s="158">
        <f>IF(N444="zákl. prenesená",J444,0)</f>
        <v>0</v>
      </c>
      <c r="BH444" s="158">
        <f>IF(N444="zníž. prenesená",J444,0)</f>
        <v>0</v>
      </c>
      <c r="BI444" s="158">
        <f>IF(N444="nulová",J444,0)</f>
        <v>0</v>
      </c>
      <c r="BJ444" s="17" t="s">
        <v>88</v>
      </c>
      <c r="BK444" s="158">
        <f>ROUND(I444*H444,2)</f>
        <v>0</v>
      </c>
      <c r="BL444" s="17" t="s">
        <v>192</v>
      </c>
      <c r="BM444" s="157" t="s">
        <v>607</v>
      </c>
    </row>
    <row r="445" spans="2:65" s="12" customFormat="1">
      <c r="B445" s="159"/>
      <c r="D445" s="160" t="s">
        <v>193</v>
      </c>
      <c r="E445" s="161" t="s">
        <v>1</v>
      </c>
      <c r="F445" s="162" t="s">
        <v>604</v>
      </c>
      <c r="H445" s="163">
        <v>13.4</v>
      </c>
      <c r="I445" s="164"/>
      <c r="L445" s="159"/>
      <c r="M445" s="165"/>
      <c r="T445" s="166"/>
      <c r="AT445" s="161" t="s">
        <v>193</v>
      </c>
      <c r="AU445" s="161" t="s">
        <v>88</v>
      </c>
      <c r="AV445" s="12" t="s">
        <v>88</v>
      </c>
      <c r="AW445" s="12" t="s">
        <v>31</v>
      </c>
      <c r="AX445" s="12" t="s">
        <v>82</v>
      </c>
      <c r="AY445" s="161" t="s">
        <v>186</v>
      </c>
    </row>
    <row r="446" spans="2:65" s="1" customFormat="1" ht="24.25" customHeight="1">
      <c r="B446" s="144"/>
      <c r="C446" s="145" t="s">
        <v>608</v>
      </c>
      <c r="D446" s="145" t="s">
        <v>188</v>
      </c>
      <c r="E446" s="146" t="s">
        <v>609</v>
      </c>
      <c r="F446" s="147" t="s">
        <v>610</v>
      </c>
      <c r="G446" s="148" t="s">
        <v>132</v>
      </c>
      <c r="H446" s="149">
        <v>32.658000000000001</v>
      </c>
      <c r="I446" s="150"/>
      <c r="J446" s="151">
        <f>ROUND(I446*H446,2)</f>
        <v>0</v>
      </c>
      <c r="K446" s="152"/>
      <c r="L446" s="32"/>
      <c r="M446" s="153" t="s">
        <v>1</v>
      </c>
      <c r="N446" s="154" t="s">
        <v>41</v>
      </c>
      <c r="P446" s="155">
        <f>O446*H446</f>
        <v>0</v>
      </c>
      <c r="Q446" s="155">
        <v>0.24156150000000001</v>
      </c>
      <c r="R446" s="155">
        <f>Q446*H446</f>
        <v>7.8889154670000003</v>
      </c>
      <c r="S446" s="155">
        <v>0</v>
      </c>
      <c r="T446" s="156">
        <f>S446*H446</f>
        <v>0</v>
      </c>
      <c r="AR446" s="157" t="s">
        <v>192</v>
      </c>
      <c r="AT446" s="157" t="s">
        <v>188</v>
      </c>
      <c r="AU446" s="157" t="s">
        <v>88</v>
      </c>
      <c r="AY446" s="17" t="s">
        <v>186</v>
      </c>
      <c r="BE446" s="158">
        <f>IF(N446="základná",J446,0)</f>
        <v>0</v>
      </c>
      <c r="BF446" s="158">
        <f>IF(N446="znížená",J446,0)</f>
        <v>0</v>
      </c>
      <c r="BG446" s="158">
        <f>IF(N446="zákl. prenesená",J446,0)</f>
        <v>0</v>
      </c>
      <c r="BH446" s="158">
        <f>IF(N446="zníž. prenesená",J446,0)</f>
        <v>0</v>
      </c>
      <c r="BI446" s="158">
        <f>IF(N446="nulová",J446,0)</f>
        <v>0</v>
      </c>
      <c r="BJ446" s="17" t="s">
        <v>88</v>
      </c>
      <c r="BK446" s="158">
        <f>ROUND(I446*H446,2)</f>
        <v>0</v>
      </c>
      <c r="BL446" s="17" t="s">
        <v>192</v>
      </c>
      <c r="BM446" s="157" t="s">
        <v>611</v>
      </c>
    </row>
    <row r="447" spans="2:65" s="14" customFormat="1">
      <c r="B447" s="174"/>
      <c r="D447" s="160" t="s">
        <v>193</v>
      </c>
      <c r="E447" s="175" t="s">
        <v>1</v>
      </c>
      <c r="F447" s="176" t="s">
        <v>612</v>
      </c>
      <c r="H447" s="175" t="s">
        <v>1</v>
      </c>
      <c r="I447" s="177"/>
      <c r="L447" s="174"/>
      <c r="M447" s="178"/>
      <c r="T447" s="179"/>
      <c r="AT447" s="175" t="s">
        <v>193</v>
      </c>
      <c r="AU447" s="175" t="s">
        <v>88</v>
      </c>
      <c r="AV447" s="14" t="s">
        <v>82</v>
      </c>
      <c r="AW447" s="14" t="s">
        <v>31</v>
      </c>
      <c r="AX447" s="14" t="s">
        <v>75</v>
      </c>
      <c r="AY447" s="175" t="s">
        <v>186</v>
      </c>
    </row>
    <row r="448" spans="2:65" s="12" customFormat="1">
      <c r="B448" s="159"/>
      <c r="D448" s="160" t="s">
        <v>193</v>
      </c>
      <c r="E448" s="161" t="s">
        <v>1</v>
      </c>
      <c r="F448" s="162" t="s">
        <v>236</v>
      </c>
      <c r="H448" s="163">
        <v>32.658000000000001</v>
      </c>
      <c r="I448" s="164"/>
      <c r="L448" s="159"/>
      <c r="M448" s="165"/>
      <c r="T448" s="166"/>
      <c r="AT448" s="161" t="s">
        <v>193</v>
      </c>
      <c r="AU448" s="161" t="s">
        <v>88</v>
      </c>
      <c r="AV448" s="12" t="s">
        <v>88</v>
      </c>
      <c r="AW448" s="12" t="s">
        <v>31</v>
      </c>
      <c r="AX448" s="12" t="s">
        <v>75</v>
      </c>
      <c r="AY448" s="161" t="s">
        <v>186</v>
      </c>
    </row>
    <row r="449" spans="2:65" s="13" customFormat="1">
      <c r="B449" s="167"/>
      <c r="D449" s="160" t="s">
        <v>193</v>
      </c>
      <c r="E449" s="168" t="s">
        <v>1</v>
      </c>
      <c r="F449" s="169" t="s">
        <v>195</v>
      </c>
      <c r="H449" s="170">
        <v>32.658000000000001</v>
      </c>
      <c r="I449" s="171"/>
      <c r="L449" s="167"/>
      <c r="M449" s="172"/>
      <c r="T449" s="173"/>
      <c r="AT449" s="168" t="s">
        <v>193</v>
      </c>
      <c r="AU449" s="168" t="s">
        <v>88</v>
      </c>
      <c r="AV449" s="13" t="s">
        <v>192</v>
      </c>
      <c r="AW449" s="13" t="s">
        <v>31</v>
      </c>
      <c r="AX449" s="13" t="s">
        <v>82</v>
      </c>
      <c r="AY449" s="168" t="s">
        <v>186</v>
      </c>
    </row>
    <row r="450" spans="2:65" s="1" customFormat="1" ht="37.9" customHeight="1">
      <c r="B450" s="144"/>
      <c r="C450" s="145" t="s">
        <v>485</v>
      </c>
      <c r="D450" s="145" t="s">
        <v>188</v>
      </c>
      <c r="E450" s="146" t="s">
        <v>613</v>
      </c>
      <c r="F450" s="147" t="s">
        <v>614</v>
      </c>
      <c r="G450" s="148" t="s">
        <v>132</v>
      </c>
      <c r="H450" s="149">
        <v>13.4</v>
      </c>
      <c r="I450" s="150"/>
      <c r="J450" s="151">
        <f>ROUND(I450*H450,2)</f>
        <v>0</v>
      </c>
      <c r="K450" s="152"/>
      <c r="L450" s="32"/>
      <c r="M450" s="153" t="s">
        <v>1</v>
      </c>
      <c r="N450" s="154" t="s">
        <v>41</v>
      </c>
      <c r="P450" s="155">
        <f>O450*H450</f>
        <v>0</v>
      </c>
      <c r="Q450" s="155">
        <v>9.2499999999999999E-2</v>
      </c>
      <c r="R450" s="155">
        <f>Q450*H450</f>
        <v>1.2395</v>
      </c>
      <c r="S450" s="155">
        <v>0</v>
      </c>
      <c r="T450" s="156">
        <f>S450*H450</f>
        <v>0</v>
      </c>
      <c r="AR450" s="157" t="s">
        <v>192</v>
      </c>
      <c r="AT450" s="157" t="s">
        <v>188</v>
      </c>
      <c r="AU450" s="157" t="s">
        <v>88</v>
      </c>
      <c r="AY450" s="17" t="s">
        <v>186</v>
      </c>
      <c r="BE450" s="158">
        <f>IF(N450="základná",J450,0)</f>
        <v>0</v>
      </c>
      <c r="BF450" s="158">
        <f>IF(N450="znížená",J450,0)</f>
        <v>0</v>
      </c>
      <c r="BG450" s="158">
        <f>IF(N450="zákl. prenesená",J450,0)</f>
        <v>0</v>
      </c>
      <c r="BH450" s="158">
        <f>IF(N450="zníž. prenesená",J450,0)</f>
        <v>0</v>
      </c>
      <c r="BI450" s="158">
        <f>IF(N450="nulová",J450,0)</f>
        <v>0</v>
      </c>
      <c r="BJ450" s="17" t="s">
        <v>88</v>
      </c>
      <c r="BK450" s="158">
        <f>ROUND(I450*H450,2)</f>
        <v>0</v>
      </c>
      <c r="BL450" s="17" t="s">
        <v>192</v>
      </c>
      <c r="BM450" s="157" t="s">
        <v>615</v>
      </c>
    </row>
    <row r="451" spans="2:65" s="12" customFormat="1">
      <c r="B451" s="159"/>
      <c r="D451" s="160" t="s">
        <v>193</v>
      </c>
      <c r="E451" s="161" t="s">
        <v>1</v>
      </c>
      <c r="F451" s="162" t="s">
        <v>604</v>
      </c>
      <c r="H451" s="163">
        <v>13.4</v>
      </c>
      <c r="I451" s="164"/>
      <c r="L451" s="159"/>
      <c r="M451" s="165"/>
      <c r="T451" s="166"/>
      <c r="AT451" s="161" t="s">
        <v>193</v>
      </c>
      <c r="AU451" s="161" t="s">
        <v>88</v>
      </c>
      <c r="AV451" s="12" t="s">
        <v>88</v>
      </c>
      <c r="AW451" s="12" t="s">
        <v>31</v>
      </c>
      <c r="AX451" s="12" t="s">
        <v>82</v>
      </c>
      <c r="AY451" s="161" t="s">
        <v>186</v>
      </c>
    </row>
    <row r="452" spans="2:65" s="1" customFormat="1" ht="24.25" customHeight="1">
      <c r="B452" s="144"/>
      <c r="C452" s="180" t="s">
        <v>616</v>
      </c>
      <c r="D452" s="180" t="s">
        <v>218</v>
      </c>
      <c r="E452" s="181" t="s">
        <v>617</v>
      </c>
      <c r="F452" s="182" t="s">
        <v>618</v>
      </c>
      <c r="G452" s="183" t="s">
        <v>132</v>
      </c>
      <c r="H452" s="184">
        <v>13.667999999999999</v>
      </c>
      <c r="I452" s="185"/>
      <c r="J452" s="186">
        <f>ROUND(I452*H452,2)</f>
        <v>0</v>
      </c>
      <c r="K452" s="187"/>
      <c r="L452" s="188"/>
      <c r="M452" s="189" t="s">
        <v>1</v>
      </c>
      <c r="N452" s="190" t="s">
        <v>41</v>
      </c>
      <c r="P452" s="155">
        <f>O452*H452</f>
        <v>0</v>
      </c>
      <c r="Q452" s="155">
        <v>0.13</v>
      </c>
      <c r="R452" s="155">
        <f>Q452*H452</f>
        <v>1.77684</v>
      </c>
      <c r="S452" s="155">
        <v>0</v>
      </c>
      <c r="T452" s="156">
        <f>S452*H452</f>
        <v>0</v>
      </c>
      <c r="AR452" s="157" t="s">
        <v>222</v>
      </c>
      <c r="AT452" s="157" t="s">
        <v>218</v>
      </c>
      <c r="AU452" s="157" t="s">
        <v>88</v>
      </c>
      <c r="AY452" s="17" t="s">
        <v>186</v>
      </c>
      <c r="BE452" s="158">
        <f>IF(N452="základná",J452,0)</f>
        <v>0</v>
      </c>
      <c r="BF452" s="158">
        <f>IF(N452="znížená",J452,0)</f>
        <v>0</v>
      </c>
      <c r="BG452" s="158">
        <f>IF(N452="zákl. prenesená",J452,0)</f>
        <v>0</v>
      </c>
      <c r="BH452" s="158">
        <f>IF(N452="zníž. prenesená",J452,0)</f>
        <v>0</v>
      </c>
      <c r="BI452" s="158">
        <f>IF(N452="nulová",J452,0)</f>
        <v>0</v>
      </c>
      <c r="BJ452" s="17" t="s">
        <v>88</v>
      </c>
      <c r="BK452" s="158">
        <f>ROUND(I452*H452,2)</f>
        <v>0</v>
      </c>
      <c r="BL452" s="17" t="s">
        <v>192</v>
      </c>
      <c r="BM452" s="157" t="s">
        <v>619</v>
      </c>
    </row>
    <row r="453" spans="2:65" s="12" customFormat="1">
      <c r="B453" s="159"/>
      <c r="D453" s="160" t="s">
        <v>193</v>
      </c>
      <c r="F453" s="162" t="s">
        <v>620</v>
      </c>
      <c r="H453" s="163">
        <v>13.667999999999999</v>
      </c>
      <c r="I453" s="164"/>
      <c r="L453" s="159"/>
      <c r="M453" s="165"/>
      <c r="T453" s="166"/>
      <c r="AT453" s="161" t="s">
        <v>193</v>
      </c>
      <c r="AU453" s="161" t="s">
        <v>88</v>
      </c>
      <c r="AV453" s="12" t="s">
        <v>88</v>
      </c>
      <c r="AW453" s="12" t="s">
        <v>3</v>
      </c>
      <c r="AX453" s="12" t="s">
        <v>82</v>
      </c>
      <c r="AY453" s="161" t="s">
        <v>186</v>
      </c>
    </row>
    <row r="454" spans="2:65" s="1" customFormat="1" ht="21.75" customHeight="1">
      <c r="B454" s="144"/>
      <c r="C454" s="145" t="s">
        <v>490</v>
      </c>
      <c r="D454" s="145" t="s">
        <v>188</v>
      </c>
      <c r="E454" s="146" t="s">
        <v>621</v>
      </c>
      <c r="F454" s="147" t="s">
        <v>622</v>
      </c>
      <c r="G454" s="148" t="s">
        <v>322</v>
      </c>
      <c r="H454" s="149">
        <v>4</v>
      </c>
      <c r="I454" s="150"/>
      <c r="J454" s="151">
        <f>ROUND(I454*H454,2)</f>
        <v>0</v>
      </c>
      <c r="K454" s="152"/>
      <c r="L454" s="32"/>
      <c r="M454" s="153" t="s">
        <v>1</v>
      </c>
      <c r="N454" s="154" t="s">
        <v>41</v>
      </c>
      <c r="P454" s="155">
        <f>O454*H454</f>
        <v>0</v>
      </c>
      <c r="Q454" s="155">
        <v>2.61E-6</v>
      </c>
      <c r="R454" s="155">
        <f>Q454*H454</f>
        <v>1.044E-5</v>
      </c>
      <c r="S454" s="155">
        <v>0</v>
      </c>
      <c r="T454" s="156">
        <f>S454*H454</f>
        <v>0</v>
      </c>
      <c r="AR454" s="157" t="s">
        <v>192</v>
      </c>
      <c r="AT454" s="157" t="s">
        <v>188</v>
      </c>
      <c r="AU454" s="157" t="s">
        <v>88</v>
      </c>
      <c r="AY454" s="17" t="s">
        <v>186</v>
      </c>
      <c r="BE454" s="158">
        <f>IF(N454="základná",J454,0)</f>
        <v>0</v>
      </c>
      <c r="BF454" s="158">
        <f>IF(N454="znížená",J454,0)</f>
        <v>0</v>
      </c>
      <c r="BG454" s="158">
        <f>IF(N454="zákl. prenesená",J454,0)</f>
        <v>0</v>
      </c>
      <c r="BH454" s="158">
        <f>IF(N454="zníž. prenesená",J454,0)</f>
        <v>0</v>
      </c>
      <c r="BI454" s="158">
        <f>IF(N454="nulová",J454,0)</f>
        <v>0</v>
      </c>
      <c r="BJ454" s="17" t="s">
        <v>88</v>
      </c>
      <c r="BK454" s="158">
        <f>ROUND(I454*H454,2)</f>
        <v>0</v>
      </c>
      <c r="BL454" s="17" t="s">
        <v>192</v>
      </c>
      <c r="BM454" s="157" t="s">
        <v>623</v>
      </c>
    </row>
    <row r="455" spans="2:65" s="12" customFormat="1">
      <c r="B455" s="159"/>
      <c r="D455" s="160" t="s">
        <v>193</v>
      </c>
      <c r="E455" s="161" t="s">
        <v>1</v>
      </c>
      <c r="F455" s="162" t="s">
        <v>624</v>
      </c>
      <c r="H455" s="163">
        <v>4</v>
      </c>
      <c r="I455" s="164"/>
      <c r="L455" s="159"/>
      <c r="M455" s="165"/>
      <c r="T455" s="166"/>
      <c r="AT455" s="161" t="s">
        <v>193</v>
      </c>
      <c r="AU455" s="161" t="s">
        <v>88</v>
      </c>
      <c r="AV455" s="12" t="s">
        <v>88</v>
      </c>
      <c r="AW455" s="12" t="s">
        <v>31</v>
      </c>
      <c r="AX455" s="12" t="s">
        <v>82</v>
      </c>
      <c r="AY455" s="161" t="s">
        <v>186</v>
      </c>
    </row>
    <row r="456" spans="2:65" s="11" customFormat="1" ht="22.9" customHeight="1">
      <c r="B456" s="132"/>
      <c r="D456" s="133" t="s">
        <v>74</v>
      </c>
      <c r="E456" s="142" t="s">
        <v>217</v>
      </c>
      <c r="F456" s="142" t="s">
        <v>625</v>
      </c>
      <c r="I456" s="135"/>
      <c r="J456" s="143">
        <f>BK456</f>
        <v>0</v>
      </c>
      <c r="L456" s="132"/>
      <c r="M456" s="137"/>
      <c r="P456" s="138">
        <f>SUM(P457:P590)</f>
        <v>0</v>
      </c>
      <c r="R456" s="138">
        <f>SUM(R457:R590)</f>
        <v>87.946694491710005</v>
      </c>
      <c r="T456" s="139">
        <f>SUM(T457:T590)</f>
        <v>0</v>
      </c>
      <c r="AR456" s="133" t="s">
        <v>82</v>
      </c>
      <c r="AT456" s="140" t="s">
        <v>74</v>
      </c>
      <c r="AU456" s="140" t="s">
        <v>82</v>
      </c>
      <c r="AY456" s="133" t="s">
        <v>186</v>
      </c>
      <c r="BK456" s="141">
        <f>SUM(BK457:BK590)</f>
        <v>0</v>
      </c>
    </row>
    <row r="457" spans="2:65" s="1" customFormat="1" ht="24.25" customHeight="1">
      <c r="B457" s="144"/>
      <c r="C457" s="145" t="s">
        <v>626</v>
      </c>
      <c r="D457" s="145" t="s">
        <v>188</v>
      </c>
      <c r="E457" s="146" t="s">
        <v>627</v>
      </c>
      <c r="F457" s="147" t="s">
        <v>628</v>
      </c>
      <c r="G457" s="148" t="s">
        <v>132</v>
      </c>
      <c r="H457" s="149">
        <v>110.443</v>
      </c>
      <c r="I457" s="150"/>
      <c r="J457" s="151">
        <f>ROUND(I457*H457,2)</f>
        <v>0</v>
      </c>
      <c r="K457" s="152"/>
      <c r="L457" s="32"/>
      <c r="M457" s="153" t="s">
        <v>1</v>
      </c>
      <c r="N457" s="154" t="s">
        <v>41</v>
      </c>
      <c r="P457" s="155">
        <f>O457*H457</f>
        <v>0</v>
      </c>
      <c r="Q457" s="155">
        <v>4.0000000000000002E-4</v>
      </c>
      <c r="R457" s="155">
        <f>Q457*H457</f>
        <v>4.41772E-2</v>
      </c>
      <c r="S457" s="155">
        <v>0</v>
      </c>
      <c r="T457" s="156">
        <f>S457*H457</f>
        <v>0</v>
      </c>
      <c r="AR457" s="157" t="s">
        <v>192</v>
      </c>
      <c r="AT457" s="157" t="s">
        <v>188</v>
      </c>
      <c r="AU457" s="157" t="s">
        <v>88</v>
      </c>
      <c r="AY457" s="17" t="s">
        <v>186</v>
      </c>
      <c r="BE457" s="158">
        <f>IF(N457="základná",J457,0)</f>
        <v>0</v>
      </c>
      <c r="BF457" s="158">
        <f>IF(N457="znížená",J457,0)</f>
        <v>0</v>
      </c>
      <c r="BG457" s="158">
        <f>IF(N457="zákl. prenesená",J457,0)</f>
        <v>0</v>
      </c>
      <c r="BH457" s="158">
        <f>IF(N457="zníž. prenesená",J457,0)</f>
        <v>0</v>
      </c>
      <c r="BI457" s="158">
        <f>IF(N457="nulová",J457,0)</f>
        <v>0</v>
      </c>
      <c r="BJ457" s="17" t="s">
        <v>88</v>
      </c>
      <c r="BK457" s="158">
        <f>ROUND(I457*H457,2)</f>
        <v>0</v>
      </c>
      <c r="BL457" s="17" t="s">
        <v>192</v>
      </c>
      <c r="BM457" s="157" t="s">
        <v>629</v>
      </c>
    </row>
    <row r="458" spans="2:65" s="1" customFormat="1" ht="24.25" customHeight="1">
      <c r="B458" s="144"/>
      <c r="C458" s="145" t="s">
        <v>493</v>
      </c>
      <c r="D458" s="145" t="s">
        <v>188</v>
      </c>
      <c r="E458" s="146" t="s">
        <v>630</v>
      </c>
      <c r="F458" s="147" t="s">
        <v>631</v>
      </c>
      <c r="G458" s="148" t="s">
        <v>132</v>
      </c>
      <c r="H458" s="149">
        <v>82.236000000000004</v>
      </c>
      <c r="I458" s="150"/>
      <c r="J458" s="151">
        <f>ROUND(I458*H458,2)</f>
        <v>0</v>
      </c>
      <c r="K458" s="152"/>
      <c r="L458" s="32"/>
      <c r="M458" s="153" t="s">
        <v>1</v>
      </c>
      <c r="N458" s="154" t="s">
        <v>41</v>
      </c>
      <c r="P458" s="155">
        <f>O458*H458</f>
        <v>0</v>
      </c>
      <c r="Q458" s="155">
        <v>5.1700000000000001E-3</v>
      </c>
      <c r="R458" s="155">
        <f>Q458*H458</f>
        <v>0.42516012000000003</v>
      </c>
      <c r="S458" s="155">
        <v>0</v>
      </c>
      <c r="T458" s="156">
        <f>S458*H458</f>
        <v>0</v>
      </c>
      <c r="AR458" s="157" t="s">
        <v>192</v>
      </c>
      <c r="AT458" s="157" t="s">
        <v>188</v>
      </c>
      <c r="AU458" s="157" t="s">
        <v>88</v>
      </c>
      <c r="AY458" s="17" t="s">
        <v>186</v>
      </c>
      <c r="BE458" s="158">
        <f>IF(N458="základná",J458,0)</f>
        <v>0</v>
      </c>
      <c r="BF458" s="158">
        <f>IF(N458="znížená",J458,0)</f>
        <v>0</v>
      </c>
      <c r="BG458" s="158">
        <f>IF(N458="zákl. prenesená",J458,0)</f>
        <v>0</v>
      </c>
      <c r="BH458" s="158">
        <f>IF(N458="zníž. prenesená",J458,0)</f>
        <v>0</v>
      </c>
      <c r="BI458" s="158">
        <f>IF(N458="nulová",J458,0)</f>
        <v>0</v>
      </c>
      <c r="BJ458" s="17" t="s">
        <v>88</v>
      </c>
      <c r="BK458" s="158">
        <f>ROUND(I458*H458,2)</f>
        <v>0</v>
      </c>
      <c r="BL458" s="17" t="s">
        <v>192</v>
      </c>
      <c r="BM458" s="157" t="s">
        <v>632</v>
      </c>
    </row>
    <row r="459" spans="2:65" s="1" customFormat="1" ht="24.25" customHeight="1">
      <c r="B459" s="144"/>
      <c r="C459" s="145" t="s">
        <v>633</v>
      </c>
      <c r="D459" s="145" t="s">
        <v>188</v>
      </c>
      <c r="E459" s="146" t="s">
        <v>634</v>
      </c>
      <c r="F459" s="147" t="s">
        <v>635</v>
      </c>
      <c r="G459" s="148" t="s">
        <v>132</v>
      </c>
      <c r="H459" s="149">
        <v>82.236000000000004</v>
      </c>
      <c r="I459" s="150"/>
      <c r="J459" s="151">
        <f>ROUND(I459*H459,2)</f>
        <v>0</v>
      </c>
      <c r="K459" s="152"/>
      <c r="L459" s="32"/>
      <c r="M459" s="153" t="s">
        <v>1</v>
      </c>
      <c r="N459" s="154" t="s">
        <v>41</v>
      </c>
      <c r="P459" s="155">
        <f>O459*H459</f>
        <v>0</v>
      </c>
      <c r="Q459" s="155">
        <v>2.64E-2</v>
      </c>
      <c r="R459" s="155">
        <f>Q459*H459</f>
        <v>2.1710304000000002</v>
      </c>
      <c r="S459" s="155">
        <v>0</v>
      </c>
      <c r="T459" s="156">
        <f>S459*H459</f>
        <v>0</v>
      </c>
      <c r="AR459" s="157" t="s">
        <v>192</v>
      </c>
      <c r="AT459" s="157" t="s">
        <v>188</v>
      </c>
      <c r="AU459" s="157" t="s">
        <v>88</v>
      </c>
      <c r="AY459" s="17" t="s">
        <v>186</v>
      </c>
      <c r="BE459" s="158">
        <f>IF(N459="základná",J459,0)</f>
        <v>0</v>
      </c>
      <c r="BF459" s="158">
        <f>IF(N459="znížená",J459,0)</f>
        <v>0</v>
      </c>
      <c r="BG459" s="158">
        <f>IF(N459="zákl. prenesená",J459,0)</f>
        <v>0</v>
      </c>
      <c r="BH459" s="158">
        <f>IF(N459="zníž. prenesená",J459,0)</f>
        <v>0</v>
      </c>
      <c r="BI459" s="158">
        <f>IF(N459="nulová",J459,0)</f>
        <v>0</v>
      </c>
      <c r="BJ459" s="17" t="s">
        <v>88</v>
      </c>
      <c r="BK459" s="158">
        <f>ROUND(I459*H459,2)</f>
        <v>0</v>
      </c>
      <c r="BL459" s="17" t="s">
        <v>192</v>
      </c>
      <c r="BM459" s="157" t="s">
        <v>636</v>
      </c>
    </row>
    <row r="460" spans="2:65" s="1" customFormat="1" ht="24.25" customHeight="1">
      <c r="B460" s="144"/>
      <c r="C460" s="145" t="s">
        <v>501</v>
      </c>
      <c r="D460" s="145" t="s">
        <v>188</v>
      </c>
      <c r="E460" s="146" t="s">
        <v>637</v>
      </c>
      <c r="F460" s="147" t="s">
        <v>638</v>
      </c>
      <c r="G460" s="148" t="s">
        <v>132</v>
      </c>
      <c r="H460" s="149">
        <v>28.207000000000001</v>
      </c>
      <c r="I460" s="150"/>
      <c r="J460" s="151">
        <f>ROUND(I460*H460,2)</f>
        <v>0</v>
      </c>
      <c r="K460" s="152"/>
      <c r="L460" s="32"/>
      <c r="M460" s="153" t="s">
        <v>1</v>
      </c>
      <c r="N460" s="154" t="s">
        <v>41</v>
      </c>
      <c r="P460" s="155">
        <f>O460*H460</f>
        <v>0</v>
      </c>
      <c r="Q460" s="155">
        <v>2.75E-2</v>
      </c>
      <c r="R460" s="155">
        <f>Q460*H460</f>
        <v>0.77569250000000001</v>
      </c>
      <c r="S460" s="155">
        <v>0</v>
      </c>
      <c r="T460" s="156">
        <f>S460*H460</f>
        <v>0</v>
      </c>
      <c r="AR460" s="157" t="s">
        <v>192</v>
      </c>
      <c r="AT460" s="157" t="s">
        <v>188</v>
      </c>
      <c r="AU460" s="157" t="s">
        <v>88</v>
      </c>
      <c r="AY460" s="17" t="s">
        <v>186</v>
      </c>
      <c r="BE460" s="158">
        <f>IF(N460="základná",J460,0)</f>
        <v>0</v>
      </c>
      <c r="BF460" s="158">
        <f>IF(N460="znížená",J460,0)</f>
        <v>0</v>
      </c>
      <c r="BG460" s="158">
        <f>IF(N460="zákl. prenesená",J460,0)</f>
        <v>0</v>
      </c>
      <c r="BH460" s="158">
        <f>IF(N460="zníž. prenesená",J460,0)</f>
        <v>0</v>
      </c>
      <c r="BI460" s="158">
        <f>IF(N460="nulová",J460,0)</f>
        <v>0</v>
      </c>
      <c r="BJ460" s="17" t="s">
        <v>88</v>
      </c>
      <c r="BK460" s="158">
        <f>ROUND(I460*H460,2)</f>
        <v>0</v>
      </c>
      <c r="BL460" s="17" t="s">
        <v>192</v>
      </c>
      <c r="BM460" s="157" t="s">
        <v>639</v>
      </c>
    </row>
    <row r="461" spans="2:65" s="14" customFormat="1">
      <c r="B461" s="174"/>
      <c r="D461" s="160" t="s">
        <v>193</v>
      </c>
      <c r="E461" s="175" t="s">
        <v>1</v>
      </c>
      <c r="F461" s="176" t="s">
        <v>640</v>
      </c>
      <c r="H461" s="175" t="s">
        <v>1</v>
      </c>
      <c r="I461" s="177"/>
      <c r="L461" s="174"/>
      <c r="M461" s="178"/>
      <c r="T461" s="179"/>
      <c r="AT461" s="175" t="s">
        <v>193</v>
      </c>
      <c r="AU461" s="175" t="s">
        <v>88</v>
      </c>
      <c r="AV461" s="14" t="s">
        <v>82</v>
      </c>
      <c r="AW461" s="14" t="s">
        <v>31</v>
      </c>
      <c r="AX461" s="14" t="s">
        <v>75</v>
      </c>
      <c r="AY461" s="175" t="s">
        <v>186</v>
      </c>
    </row>
    <row r="462" spans="2:65" s="12" customFormat="1">
      <c r="B462" s="159"/>
      <c r="D462" s="160" t="s">
        <v>193</v>
      </c>
      <c r="E462" s="161" t="s">
        <v>1</v>
      </c>
      <c r="F462" s="162" t="s">
        <v>641</v>
      </c>
      <c r="H462" s="163">
        <v>13.25</v>
      </c>
      <c r="I462" s="164"/>
      <c r="L462" s="159"/>
      <c r="M462" s="165"/>
      <c r="T462" s="166"/>
      <c r="AT462" s="161" t="s">
        <v>193</v>
      </c>
      <c r="AU462" s="161" t="s">
        <v>88</v>
      </c>
      <c r="AV462" s="12" t="s">
        <v>88</v>
      </c>
      <c r="AW462" s="12" t="s">
        <v>31</v>
      </c>
      <c r="AX462" s="12" t="s">
        <v>75</v>
      </c>
      <c r="AY462" s="161" t="s">
        <v>186</v>
      </c>
    </row>
    <row r="463" spans="2:65" s="12" customFormat="1">
      <c r="B463" s="159"/>
      <c r="D463" s="160" t="s">
        <v>193</v>
      </c>
      <c r="E463" s="161" t="s">
        <v>1</v>
      </c>
      <c r="F463" s="162" t="s">
        <v>642</v>
      </c>
      <c r="H463" s="163">
        <v>5.0389999999999997</v>
      </c>
      <c r="I463" s="164"/>
      <c r="L463" s="159"/>
      <c r="M463" s="165"/>
      <c r="T463" s="166"/>
      <c r="AT463" s="161" t="s">
        <v>193</v>
      </c>
      <c r="AU463" s="161" t="s">
        <v>88</v>
      </c>
      <c r="AV463" s="12" t="s">
        <v>88</v>
      </c>
      <c r="AW463" s="12" t="s">
        <v>31</v>
      </c>
      <c r="AX463" s="12" t="s">
        <v>75</v>
      </c>
      <c r="AY463" s="161" t="s">
        <v>186</v>
      </c>
    </row>
    <row r="464" spans="2:65" s="12" customFormat="1">
      <c r="B464" s="159"/>
      <c r="D464" s="160" t="s">
        <v>193</v>
      </c>
      <c r="E464" s="161" t="s">
        <v>1</v>
      </c>
      <c r="F464" s="162" t="s">
        <v>643</v>
      </c>
      <c r="H464" s="163">
        <v>3.798</v>
      </c>
      <c r="I464" s="164"/>
      <c r="L464" s="159"/>
      <c r="M464" s="165"/>
      <c r="T464" s="166"/>
      <c r="AT464" s="161" t="s">
        <v>193</v>
      </c>
      <c r="AU464" s="161" t="s">
        <v>88</v>
      </c>
      <c r="AV464" s="12" t="s">
        <v>88</v>
      </c>
      <c r="AW464" s="12" t="s">
        <v>31</v>
      </c>
      <c r="AX464" s="12" t="s">
        <v>75</v>
      </c>
      <c r="AY464" s="161" t="s">
        <v>186</v>
      </c>
    </row>
    <row r="465" spans="2:65" s="12" customFormat="1">
      <c r="B465" s="159"/>
      <c r="D465" s="160" t="s">
        <v>193</v>
      </c>
      <c r="E465" s="161" t="s">
        <v>1</v>
      </c>
      <c r="F465" s="162" t="s">
        <v>644</v>
      </c>
      <c r="H465" s="163">
        <v>6.12</v>
      </c>
      <c r="I465" s="164"/>
      <c r="L465" s="159"/>
      <c r="M465" s="165"/>
      <c r="T465" s="166"/>
      <c r="AT465" s="161" t="s">
        <v>193</v>
      </c>
      <c r="AU465" s="161" t="s">
        <v>88</v>
      </c>
      <c r="AV465" s="12" t="s">
        <v>88</v>
      </c>
      <c r="AW465" s="12" t="s">
        <v>31</v>
      </c>
      <c r="AX465" s="12" t="s">
        <v>75</v>
      </c>
      <c r="AY465" s="161" t="s">
        <v>186</v>
      </c>
    </row>
    <row r="466" spans="2:65" s="13" customFormat="1">
      <c r="B466" s="167"/>
      <c r="D466" s="160" t="s">
        <v>193</v>
      </c>
      <c r="E466" s="168" t="s">
        <v>1</v>
      </c>
      <c r="F466" s="169" t="s">
        <v>195</v>
      </c>
      <c r="H466" s="170">
        <v>28.207000000000001</v>
      </c>
      <c r="I466" s="171"/>
      <c r="L466" s="167"/>
      <c r="M466" s="172"/>
      <c r="T466" s="173"/>
      <c r="AT466" s="168" t="s">
        <v>193</v>
      </c>
      <c r="AU466" s="168" t="s">
        <v>88</v>
      </c>
      <c r="AV466" s="13" t="s">
        <v>192</v>
      </c>
      <c r="AW466" s="13" t="s">
        <v>31</v>
      </c>
      <c r="AX466" s="13" t="s">
        <v>82</v>
      </c>
      <c r="AY466" s="168" t="s">
        <v>186</v>
      </c>
    </row>
    <row r="467" spans="2:65" s="1" customFormat="1" ht="16.5" customHeight="1">
      <c r="B467" s="144"/>
      <c r="C467" s="145" t="s">
        <v>645</v>
      </c>
      <c r="D467" s="145" t="s">
        <v>188</v>
      </c>
      <c r="E467" s="146" t="s">
        <v>646</v>
      </c>
      <c r="F467" s="147" t="s">
        <v>647</v>
      </c>
      <c r="G467" s="148" t="s">
        <v>132</v>
      </c>
      <c r="H467" s="149">
        <v>82.236000000000004</v>
      </c>
      <c r="I467" s="150"/>
      <c r="J467" s="151">
        <f>ROUND(I467*H467,2)</f>
        <v>0</v>
      </c>
      <c r="K467" s="152"/>
      <c r="L467" s="32"/>
      <c r="M467" s="153" t="s">
        <v>1</v>
      </c>
      <c r="N467" s="154" t="s">
        <v>41</v>
      </c>
      <c r="P467" s="155">
        <f>O467*H467</f>
        <v>0</v>
      </c>
      <c r="Q467" s="155">
        <v>1.0735E-3</v>
      </c>
      <c r="R467" s="155">
        <f>Q467*H467</f>
        <v>8.828034600000001E-2</v>
      </c>
      <c r="S467" s="155">
        <v>0</v>
      </c>
      <c r="T467" s="156">
        <f>S467*H467</f>
        <v>0</v>
      </c>
      <c r="AR467" s="157" t="s">
        <v>192</v>
      </c>
      <c r="AT467" s="157" t="s">
        <v>188</v>
      </c>
      <c r="AU467" s="157" t="s">
        <v>88</v>
      </c>
      <c r="AY467" s="17" t="s">
        <v>186</v>
      </c>
      <c r="BE467" s="158">
        <f>IF(N467="základná",J467,0)</f>
        <v>0</v>
      </c>
      <c r="BF467" s="158">
        <f>IF(N467="znížená",J467,0)</f>
        <v>0</v>
      </c>
      <c r="BG467" s="158">
        <f>IF(N467="zákl. prenesená",J467,0)</f>
        <v>0</v>
      </c>
      <c r="BH467" s="158">
        <f>IF(N467="zníž. prenesená",J467,0)</f>
        <v>0</v>
      </c>
      <c r="BI467" s="158">
        <f>IF(N467="nulová",J467,0)</f>
        <v>0</v>
      </c>
      <c r="BJ467" s="17" t="s">
        <v>88</v>
      </c>
      <c r="BK467" s="158">
        <f>ROUND(I467*H467,2)</f>
        <v>0</v>
      </c>
      <c r="BL467" s="17" t="s">
        <v>192</v>
      </c>
      <c r="BM467" s="157" t="s">
        <v>648</v>
      </c>
    </row>
    <row r="468" spans="2:65" s="1" customFormat="1" ht="24.25" customHeight="1">
      <c r="B468" s="144"/>
      <c r="C468" s="145" t="s">
        <v>508</v>
      </c>
      <c r="D468" s="145" t="s">
        <v>188</v>
      </c>
      <c r="E468" s="146" t="s">
        <v>649</v>
      </c>
      <c r="F468" s="147" t="s">
        <v>650</v>
      </c>
      <c r="G468" s="148" t="s">
        <v>132</v>
      </c>
      <c r="H468" s="149">
        <v>110.443</v>
      </c>
      <c r="I468" s="150"/>
      <c r="J468" s="151">
        <f>ROUND(I468*H468,2)</f>
        <v>0</v>
      </c>
      <c r="K468" s="152"/>
      <c r="L468" s="32"/>
      <c r="M468" s="153" t="s">
        <v>1</v>
      </c>
      <c r="N468" s="154" t="s">
        <v>41</v>
      </c>
      <c r="P468" s="155">
        <f>O468*H468</f>
        <v>0</v>
      </c>
      <c r="Q468" s="155">
        <v>1.54E-4</v>
      </c>
      <c r="R468" s="155">
        <f>Q468*H468</f>
        <v>1.7008222E-2</v>
      </c>
      <c r="S468" s="155">
        <v>0</v>
      </c>
      <c r="T468" s="156">
        <f>S468*H468</f>
        <v>0</v>
      </c>
      <c r="AR468" s="157" t="s">
        <v>192</v>
      </c>
      <c r="AT468" s="157" t="s">
        <v>188</v>
      </c>
      <c r="AU468" s="157" t="s">
        <v>88</v>
      </c>
      <c r="AY468" s="17" t="s">
        <v>186</v>
      </c>
      <c r="BE468" s="158">
        <f>IF(N468="základná",J468,0)</f>
        <v>0</v>
      </c>
      <c r="BF468" s="158">
        <f>IF(N468="znížená",J468,0)</f>
        <v>0</v>
      </c>
      <c r="BG468" s="158">
        <f>IF(N468="zákl. prenesená",J468,0)</f>
        <v>0</v>
      </c>
      <c r="BH468" s="158">
        <f>IF(N468="zníž. prenesená",J468,0)</f>
        <v>0</v>
      </c>
      <c r="BI468" s="158">
        <f>IF(N468="nulová",J468,0)</f>
        <v>0</v>
      </c>
      <c r="BJ468" s="17" t="s">
        <v>88</v>
      </c>
      <c r="BK468" s="158">
        <f>ROUND(I468*H468,2)</f>
        <v>0</v>
      </c>
      <c r="BL468" s="17" t="s">
        <v>192</v>
      </c>
      <c r="BM468" s="157" t="s">
        <v>651</v>
      </c>
    </row>
    <row r="469" spans="2:65" s="1" customFormat="1" ht="24.25" customHeight="1">
      <c r="B469" s="144"/>
      <c r="C469" s="145" t="s">
        <v>652</v>
      </c>
      <c r="D469" s="145" t="s">
        <v>188</v>
      </c>
      <c r="E469" s="146" t="s">
        <v>653</v>
      </c>
      <c r="F469" s="147" t="s">
        <v>654</v>
      </c>
      <c r="G469" s="148" t="s">
        <v>132</v>
      </c>
      <c r="H469" s="149">
        <v>12</v>
      </c>
      <c r="I469" s="150"/>
      <c r="J469" s="151">
        <f>ROUND(I469*H469,2)</f>
        <v>0</v>
      </c>
      <c r="K469" s="152"/>
      <c r="L469" s="32"/>
      <c r="M469" s="153" t="s">
        <v>1</v>
      </c>
      <c r="N469" s="154" t="s">
        <v>41</v>
      </c>
      <c r="P469" s="155">
        <f>O469*H469</f>
        <v>0</v>
      </c>
      <c r="Q469" s="155">
        <v>7.5520000000000004E-2</v>
      </c>
      <c r="R469" s="155">
        <f>Q469*H469</f>
        <v>0.90624000000000005</v>
      </c>
      <c r="S469" s="155">
        <v>0</v>
      </c>
      <c r="T469" s="156">
        <f>S469*H469</f>
        <v>0</v>
      </c>
      <c r="AR469" s="157" t="s">
        <v>192</v>
      </c>
      <c r="AT469" s="157" t="s">
        <v>188</v>
      </c>
      <c r="AU469" s="157" t="s">
        <v>88</v>
      </c>
      <c r="AY469" s="17" t="s">
        <v>186</v>
      </c>
      <c r="BE469" s="158">
        <f>IF(N469="základná",J469,0)</f>
        <v>0</v>
      </c>
      <c r="BF469" s="158">
        <f>IF(N469="znížená",J469,0)</f>
        <v>0</v>
      </c>
      <c r="BG469" s="158">
        <f>IF(N469="zákl. prenesená",J469,0)</f>
        <v>0</v>
      </c>
      <c r="BH469" s="158">
        <f>IF(N469="zníž. prenesená",J469,0)</f>
        <v>0</v>
      </c>
      <c r="BI469" s="158">
        <f>IF(N469="nulová",J469,0)</f>
        <v>0</v>
      </c>
      <c r="BJ469" s="17" t="s">
        <v>88</v>
      </c>
      <c r="BK469" s="158">
        <f>ROUND(I469*H469,2)</f>
        <v>0</v>
      </c>
      <c r="BL469" s="17" t="s">
        <v>192</v>
      </c>
      <c r="BM469" s="157" t="s">
        <v>655</v>
      </c>
    </row>
    <row r="470" spans="2:65" s="1" customFormat="1" ht="24.25" customHeight="1">
      <c r="B470" s="144"/>
      <c r="C470" s="145" t="s">
        <v>512</v>
      </c>
      <c r="D470" s="145" t="s">
        <v>188</v>
      </c>
      <c r="E470" s="146" t="s">
        <v>656</v>
      </c>
      <c r="F470" s="147" t="s">
        <v>657</v>
      </c>
      <c r="G470" s="148" t="s">
        <v>132</v>
      </c>
      <c r="H470" s="149">
        <v>323.358</v>
      </c>
      <c r="I470" s="150"/>
      <c r="J470" s="151">
        <f>ROUND(I470*H470,2)</f>
        <v>0</v>
      </c>
      <c r="K470" s="152"/>
      <c r="L470" s="32"/>
      <c r="M470" s="153" t="s">
        <v>1</v>
      </c>
      <c r="N470" s="154" t="s">
        <v>41</v>
      </c>
      <c r="P470" s="155">
        <f>O470*H470</f>
        <v>0</v>
      </c>
      <c r="Q470" s="155">
        <v>4.0000000000000002E-4</v>
      </c>
      <c r="R470" s="155">
        <f>Q470*H470</f>
        <v>0.12934320000000002</v>
      </c>
      <c r="S470" s="155">
        <v>0</v>
      </c>
      <c r="T470" s="156">
        <f>S470*H470</f>
        <v>0</v>
      </c>
      <c r="AR470" s="157" t="s">
        <v>192</v>
      </c>
      <c r="AT470" s="157" t="s">
        <v>188</v>
      </c>
      <c r="AU470" s="157" t="s">
        <v>88</v>
      </c>
      <c r="AY470" s="17" t="s">
        <v>186</v>
      </c>
      <c r="BE470" s="158">
        <f>IF(N470="základná",J470,0)</f>
        <v>0</v>
      </c>
      <c r="BF470" s="158">
        <f>IF(N470="znížená",J470,0)</f>
        <v>0</v>
      </c>
      <c r="BG470" s="158">
        <f>IF(N470="zákl. prenesená",J470,0)</f>
        <v>0</v>
      </c>
      <c r="BH470" s="158">
        <f>IF(N470="zníž. prenesená",J470,0)</f>
        <v>0</v>
      </c>
      <c r="BI470" s="158">
        <f>IF(N470="nulová",J470,0)</f>
        <v>0</v>
      </c>
      <c r="BJ470" s="17" t="s">
        <v>88</v>
      </c>
      <c r="BK470" s="158">
        <f>ROUND(I470*H470,2)</f>
        <v>0</v>
      </c>
      <c r="BL470" s="17" t="s">
        <v>192</v>
      </c>
      <c r="BM470" s="157" t="s">
        <v>658</v>
      </c>
    </row>
    <row r="471" spans="2:65" s="14" customFormat="1">
      <c r="B471" s="174"/>
      <c r="D471" s="160" t="s">
        <v>193</v>
      </c>
      <c r="E471" s="175" t="s">
        <v>1</v>
      </c>
      <c r="F471" s="176" t="s">
        <v>659</v>
      </c>
      <c r="H471" s="175" t="s">
        <v>1</v>
      </c>
      <c r="I471" s="177"/>
      <c r="L471" s="174"/>
      <c r="M471" s="178"/>
      <c r="T471" s="179"/>
      <c r="AT471" s="175" t="s">
        <v>193</v>
      </c>
      <c r="AU471" s="175" t="s">
        <v>88</v>
      </c>
      <c r="AV471" s="14" t="s">
        <v>82</v>
      </c>
      <c r="AW471" s="14" t="s">
        <v>31</v>
      </c>
      <c r="AX471" s="14" t="s">
        <v>75</v>
      </c>
      <c r="AY471" s="175" t="s">
        <v>186</v>
      </c>
    </row>
    <row r="472" spans="2:65" s="12" customFormat="1">
      <c r="B472" s="159"/>
      <c r="D472" s="160" t="s">
        <v>193</v>
      </c>
      <c r="E472" s="161" t="s">
        <v>1</v>
      </c>
      <c r="F472" s="162" t="s">
        <v>660</v>
      </c>
      <c r="H472" s="163">
        <v>323.358</v>
      </c>
      <c r="I472" s="164"/>
      <c r="L472" s="159"/>
      <c r="M472" s="165"/>
      <c r="T472" s="166"/>
      <c r="AT472" s="161" t="s">
        <v>193</v>
      </c>
      <c r="AU472" s="161" t="s">
        <v>88</v>
      </c>
      <c r="AV472" s="12" t="s">
        <v>88</v>
      </c>
      <c r="AW472" s="12" t="s">
        <v>31</v>
      </c>
      <c r="AX472" s="12" t="s">
        <v>75</v>
      </c>
      <c r="AY472" s="161" t="s">
        <v>186</v>
      </c>
    </row>
    <row r="473" spans="2:65" s="13" customFormat="1">
      <c r="B473" s="167"/>
      <c r="D473" s="160" t="s">
        <v>193</v>
      </c>
      <c r="E473" s="168" t="s">
        <v>1</v>
      </c>
      <c r="F473" s="169" t="s">
        <v>195</v>
      </c>
      <c r="H473" s="170">
        <v>323.358</v>
      </c>
      <c r="I473" s="171"/>
      <c r="L473" s="167"/>
      <c r="M473" s="172"/>
      <c r="T473" s="173"/>
      <c r="AT473" s="168" t="s">
        <v>193</v>
      </c>
      <c r="AU473" s="168" t="s">
        <v>88</v>
      </c>
      <c r="AV473" s="13" t="s">
        <v>192</v>
      </c>
      <c r="AW473" s="13" t="s">
        <v>31</v>
      </c>
      <c r="AX473" s="13" t="s">
        <v>82</v>
      </c>
      <c r="AY473" s="168" t="s">
        <v>186</v>
      </c>
    </row>
    <row r="474" spans="2:65" s="1" customFormat="1" ht="24.25" customHeight="1">
      <c r="B474" s="144"/>
      <c r="C474" s="145" t="s">
        <v>661</v>
      </c>
      <c r="D474" s="145" t="s">
        <v>188</v>
      </c>
      <c r="E474" s="146" t="s">
        <v>662</v>
      </c>
      <c r="F474" s="147" t="s">
        <v>663</v>
      </c>
      <c r="G474" s="148" t="s">
        <v>132</v>
      </c>
      <c r="H474" s="149">
        <v>262.65600000000001</v>
      </c>
      <c r="I474" s="150"/>
      <c r="J474" s="151">
        <f>ROUND(I474*H474,2)</f>
        <v>0</v>
      </c>
      <c r="K474" s="152"/>
      <c r="L474" s="32"/>
      <c r="M474" s="153" t="s">
        <v>1</v>
      </c>
      <c r="N474" s="154" t="s">
        <v>41</v>
      </c>
      <c r="P474" s="155">
        <f>O474*H474</f>
        <v>0</v>
      </c>
      <c r="Q474" s="155">
        <v>4.9350000000000002E-3</v>
      </c>
      <c r="R474" s="155">
        <f>Q474*H474</f>
        <v>1.2962073600000001</v>
      </c>
      <c r="S474" s="155">
        <v>0</v>
      </c>
      <c r="T474" s="156">
        <f>S474*H474</f>
        <v>0</v>
      </c>
      <c r="AR474" s="157" t="s">
        <v>192</v>
      </c>
      <c r="AT474" s="157" t="s">
        <v>188</v>
      </c>
      <c r="AU474" s="157" t="s">
        <v>88</v>
      </c>
      <c r="AY474" s="17" t="s">
        <v>186</v>
      </c>
      <c r="BE474" s="158">
        <f>IF(N474="základná",J474,0)</f>
        <v>0</v>
      </c>
      <c r="BF474" s="158">
        <f>IF(N474="znížená",J474,0)</f>
        <v>0</v>
      </c>
      <c r="BG474" s="158">
        <f>IF(N474="zákl. prenesená",J474,0)</f>
        <v>0</v>
      </c>
      <c r="BH474" s="158">
        <f>IF(N474="zníž. prenesená",J474,0)</f>
        <v>0</v>
      </c>
      <c r="BI474" s="158">
        <f>IF(N474="nulová",J474,0)</f>
        <v>0</v>
      </c>
      <c r="BJ474" s="17" t="s">
        <v>88</v>
      </c>
      <c r="BK474" s="158">
        <f>ROUND(I474*H474,2)</f>
        <v>0</v>
      </c>
      <c r="BL474" s="17" t="s">
        <v>192</v>
      </c>
      <c r="BM474" s="157" t="s">
        <v>664</v>
      </c>
    </row>
    <row r="475" spans="2:65" s="1" customFormat="1" ht="24.25" customHeight="1">
      <c r="B475" s="144"/>
      <c r="C475" s="145" t="s">
        <v>517</v>
      </c>
      <c r="D475" s="145" t="s">
        <v>188</v>
      </c>
      <c r="E475" s="146" t="s">
        <v>665</v>
      </c>
      <c r="F475" s="147" t="s">
        <v>666</v>
      </c>
      <c r="G475" s="148" t="s">
        <v>132</v>
      </c>
      <c r="H475" s="149">
        <v>262.65600000000001</v>
      </c>
      <c r="I475" s="150"/>
      <c r="J475" s="151">
        <f>ROUND(I475*H475,2)</f>
        <v>0</v>
      </c>
      <c r="K475" s="152"/>
      <c r="L475" s="32"/>
      <c r="M475" s="153" t="s">
        <v>1</v>
      </c>
      <c r="N475" s="154" t="s">
        <v>41</v>
      </c>
      <c r="P475" s="155">
        <f>O475*H475</f>
        <v>0</v>
      </c>
      <c r="Q475" s="155">
        <v>2.52E-2</v>
      </c>
      <c r="R475" s="155">
        <f>Q475*H475</f>
        <v>6.6189312000000005</v>
      </c>
      <c r="S475" s="155">
        <v>0</v>
      </c>
      <c r="T475" s="156">
        <f>S475*H475</f>
        <v>0</v>
      </c>
      <c r="AR475" s="157" t="s">
        <v>192</v>
      </c>
      <c r="AT475" s="157" t="s">
        <v>188</v>
      </c>
      <c r="AU475" s="157" t="s">
        <v>88</v>
      </c>
      <c r="AY475" s="17" t="s">
        <v>186</v>
      </c>
      <c r="BE475" s="158">
        <f>IF(N475="základná",J475,0)</f>
        <v>0</v>
      </c>
      <c r="BF475" s="158">
        <f>IF(N475="znížená",J475,0)</f>
        <v>0</v>
      </c>
      <c r="BG475" s="158">
        <f>IF(N475="zákl. prenesená",J475,0)</f>
        <v>0</v>
      </c>
      <c r="BH475" s="158">
        <f>IF(N475="zníž. prenesená",J475,0)</f>
        <v>0</v>
      </c>
      <c r="BI475" s="158">
        <f>IF(N475="nulová",J475,0)</f>
        <v>0</v>
      </c>
      <c r="BJ475" s="17" t="s">
        <v>88</v>
      </c>
      <c r="BK475" s="158">
        <f>ROUND(I475*H475,2)</f>
        <v>0</v>
      </c>
      <c r="BL475" s="17" t="s">
        <v>192</v>
      </c>
      <c r="BM475" s="157" t="s">
        <v>667</v>
      </c>
    </row>
    <row r="476" spans="2:65" s="1" customFormat="1" ht="24.25" customHeight="1">
      <c r="B476" s="144"/>
      <c r="C476" s="145" t="s">
        <v>668</v>
      </c>
      <c r="D476" s="145" t="s">
        <v>188</v>
      </c>
      <c r="E476" s="146" t="s">
        <v>669</v>
      </c>
      <c r="F476" s="147" t="s">
        <v>670</v>
      </c>
      <c r="G476" s="148" t="s">
        <v>132</v>
      </c>
      <c r="H476" s="149">
        <v>60.701999999999998</v>
      </c>
      <c r="I476" s="150"/>
      <c r="J476" s="151">
        <f>ROUND(I476*H476,2)</f>
        <v>0</v>
      </c>
      <c r="K476" s="152"/>
      <c r="L476" s="32"/>
      <c r="M476" s="153" t="s">
        <v>1</v>
      </c>
      <c r="N476" s="154" t="s">
        <v>41</v>
      </c>
      <c r="P476" s="155">
        <f>O476*H476</f>
        <v>0</v>
      </c>
      <c r="Q476" s="155">
        <v>2.6249999999999999E-2</v>
      </c>
      <c r="R476" s="155">
        <f>Q476*H476</f>
        <v>1.5934275</v>
      </c>
      <c r="S476" s="155">
        <v>0</v>
      </c>
      <c r="T476" s="156">
        <f>S476*H476</f>
        <v>0</v>
      </c>
      <c r="AR476" s="157" t="s">
        <v>192</v>
      </c>
      <c r="AT476" s="157" t="s">
        <v>188</v>
      </c>
      <c r="AU476" s="157" t="s">
        <v>88</v>
      </c>
      <c r="AY476" s="17" t="s">
        <v>186</v>
      </c>
      <c r="BE476" s="158">
        <f>IF(N476="základná",J476,0)</f>
        <v>0</v>
      </c>
      <c r="BF476" s="158">
        <f>IF(N476="znížená",J476,0)</f>
        <v>0</v>
      </c>
      <c r="BG476" s="158">
        <f>IF(N476="zákl. prenesená",J476,0)</f>
        <v>0</v>
      </c>
      <c r="BH476" s="158">
        <f>IF(N476="zníž. prenesená",J476,0)</f>
        <v>0</v>
      </c>
      <c r="BI476" s="158">
        <f>IF(N476="nulová",J476,0)</f>
        <v>0</v>
      </c>
      <c r="BJ476" s="17" t="s">
        <v>88</v>
      </c>
      <c r="BK476" s="158">
        <f>ROUND(I476*H476,2)</f>
        <v>0</v>
      </c>
      <c r="BL476" s="17" t="s">
        <v>192</v>
      </c>
      <c r="BM476" s="157" t="s">
        <v>671</v>
      </c>
    </row>
    <row r="477" spans="2:65" s="14" customFormat="1">
      <c r="B477" s="174"/>
      <c r="D477" s="160" t="s">
        <v>193</v>
      </c>
      <c r="E477" s="175" t="s">
        <v>1</v>
      </c>
      <c r="F477" s="176" t="s">
        <v>672</v>
      </c>
      <c r="H477" s="175" t="s">
        <v>1</v>
      </c>
      <c r="I477" s="177"/>
      <c r="L477" s="174"/>
      <c r="M477" s="178"/>
      <c r="T477" s="179"/>
      <c r="AT477" s="175" t="s">
        <v>193</v>
      </c>
      <c r="AU477" s="175" t="s">
        <v>88</v>
      </c>
      <c r="AV477" s="14" t="s">
        <v>82</v>
      </c>
      <c r="AW477" s="14" t="s">
        <v>31</v>
      </c>
      <c r="AX477" s="14" t="s">
        <v>75</v>
      </c>
      <c r="AY477" s="175" t="s">
        <v>186</v>
      </c>
    </row>
    <row r="478" spans="2:65" s="14" customFormat="1">
      <c r="B478" s="174"/>
      <c r="D478" s="160" t="s">
        <v>193</v>
      </c>
      <c r="E478" s="175" t="s">
        <v>1</v>
      </c>
      <c r="F478" s="176" t="s">
        <v>402</v>
      </c>
      <c r="H478" s="175" t="s">
        <v>1</v>
      </c>
      <c r="I478" s="177"/>
      <c r="L478" s="174"/>
      <c r="M478" s="178"/>
      <c r="T478" s="179"/>
      <c r="AT478" s="175" t="s">
        <v>193</v>
      </c>
      <c r="AU478" s="175" t="s">
        <v>88</v>
      </c>
      <c r="AV478" s="14" t="s">
        <v>82</v>
      </c>
      <c r="AW478" s="14" t="s">
        <v>31</v>
      </c>
      <c r="AX478" s="14" t="s">
        <v>75</v>
      </c>
      <c r="AY478" s="175" t="s">
        <v>186</v>
      </c>
    </row>
    <row r="479" spans="2:65" s="12" customFormat="1">
      <c r="B479" s="159"/>
      <c r="D479" s="160" t="s">
        <v>193</v>
      </c>
      <c r="E479" s="161" t="s">
        <v>1</v>
      </c>
      <c r="F479" s="162" t="s">
        <v>673</v>
      </c>
      <c r="H479" s="163">
        <v>3.008</v>
      </c>
      <c r="I479" s="164"/>
      <c r="L479" s="159"/>
      <c r="M479" s="165"/>
      <c r="T479" s="166"/>
      <c r="AT479" s="161" t="s">
        <v>193</v>
      </c>
      <c r="AU479" s="161" t="s">
        <v>88</v>
      </c>
      <c r="AV479" s="12" t="s">
        <v>88</v>
      </c>
      <c r="AW479" s="12" t="s">
        <v>31</v>
      </c>
      <c r="AX479" s="12" t="s">
        <v>75</v>
      </c>
      <c r="AY479" s="161" t="s">
        <v>186</v>
      </c>
    </row>
    <row r="480" spans="2:65" s="14" customFormat="1">
      <c r="B480" s="174"/>
      <c r="D480" s="160" t="s">
        <v>193</v>
      </c>
      <c r="E480" s="175" t="s">
        <v>1</v>
      </c>
      <c r="F480" s="176" t="s">
        <v>404</v>
      </c>
      <c r="H480" s="175" t="s">
        <v>1</v>
      </c>
      <c r="I480" s="177"/>
      <c r="L480" s="174"/>
      <c r="M480" s="178"/>
      <c r="T480" s="179"/>
      <c r="AT480" s="175" t="s">
        <v>193</v>
      </c>
      <c r="AU480" s="175" t="s">
        <v>88</v>
      </c>
      <c r="AV480" s="14" t="s">
        <v>82</v>
      </c>
      <c r="AW480" s="14" t="s">
        <v>31</v>
      </c>
      <c r="AX480" s="14" t="s">
        <v>75</v>
      </c>
      <c r="AY480" s="175" t="s">
        <v>186</v>
      </c>
    </row>
    <row r="481" spans="2:65" s="12" customFormat="1">
      <c r="B481" s="159"/>
      <c r="D481" s="160" t="s">
        <v>193</v>
      </c>
      <c r="E481" s="161" t="s">
        <v>1</v>
      </c>
      <c r="F481" s="162" t="s">
        <v>674</v>
      </c>
      <c r="H481" s="163">
        <v>1.788</v>
      </c>
      <c r="I481" s="164"/>
      <c r="L481" s="159"/>
      <c r="M481" s="165"/>
      <c r="T481" s="166"/>
      <c r="AT481" s="161" t="s">
        <v>193</v>
      </c>
      <c r="AU481" s="161" t="s">
        <v>88</v>
      </c>
      <c r="AV481" s="12" t="s">
        <v>88</v>
      </c>
      <c r="AW481" s="12" t="s">
        <v>31</v>
      </c>
      <c r="AX481" s="12" t="s">
        <v>75</v>
      </c>
      <c r="AY481" s="161" t="s">
        <v>186</v>
      </c>
    </row>
    <row r="482" spans="2:65" s="12" customFormat="1">
      <c r="B482" s="159"/>
      <c r="D482" s="160" t="s">
        <v>193</v>
      </c>
      <c r="E482" s="161" t="s">
        <v>1</v>
      </c>
      <c r="F482" s="162" t="s">
        <v>675</v>
      </c>
      <c r="H482" s="163">
        <v>1.155</v>
      </c>
      <c r="I482" s="164"/>
      <c r="L482" s="159"/>
      <c r="M482" s="165"/>
      <c r="T482" s="166"/>
      <c r="AT482" s="161" t="s">
        <v>193</v>
      </c>
      <c r="AU482" s="161" t="s">
        <v>88</v>
      </c>
      <c r="AV482" s="12" t="s">
        <v>88</v>
      </c>
      <c r="AW482" s="12" t="s">
        <v>31</v>
      </c>
      <c r="AX482" s="12" t="s">
        <v>75</v>
      </c>
      <c r="AY482" s="161" t="s">
        <v>186</v>
      </c>
    </row>
    <row r="483" spans="2:65" s="12" customFormat="1">
      <c r="B483" s="159"/>
      <c r="D483" s="160" t="s">
        <v>193</v>
      </c>
      <c r="E483" s="161" t="s">
        <v>1</v>
      </c>
      <c r="F483" s="162" t="s">
        <v>676</v>
      </c>
      <c r="H483" s="163">
        <v>0.44700000000000001</v>
      </c>
      <c r="I483" s="164"/>
      <c r="L483" s="159"/>
      <c r="M483" s="165"/>
      <c r="T483" s="166"/>
      <c r="AT483" s="161" t="s">
        <v>193</v>
      </c>
      <c r="AU483" s="161" t="s">
        <v>88</v>
      </c>
      <c r="AV483" s="12" t="s">
        <v>88</v>
      </c>
      <c r="AW483" s="12" t="s">
        <v>31</v>
      </c>
      <c r="AX483" s="12" t="s">
        <v>75</v>
      </c>
      <c r="AY483" s="161" t="s">
        <v>186</v>
      </c>
    </row>
    <row r="484" spans="2:65" s="12" customFormat="1">
      <c r="B484" s="159"/>
      <c r="D484" s="160" t="s">
        <v>193</v>
      </c>
      <c r="E484" s="161" t="s">
        <v>1</v>
      </c>
      <c r="F484" s="162" t="s">
        <v>675</v>
      </c>
      <c r="H484" s="163">
        <v>1.155</v>
      </c>
      <c r="I484" s="164"/>
      <c r="L484" s="159"/>
      <c r="M484" s="165"/>
      <c r="T484" s="166"/>
      <c r="AT484" s="161" t="s">
        <v>193</v>
      </c>
      <c r="AU484" s="161" t="s">
        <v>88</v>
      </c>
      <c r="AV484" s="12" t="s">
        <v>88</v>
      </c>
      <c r="AW484" s="12" t="s">
        <v>31</v>
      </c>
      <c r="AX484" s="12" t="s">
        <v>75</v>
      </c>
      <c r="AY484" s="161" t="s">
        <v>186</v>
      </c>
    </row>
    <row r="485" spans="2:65" s="12" customFormat="1">
      <c r="B485" s="159"/>
      <c r="D485" s="160" t="s">
        <v>193</v>
      </c>
      <c r="E485" s="161" t="s">
        <v>1</v>
      </c>
      <c r="F485" s="162" t="s">
        <v>677</v>
      </c>
      <c r="H485" s="163">
        <v>23.347999999999999</v>
      </c>
      <c r="I485" s="164"/>
      <c r="L485" s="159"/>
      <c r="M485" s="165"/>
      <c r="T485" s="166"/>
      <c r="AT485" s="161" t="s">
        <v>193</v>
      </c>
      <c r="AU485" s="161" t="s">
        <v>88</v>
      </c>
      <c r="AV485" s="12" t="s">
        <v>88</v>
      </c>
      <c r="AW485" s="12" t="s">
        <v>31</v>
      </c>
      <c r="AX485" s="12" t="s">
        <v>75</v>
      </c>
      <c r="AY485" s="161" t="s">
        <v>186</v>
      </c>
    </row>
    <row r="486" spans="2:65" s="12" customFormat="1">
      <c r="B486" s="159"/>
      <c r="D486" s="160" t="s">
        <v>193</v>
      </c>
      <c r="E486" s="161" t="s">
        <v>1</v>
      </c>
      <c r="F486" s="162" t="s">
        <v>678</v>
      </c>
      <c r="H486" s="163">
        <v>32.953000000000003</v>
      </c>
      <c r="I486" s="164"/>
      <c r="L486" s="159"/>
      <c r="M486" s="165"/>
      <c r="T486" s="166"/>
      <c r="AT486" s="161" t="s">
        <v>193</v>
      </c>
      <c r="AU486" s="161" t="s">
        <v>88</v>
      </c>
      <c r="AV486" s="12" t="s">
        <v>88</v>
      </c>
      <c r="AW486" s="12" t="s">
        <v>31</v>
      </c>
      <c r="AX486" s="12" t="s">
        <v>75</v>
      </c>
      <c r="AY486" s="161" t="s">
        <v>186</v>
      </c>
    </row>
    <row r="487" spans="2:65" s="12" customFormat="1">
      <c r="B487" s="159"/>
      <c r="D487" s="160" t="s">
        <v>193</v>
      </c>
      <c r="E487" s="161" t="s">
        <v>1</v>
      </c>
      <c r="F487" s="162" t="s">
        <v>679</v>
      </c>
      <c r="H487" s="163">
        <v>-3.1520000000000001</v>
      </c>
      <c r="I487" s="164"/>
      <c r="L487" s="159"/>
      <c r="M487" s="165"/>
      <c r="T487" s="166"/>
      <c r="AT487" s="161" t="s">
        <v>193</v>
      </c>
      <c r="AU487" s="161" t="s">
        <v>88</v>
      </c>
      <c r="AV487" s="12" t="s">
        <v>88</v>
      </c>
      <c r="AW487" s="12" t="s">
        <v>31</v>
      </c>
      <c r="AX487" s="12" t="s">
        <v>75</v>
      </c>
      <c r="AY487" s="161" t="s">
        <v>186</v>
      </c>
    </row>
    <row r="488" spans="2:65" s="13" customFormat="1">
      <c r="B488" s="167"/>
      <c r="D488" s="160" t="s">
        <v>193</v>
      </c>
      <c r="E488" s="168" t="s">
        <v>1</v>
      </c>
      <c r="F488" s="169" t="s">
        <v>195</v>
      </c>
      <c r="H488" s="170">
        <v>60.701999999999998</v>
      </c>
      <c r="I488" s="171"/>
      <c r="L488" s="167"/>
      <c r="M488" s="172"/>
      <c r="T488" s="173"/>
      <c r="AT488" s="168" t="s">
        <v>193</v>
      </c>
      <c r="AU488" s="168" t="s">
        <v>88</v>
      </c>
      <c r="AV488" s="13" t="s">
        <v>192</v>
      </c>
      <c r="AW488" s="13" t="s">
        <v>31</v>
      </c>
      <c r="AX488" s="13" t="s">
        <v>82</v>
      </c>
      <c r="AY488" s="168" t="s">
        <v>186</v>
      </c>
    </row>
    <row r="489" spans="2:65" s="1" customFormat="1" ht="24.25" customHeight="1">
      <c r="B489" s="144"/>
      <c r="C489" s="145" t="s">
        <v>534</v>
      </c>
      <c r="D489" s="145" t="s">
        <v>188</v>
      </c>
      <c r="E489" s="146" t="s">
        <v>680</v>
      </c>
      <c r="F489" s="147" t="s">
        <v>681</v>
      </c>
      <c r="G489" s="148" t="s">
        <v>132</v>
      </c>
      <c r="H489" s="149">
        <v>60.701999999999998</v>
      </c>
      <c r="I489" s="150"/>
      <c r="J489" s="151">
        <f>ROUND(I489*H489,2)</f>
        <v>0</v>
      </c>
      <c r="K489" s="152"/>
      <c r="L489" s="32"/>
      <c r="M489" s="153" t="s">
        <v>1</v>
      </c>
      <c r="N489" s="154" t="s">
        <v>41</v>
      </c>
      <c r="P489" s="155">
        <f>O489*H489</f>
        <v>0</v>
      </c>
      <c r="Q489" s="155">
        <v>1.54E-4</v>
      </c>
      <c r="R489" s="155">
        <f>Q489*H489</f>
        <v>9.3481079999999991E-3</v>
      </c>
      <c r="S489" s="155">
        <v>0</v>
      </c>
      <c r="T489" s="156">
        <f>S489*H489</f>
        <v>0</v>
      </c>
      <c r="AR489" s="157" t="s">
        <v>192</v>
      </c>
      <c r="AT489" s="157" t="s">
        <v>188</v>
      </c>
      <c r="AU489" s="157" t="s">
        <v>88</v>
      </c>
      <c r="AY489" s="17" t="s">
        <v>186</v>
      </c>
      <c r="BE489" s="158">
        <f>IF(N489="základná",J489,0)</f>
        <v>0</v>
      </c>
      <c r="BF489" s="158">
        <f>IF(N489="znížená",J489,0)</f>
        <v>0</v>
      </c>
      <c r="BG489" s="158">
        <f>IF(N489="zákl. prenesená",J489,0)</f>
        <v>0</v>
      </c>
      <c r="BH489" s="158">
        <f>IF(N489="zníž. prenesená",J489,0)</f>
        <v>0</v>
      </c>
      <c r="BI489" s="158">
        <f>IF(N489="nulová",J489,0)</f>
        <v>0</v>
      </c>
      <c r="BJ489" s="17" t="s">
        <v>88</v>
      </c>
      <c r="BK489" s="158">
        <f>ROUND(I489*H489,2)</f>
        <v>0</v>
      </c>
      <c r="BL489" s="17" t="s">
        <v>192</v>
      </c>
      <c r="BM489" s="157" t="s">
        <v>682</v>
      </c>
    </row>
    <row r="490" spans="2:65" s="1" customFormat="1" ht="24.25" customHeight="1">
      <c r="B490" s="144"/>
      <c r="C490" s="145" t="s">
        <v>683</v>
      </c>
      <c r="D490" s="145" t="s">
        <v>188</v>
      </c>
      <c r="E490" s="146" t="s">
        <v>684</v>
      </c>
      <c r="F490" s="147" t="s">
        <v>685</v>
      </c>
      <c r="G490" s="148" t="s">
        <v>132</v>
      </c>
      <c r="H490" s="149">
        <v>14.2</v>
      </c>
      <c r="I490" s="150"/>
      <c r="J490" s="151">
        <f>ROUND(I490*H490,2)</f>
        <v>0</v>
      </c>
      <c r="K490" s="152"/>
      <c r="L490" s="32"/>
      <c r="M490" s="153" t="s">
        <v>1</v>
      </c>
      <c r="N490" s="154" t="s">
        <v>41</v>
      </c>
      <c r="P490" s="155">
        <f>O490*H490</f>
        <v>0</v>
      </c>
      <c r="Q490" s="155">
        <v>2.2499999999999999E-4</v>
      </c>
      <c r="R490" s="155">
        <f>Q490*H490</f>
        <v>3.1949999999999999E-3</v>
      </c>
      <c r="S490" s="155">
        <v>0</v>
      </c>
      <c r="T490" s="156">
        <f>S490*H490</f>
        <v>0</v>
      </c>
      <c r="AR490" s="157" t="s">
        <v>192</v>
      </c>
      <c r="AT490" s="157" t="s">
        <v>188</v>
      </c>
      <c r="AU490" s="157" t="s">
        <v>88</v>
      </c>
      <c r="AY490" s="17" t="s">
        <v>186</v>
      </c>
      <c r="BE490" s="158">
        <f>IF(N490="základná",J490,0)</f>
        <v>0</v>
      </c>
      <c r="BF490" s="158">
        <f>IF(N490="znížená",J490,0)</f>
        <v>0</v>
      </c>
      <c r="BG490" s="158">
        <f>IF(N490="zákl. prenesená",J490,0)</f>
        <v>0</v>
      </c>
      <c r="BH490" s="158">
        <f>IF(N490="zníž. prenesená",J490,0)</f>
        <v>0</v>
      </c>
      <c r="BI490" s="158">
        <f>IF(N490="nulová",J490,0)</f>
        <v>0</v>
      </c>
      <c r="BJ490" s="17" t="s">
        <v>88</v>
      </c>
      <c r="BK490" s="158">
        <f>ROUND(I490*H490,2)</f>
        <v>0</v>
      </c>
      <c r="BL490" s="17" t="s">
        <v>192</v>
      </c>
      <c r="BM490" s="157" t="s">
        <v>686</v>
      </c>
    </row>
    <row r="491" spans="2:65" s="1" customFormat="1" ht="24.25" customHeight="1">
      <c r="B491" s="144"/>
      <c r="C491" s="145" t="s">
        <v>539</v>
      </c>
      <c r="D491" s="145" t="s">
        <v>188</v>
      </c>
      <c r="E491" s="146" t="s">
        <v>687</v>
      </c>
      <c r="F491" s="147" t="s">
        <v>688</v>
      </c>
      <c r="G491" s="148" t="s">
        <v>132</v>
      </c>
      <c r="H491" s="149">
        <v>14.2</v>
      </c>
      <c r="I491" s="150"/>
      <c r="J491" s="151">
        <f>ROUND(I491*H491,2)</f>
        <v>0</v>
      </c>
      <c r="K491" s="152"/>
      <c r="L491" s="32"/>
      <c r="M491" s="153" t="s">
        <v>1</v>
      </c>
      <c r="N491" s="154" t="s">
        <v>41</v>
      </c>
      <c r="P491" s="155">
        <f>O491*H491</f>
        <v>0</v>
      </c>
      <c r="Q491" s="155">
        <v>2.8999999999999998E-3</v>
      </c>
      <c r="R491" s="155">
        <f>Q491*H491</f>
        <v>4.1179999999999994E-2</v>
      </c>
      <c r="S491" s="155">
        <v>0</v>
      </c>
      <c r="T491" s="156">
        <f>S491*H491</f>
        <v>0</v>
      </c>
      <c r="AR491" s="157" t="s">
        <v>192</v>
      </c>
      <c r="AT491" s="157" t="s">
        <v>188</v>
      </c>
      <c r="AU491" s="157" t="s">
        <v>88</v>
      </c>
      <c r="AY491" s="17" t="s">
        <v>186</v>
      </c>
      <c r="BE491" s="158">
        <f>IF(N491="základná",J491,0)</f>
        <v>0</v>
      </c>
      <c r="BF491" s="158">
        <f>IF(N491="znížená",J491,0)</f>
        <v>0</v>
      </c>
      <c r="BG491" s="158">
        <f>IF(N491="zákl. prenesená",J491,0)</f>
        <v>0</v>
      </c>
      <c r="BH491" s="158">
        <f>IF(N491="zníž. prenesená",J491,0)</f>
        <v>0</v>
      </c>
      <c r="BI491" s="158">
        <f>IF(N491="nulová",J491,0)</f>
        <v>0</v>
      </c>
      <c r="BJ491" s="17" t="s">
        <v>88</v>
      </c>
      <c r="BK491" s="158">
        <f>ROUND(I491*H491,2)</f>
        <v>0</v>
      </c>
      <c r="BL491" s="17" t="s">
        <v>192</v>
      </c>
      <c r="BM491" s="157" t="s">
        <v>689</v>
      </c>
    </row>
    <row r="492" spans="2:65" s="12" customFormat="1">
      <c r="B492" s="159"/>
      <c r="D492" s="160" t="s">
        <v>193</v>
      </c>
      <c r="E492" s="161" t="s">
        <v>1</v>
      </c>
      <c r="F492" s="162" t="s">
        <v>690</v>
      </c>
      <c r="H492" s="163">
        <v>14.2</v>
      </c>
      <c r="I492" s="164"/>
      <c r="L492" s="159"/>
      <c r="M492" s="165"/>
      <c r="T492" s="166"/>
      <c r="AT492" s="161" t="s">
        <v>193</v>
      </c>
      <c r="AU492" s="161" t="s">
        <v>88</v>
      </c>
      <c r="AV492" s="12" t="s">
        <v>88</v>
      </c>
      <c r="AW492" s="12" t="s">
        <v>31</v>
      </c>
      <c r="AX492" s="12" t="s">
        <v>82</v>
      </c>
      <c r="AY492" s="161" t="s">
        <v>186</v>
      </c>
    </row>
    <row r="493" spans="2:65" s="1" customFormat="1" ht="37.9" customHeight="1">
      <c r="B493" s="144"/>
      <c r="C493" s="145" t="s">
        <v>691</v>
      </c>
      <c r="D493" s="145" t="s">
        <v>188</v>
      </c>
      <c r="E493" s="146" t="s">
        <v>692</v>
      </c>
      <c r="F493" s="147" t="s">
        <v>693</v>
      </c>
      <c r="G493" s="148" t="s">
        <v>132</v>
      </c>
      <c r="H493" s="149">
        <v>205.01900000000001</v>
      </c>
      <c r="I493" s="150"/>
      <c r="J493" s="151">
        <f>ROUND(I493*H493,2)</f>
        <v>0</v>
      </c>
      <c r="K493" s="152"/>
      <c r="L493" s="32"/>
      <c r="M493" s="153" t="s">
        <v>1</v>
      </c>
      <c r="N493" s="154" t="s">
        <v>41</v>
      </c>
      <c r="P493" s="155">
        <f>O493*H493</f>
        <v>0</v>
      </c>
      <c r="Q493" s="155">
        <v>1.4999999999999999E-4</v>
      </c>
      <c r="R493" s="155">
        <f>Q493*H493</f>
        <v>3.0752849999999998E-2</v>
      </c>
      <c r="S493" s="155">
        <v>0</v>
      </c>
      <c r="T493" s="156">
        <f>S493*H493</f>
        <v>0</v>
      </c>
      <c r="AR493" s="157" t="s">
        <v>192</v>
      </c>
      <c r="AT493" s="157" t="s">
        <v>188</v>
      </c>
      <c r="AU493" s="157" t="s">
        <v>88</v>
      </c>
      <c r="AY493" s="17" t="s">
        <v>186</v>
      </c>
      <c r="BE493" s="158">
        <f>IF(N493="základná",J493,0)</f>
        <v>0</v>
      </c>
      <c r="BF493" s="158">
        <f>IF(N493="znížená",J493,0)</f>
        <v>0</v>
      </c>
      <c r="BG493" s="158">
        <f>IF(N493="zákl. prenesená",J493,0)</f>
        <v>0</v>
      </c>
      <c r="BH493" s="158">
        <f>IF(N493="zníž. prenesená",J493,0)</f>
        <v>0</v>
      </c>
      <c r="BI493" s="158">
        <f>IF(N493="nulová",J493,0)</f>
        <v>0</v>
      </c>
      <c r="BJ493" s="17" t="s">
        <v>88</v>
      </c>
      <c r="BK493" s="158">
        <f>ROUND(I493*H493,2)</f>
        <v>0</v>
      </c>
      <c r="BL493" s="17" t="s">
        <v>192</v>
      </c>
      <c r="BM493" s="157" t="s">
        <v>694</v>
      </c>
    </row>
    <row r="494" spans="2:65" s="1" customFormat="1" ht="24.25" customHeight="1">
      <c r="B494" s="144"/>
      <c r="C494" s="145" t="s">
        <v>545</v>
      </c>
      <c r="D494" s="145" t="s">
        <v>188</v>
      </c>
      <c r="E494" s="146" t="s">
        <v>695</v>
      </c>
      <c r="F494" s="147" t="s">
        <v>696</v>
      </c>
      <c r="G494" s="148" t="s">
        <v>132</v>
      </c>
      <c r="H494" s="149">
        <v>7.2919999999999998</v>
      </c>
      <c r="I494" s="150"/>
      <c r="J494" s="151">
        <f>ROUND(I494*H494,2)</f>
        <v>0</v>
      </c>
      <c r="K494" s="152"/>
      <c r="L494" s="32"/>
      <c r="M494" s="153" t="s">
        <v>1</v>
      </c>
      <c r="N494" s="154" t="s">
        <v>41</v>
      </c>
      <c r="P494" s="155">
        <f>O494*H494</f>
        <v>0</v>
      </c>
      <c r="Q494" s="155">
        <v>2.2499999999999999E-4</v>
      </c>
      <c r="R494" s="155">
        <f>Q494*H494</f>
        <v>1.6406999999999999E-3</v>
      </c>
      <c r="S494" s="155">
        <v>0</v>
      </c>
      <c r="T494" s="156">
        <f>S494*H494</f>
        <v>0</v>
      </c>
      <c r="AR494" s="157" t="s">
        <v>192</v>
      </c>
      <c r="AT494" s="157" t="s">
        <v>188</v>
      </c>
      <c r="AU494" s="157" t="s">
        <v>88</v>
      </c>
      <c r="AY494" s="17" t="s">
        <v>186</v>
      </c>
      <c r="BE494" s="158">
        <f>IF(N494="základná",J494,0)</f>
        <v>0</v>
      </c>
      <c r="BF494" s="158">
        <f>IF(N494="znížená",J494,0)</f>
        <v>0</v>
      </c>
      <c r="BG494" s="158">
        <f>IF(N494="zákl. prenesená",J494,0)</f>
        <v>0</v>
      </c>
      <c r="BH494" s="158">
        <f>IF(N494="zníž. prenesená",J494,0)</f>
        <v>0</v>
      </c>
      <c r="BI494" s="158">
        <f>IF(N494="nulová",J494,0)</f>
        <v>0</v>
      </c>
      <c r="BJ494" s="17" t="s">
        <v>88</v>
      </c>
      <c r="BK494" s="158">
        <f>ROUND(I494*H494,2)</f>
        <v>0</v>
      </c>
      <c r="BL494" s="17" t="s">
        <v>192</v>
      </c>
      <c r="BM494" s="157" t="s">
        <v>697</v>
      </c>
    </row>
    <row r="495" spans="2:65" s="12" customFormat="1">
      <c r="B495" s="159"/>
      <c r="D495" s="160" t="s">
        <v>193</v>
      </c>
      <c r="E495" s="161" t="s">
        <v>1</v>
      </c>
      <c r="F495" s="162" t="s">
        <v>131</v>
      </c>
      <c r="H495" s="163">
        <v>7.2919999999999998</v>
      </c>
      <c r="I495" s="164"/>
      <c r="L495" s="159"/>
      <c r="M495" s="165"/>
      <c r="T495" s="166"/>
      <c r="AT495" s="161" t="s">
        <v>193</v>
      </c>
      <c r="AU495" s="161" t="s">
        <v>88</v>
      </c>
      <c r="AV495" s="12" t="s">
        <v>88</v>
      </c>
      <c r="AW495" s="12" t="s">
        <v>31</v>
      </c>
      <c r="AX495" s="12" t="s">
        <v>82</v>
      </c>
      <c r="AY495" s="161" t="s">
        <v>186</v>
      </c>
    </row>
    <row r="496" spans="2:65" s="1" customFormat="1" ht="24.25" customHeight="1">
      <c r="B496" s="144"/>
      <c r="C496" s="145" t="s">
        <v>698</v>
      </c>
      <c r="D496" s="145" t="s">
        <v>188</v>
      </c>
      <c r="E496" s="146" t="s">
        <v>699</v>
      </c>
      <c r="F496" s="147" t="s">
        <v>700</v>
      </c>
      <c r="G496" s="148" t="s">
        <v>132</v>
      </c>
      <c r="H496" s="149">
        <v>7.2919999999999998</v>
      </c>
      <c r="I496" s="150"/>
      <c r="J496" s="151">
        <f>ROUND(I496*H496,2)</f>
        <v>0</v>
      </c>
      <c r="K496" s="152"/>
      <c r="L496" s="32"/>
      <c r="M496" s="153" t="s">
        <v>1</v>
      </c>
      <c r="N496" s="154" t="s">
        <v>41</v>
      </c>
      <c r="P496" s="155">
        <f>O496*H496</f>
        <v>0</v>
      </c>
      <c r="Q496" s="155">
        <v>2.0000000000000001E-4</v>
      </c>
      <c r="R496" s="155">
        <f>Q496*H496</f>
        <v>1.4584000000000001E-3</v>
      </c>
      <c r="S496" s="155">
        <v>0</v>
      </c>
      <c r="T496" s="156">
        <f>S496*H496</f>
        <v>0</v>
      </c>
      <c r="AR496" s="157" t="s">
        <v>192</v>
      </c>
      <c r="AT496" s="157" t="s">
        <v>188</v>
      </c>
      <c r="AU496" s="157" t="s">
        <v>88</v>
      </c>
      <c r="AY496" s="17" t="s">
        <v>186</v>
      </c>
      <c r="BE496" s="158">
        <f>IF(N496="základná",J496,0)</f>
        <v>0</v>
      </c>
      <c r="BF496" s="158">
        <f>IF(N496="znížená",J496,0)</f>
        <v>0</v>
      </c>
      <c r="BG496" s="158">
        <f>IF(N496="zákl. prenesená",J496,0)</f>
        <v>0</v>
      </c>
      <c r="BH496" s="158">
        <f>IF(N496="zníž. prenesená",J496,0)</f>
        <v>0</v>
      </c>
      <c r="BI496" s="158">
        <f>IF(N496="nulová",J496,0)</f>
        <v>0</v>
      </c>
      <c r="BJ496" s="17" t="s">
        <v>88</v>
      </c>
      <c r="BK496" s="158">
        <f>ROUND(I496*H496,2)</f>
        <v>0</v>
      </c>
      <c r="BL496" s="17" t="s">
        <v>192</v>
      </c>
      <c r="BM496" s="157" t="s">
        <v>701</v>
      </c>
    </row>
    <row r="497" spans="2:65" s="14" customFormat="1">
      <c r="B497" s="174"/>
      <c r="D497" s="160" t="s">
        <v>193</v>
      </c>
      <c r="E497" s="175" t="s">
        <v>1</v>
      </c>
      <c r="F497" s="176" t="s">
        <v>702</v>
      </c>
      <c r="H497" s="175" t="s">
        <v>1</v>
      </c>
      <c r="I497" s="177"/>
      <c r="L497" s="174"/>
      <c r="M497" s="178"/>
      <c r="T497" s="179"/>
      <c r="AT497" s="175" t="s">
        <v>193</v>
      </c>
      <c r="AU497" s="175" t="s">
        <v>88</v>
      </c>
      <c r="AV497" s="14" t="s">
        <v>82</v>
      </c>
      <c r="AW497" s="14" t="s">
        <v>31</v>
      </c>
      <c r="AX497" s="14" t="s">
        <v>75</v>
      </c>
      <c r="AY497" s="175" t="s">
        <v>186</v>
      </c>
    </row>
    <row r="498" spans="2:65" s="12" customFormat="1">
      <c r="B498" s="159"/>
      <c r="D498" s="160" t="s">
        <v>193</v>
      </c>
      <c r="E498" s="161" t="s">
        <v>1</v>
      </c>
      <c r="F498" s="162" t="s">
        <v>703</v>
      </c>
      <c r="H498" s="163">
        <v>6.468</v>
      </c>
      <c r="I498" s="164"/>
      <c r="L498" s="159"/>
      <c r="M498" s="165"/>
      <c r="T498" s="166"/>
      <c r="AT498" s="161" t="s">
        <v>193</v>
      </c>
      <c r="AU498" s="161" t="s">
        <v>88</v>
      </c>
      <c r="AV498" s="12" t="s">
        <v>88</v>
      </c>
      <c r="AW498" s="12" t="s">
        <v>31</v>
      </c>
      <c r="AX498" s="12" t="s">
        <v>75</v>
      </c>
      <c r="AY498" s="161" t="s">
        <v>186</v>
      </c>
    </row>
    <row r="499" spans="2:65" s="12" customFormat="1">
      <c r="B499" s="159"/>
      <c r="D499" s="160" t="s">
        <v>193</v>
      </c>
      <c r="E499" s="161" t="s">
        <v>1</v>
      </c>
      <c r="F499" s="162" t="s">
        <v>704</v>
      </c>
      <c r="H499" s="163">
        <v>1.0640000000000001</v>
      </c>
      <c r="I499" s="164"/>
      <c r="L499" s="159"/>
      <c r="M499" s="165"/>
      <c r="T499" s="166"/>
      <c r="AT499" s="161" t="s">
        <v>193</v>
      </c>
      <c r="AU499" s="161" t="s">
        <v>88</v>
      </c>
      <c r="AV499" s="12" t="s">
        <v>88</v>
      </c>
      <c r="AW499" s="12" t="s">
        <v>31</v>
      </c>
      <c r="AX499" s="12" t="s">
        <v>75</v>
      </c>
      <c r="AY499" s="161" t="s">
        <v>186</v>
      </c>
    </row>
    <row r="500" spans="2:65" s="12" customFormat="1">
      <c r="B500" s="159"/>
      <c r="D500" s="160" t="s">
        <v>193</v>
      </c>
      <c r="E500" s="161" t="s">
        <v>1</v>
      </c>
      <c r="F500" s="162" t="s">
        <v>705</v>
      </c>
      <c r="H500" s="163">
        <v>-0.24</v>
      </c>
      <c r="I500" s="164"/>
      <c r="L500" s="159"/>
      <c r="M500" s="165"/>
      <c r="T500" s="166"/>
      <c r="AT500" s="161" t="s">
        <v>193</v>
      </c>
      <c r="AU500" s="161" t="s">
        <v>88</v>
      </c>
      <c r="AV500" s="12" t="s">
        <v>88</v>
      </c>
      <c r="AW500" s="12" t="s">
        <v>31</v>
      </c>
      <c r="AX500" s="12" t="s">
        <v>75</v>
      </c>
      <c r="AY500" s="161" t="s">
        <v>186</v>
      </c>
    </row>
    <row r="501" spans="2:65" s="13" customFormat="1">
      <c r="B501" s="167"/>
      <c r="D501" s="160" t="s">
        <v>193</v>
      </c>
      <c r="E501" s="168" t="s">
        <v>131</v>
      </c>
      <c r="F501" s="169" t="s">
        <v>195</v>
      </c>
      <c r="H501" s="170">
        <v>7.2919999999999998</v>
      </c>
      <c r="I501" s="171"/>
      <c r="L501" s="167"/>
      <c r="M501" s="172"/>
      <c r="T501" s="173"/>
      <c r="AT501" s="168" t="s">
        <v>193</v>
      </c>
      <c r="AU501" s="168" t="s">
        <v>88</v>
      </c>
      <c r="AV501" s="13" t="s">
        <v>192</v>
      </c>
      <c r="AW501" s="13" t="s">
        <v>31</v>
      </c>
      <c r="AX501" s="13" t="s">
        <v>82</v>
      </c>
      <c r="AY501" s="168" t="s">
        <v>186</v>
      </c>
    </row>
    <row r="502" spans="2:65" s="1" customFormat="1" ht="24.25" customHeight="1">
      <c r="B502" s="144"/>
      <c r="C502" s="145" t="s">
        <v>557</v>
      </c>
      <c r="D502" s="145" t="s">
        <v>188</v>
      </c>
      <c r="E502" s="146" t="s">
        <v>706</v>
      </c>
      <c r="F502" s="147" t="s">
        <v>707</v>
      </c>
      <c r="G502" s="148" t="s">
        <v>132</v>
      </c>
      <c r="H502" s="149">
        <v>7.2919999999999998</v>
      </c>
      <c r="I502" s="150"/>
      <c r="J502" s="151">
        <f>ROUND(I502*H502,2)</f>
        <v>0</v>
      </c>
      <c r="K502" s="152"/>
      <c r="L502" s="32"/>
      <c r="M502" s="153" t="s">
        <v>1</v>
      </c>
      <c r="N502" s="154" t="s">
        <v>41</v>
      </c>
      <c r="P502" s="155">
        <f>O502*H502</f>
        <v>0</v>
      </c>
      <c r="Q502" s="155">
        <v>2.3625E-2</v>
      </c>
      <c r="R502" s="155">
        <f>Q502*H502</f>
        <v>0.1722735</v>
      </c>
      <c r="S502" s="155">
        <v>0</v>
      </c>
      <c r="T502" s="156">
        <f>S502*H502</f>
        <v>0</v>
      </c>
      <c r="AR502" s="157" t="s">
        <v>192</v>
      </c>
      <c r="AT502" s="157" t="s">
        <v>188</v>
      </c>
      <c r="AU502" s="157" t="s">
        <v>88</v>
      </c>
      <c r="AY502" s="17" t="s">
        <v>186</v>
      </c>
      <c r="BE502" s="158">
        <f>IF(N502="základná",J502,0)</f>
        <v>0</v>
      </c>
      <c r="BF502" s="158">
        <f>IF(N502="znížená",J502,0)</f>
        <v>0</v>
      </c>
      <c r="BG502" s="158">
        <f>IF(N502="zákl. prenesená",J502,0)</f>
        <v>0</v>
      </c>
      <c r="BH502" s="158">
        <f>IF(N502="zníž. prenesená",J502,0)</f>
        <v>0</v>
      </c>
      <c r="BI502" s="158">
        <f>IF(N502="nulová",J502,0)</f>
        <v>0</v>
      </c>
      <c r="BJ502" s="17" t="s">
        <v>88</v>
      </c>
      <c r="BK502" s="158">
        <f>ROUND(I502*H502,2)</f>
        <v>0</v>
      </c>
      <c r="BL502" s="17" t="s">
        <v>192</v>
      </c>
      <c r="BM502" s="157" t="s">
        <v>708</v>
      </c>
    </row>
    <row r="503" spans="2:65" s="12" customFormat="1">
      <c r="B503" s="159"/>
      <c r="D503" s="160" t="s">
        <v>193</v>
      </c>
      <c r="E503" s="161" t="s">
        <v>1</v>
      </c>
      <c r="F503" s="162" t="s">
        <v>131</v>
      </c>
      <c r="H503" s="163">
        <v>7.2919999999999998</v>
      </c>
      <c r="I503" s="164"/>
      <c r="L503" s="159"/>
      <c r="M503" s="165"/>
      <c r="T503" s="166"/>
      <c r="AT503" s="161" t="s">
        <v>193</v>
      </c>
      <c r="AU503" s="161" t="s">
        <v>88</v>
      </c>
      <c r="AV503" s="12" t="s">
        <v>88</v>
      </c>
      <c r="AW503" s="12" t="s">
        <v>31</v>
      </c>
      <c r="AX503" s="12" t="s">
        <v>82</v>
      </c>
      <c r="AY503" s="161" t="s">
        <v>186</v>
      </c>
    </row>
    <row r="504" spans="2:65" s="1" customFormat="1" ht="24.25" customHeight="1">
      <c r="B504" s="144"/>
      <c r="C504" s="145" t="s">
        <v>709</v>
      </c>
      <c r="D504" s="145" t="s">
        <v>188</v>
      </c>
      <c r="E504" s="146" t="s">
        <v>710</v>
      </c>
      <c r="F504" s="147" t="s">
        <v>711</v>
      </c>
      <c r="G504" s="148" t="s">
        <v>132</v>
      </c>
      <c r="H504" s="149">
        <v>7.2919999999999998</v>
      </c>
      <c r="I504" s="150"/>
      <c r="J504" s="151">
        <f>ROUND(I504*H504,2)</f>
        <v>0</v>
      </c>
      <c r="K504" s="152"/>
      <c r="L504" s="32"/>
      <c r="M504" s="153" t="s">
        <v>1</v>
      </c>
      <c r="N504" s="154" t="s">
        <v>41</v>
      </c>
      <c r="P504" s="155">
        <f>O504*H504</f>
        <v>0</v>
      </c>
      <c r="Q504" s="155">
        <v>2.8999999999999998E-3</v>
      </c>
      <c r="R504" s="155">
        <f>Q504*H504</f>
        <v>2.1146799999999997E-2</v>
      </c>
      <c r="S504" s="155">
        <v>0</v>
      </c>
      <c r="T504" s="156">
        <f>S504*H504</f>
        <v>0</v>
      </c>
      <c r="AR504" s="157" t="s">
        <v>192</v>
      </c>
      <c r="AT504" s="157" t="s">
        <v>188</v>
      </c>
      <c r="AU504" s="157" t="s">
        <v>88</v>
      </c>
      <c r="AY504" s="17" t="s">
        <v>186</v>
      </c>
      <c r="BE504" s="158">
        <f>IF(N504="základná",J504,0)</f>
        <v>0</v>
      </c>
      <c r="BF504" s="158">
        <f>IF(N504="znížená",J504,0)</f>
        <v>0</v>
      </c>
      <c r="BG504" s="158">
        <f>IF(N504="zákl. prenesená",J504,0)</f>
        <v>0</v>
      </c>
      <c r="BH504" s="158">
        <f>IF(N504="zníž. prenesená",J504,0)</f>
        <v>0</v>
      </c>
      <c r="BI504" s="158">
        <f>IF(N504="nulová",J504,0)</f>
        <v>0</v>
      </c>
      <c r="BJ504" s="17" t="s">
        <v>88</v>
      </c>
      <c r="BK504" s="158">
        <f>ROUND(I504*H504,2)</f>
        <v>0</v>
      </c>
      <c r="BL504" s="17" t="s">
        <v>192</v>
      </c>
      <c r="BM504" s="157" t="s">
        <v>712</v>
      </c>
    </row>
    <row r="505" spans="2:65" s="12" customFormat="1">
      <c r="B505" s="159"/>
      <c r="D505" s="160" t="s">
        <v>193</v>
      </c>
      <c r="E505" s="161" t="s">
        <v>1</v>
      </c>
      <c r="F505" s="162" t="s">
        <v>131</v>
      </c>
      <c r="H505" s="163">
        <v>7.2919999999999998</v>
      </c>
      <c r="I505" s="164"/>
      <c r="L505" s="159"/>
      <c r="M505" s="165"/>
      <c r="T505" s="166"/>
      <c r="AT505" s="161" t="s">
        <v>193</v>
      </c>
      <c r="AU505" s="161" t="s">
        <v>88</v>
      </c>
      <c r="AV505" s="12" t="s">
        <v>88</v>
      </c>
      <c r="AW505" s="12" t="s">
        <v>31</v>
      </c>
      <c r="AX505" s="12" t="s">
        <v>82</v>
      </c>
      <c r="AY505" s="161" t="s">
        <v>186</v>
      </c>
    </row>
    <row r="506" spans="2:65" s="1" customFormat="1" ht="37.9" customHeight="1">
      <c r="B506" s="144"/>
      <c r="C506" s="145" t="s">
        <v>565</v>
      </c>
      <c r="D506" s="145" t="s">
        <v>188</v>
      </c>
      <c r="E506" s="146" t="s">
        <v>713</v>
      </c>
      <c r="F506" s="147" t="s">
        <v>714</v>
      </c>
      <c r="G506" s="148" t="s">
        <v>132</v>
      </c>
      <c r="H506" s="149">
        <v>205.01900000000001</v>
      </c>
      <c r="I506" s="150"/>
      <c r="J506" s="151">
        <f>ROUND(I506*H506,2)</f>
        <v>0</v>
      </c>
      <c r="K506" s="152"/>
      <c r="L506" s="32"/>
      <c r="M506" s="153" t="s">
        <v>1</v>
      </c>
      <c r="N506" s="154" t="s">
        <v>41</v>
      </c>
      <c r="P506" s="155">
        <f>O506*H506</f>
        <v>0</v>
      </c>
      <c r="Q506" s="155">
        <v>1.47E-2</v>
      </c>
      <c r="R506" s="155">
        <f>Q506*H506</f>
        <v>3.0137792999999999</v>
      </c>
      <c r="S506" s="155">
        <v>0</v>
      </c>
      <c r="T506" s="156">
        <f>S506*H506</f>
        <v>0</v>
      </c>
      <c r="AR506" s="157" t="s">
        <v>192</v>
      </c>
      <c r="AT506" s="157" t="s">
        <v>188</v>
      </c>
      <c r="AU506" s="157" t="s">
        <v>88</v>
      </c>
      <c r="AY506" s="17" t="s">
        <v>186</v>
      </c>
      <c r="BE506" s="158">
        <f>IF(N506="základná",J506,0)</f>
        <v>0</v>
      </c>
      <c r="BF506" s="158">
        <f>IF(N506="znížená",J506,0)</f>
        <v>0</v>
      </c>
      <c r="BG506" s="158">
        <f>IF(N506="zákl. prenesená",J506,0)</f>
        <v>0</v>
      </c>
      <c r="BH506" s="158">
        <f>IF(N506="zníž. prenesená",J506,0)</f>
        <v>0</v>
      </c>
      <c r="BI506" s="158">
        <f>IF(N506="nulová",J506,0)</f>
        <v>0</v>
      </c>
      <c r="BJ506" s="17" t="s">
        <v>88</v>
      </c>
      <c r="BK506" s="158">
        <f>ROUND(I506*H506,2)</f>
        <v>0</v>
      </c>
      <c r="BL506" s="17" t="s">
        <v>192</v>
      </c>
      <c r="BM506" s="157" t="s">
        <v>715</v>
      </c>
    </row>
    <row r="507" spans="2:65" s="1" customFormat="1" ht="24.25" customHeight="1">
      <c r="B507" s="144"/>
      <c r="C507" s="145" t="s">
        <v>716</v>
      </c>
      <c r="D507" s="145" t="s">
        <v>188</v>
      </c>
      <c r="E507" s="146" t="s">
        <v>717</v>
      </c>
      <c r="F507" s="147" t="s">
        <v>718</v>
      </c>
      <c r="G507" s="148" t="s">
        <v>132</v>
      </c>
      <c r="H507" s="149">
        <v>7.2919999999999998</v>
      </c>
      <c r="I507" s="150"/>
      <c r="J507" s="151">
        <f>ROUND(I507*H507,2)</f>
        <v>0</v>
      </c>
      <c r="K507" s="152"/>
      <c r="L507" s="32"/>
      <c r="M507" s="153" t="s">
        <v>1</v>
      </c>
      <c r="N507" s="154" t="s">
        <v>41</v>
      </c>
      <c r="P507" s="155">
        <f>O507*H507</f>
        <v>0</v>
      </c>
      <c r="Q507" s="155">
        <v>5.1539999999999997E-3</v>
      </c>
      <c r="R507" s="155">
        <f>Q507*H507</f>
        <v>3.7582967999999994E-2</v>
      </c>
      <c r="S507" s="155">
        <v>0</v>
      </c>
      <c r="T507" s="156">
        <f>S507*H507</f>
        <v>0</v>
      </c>
      <c r="AR507" s="157" t="s">
        <v>192</v>
      </c>
      <c r="AT507" s="157" t="s">
        <v>188</v>
      </c>
      <c r="AU507" s="157" t="s">
        <v>88</v>
      </c>
      <c r="AY507" s="17" t="s">
        <v>186</v>
      </c>
      <c r="BE507" s="158">
        <f>IF(N507="základná",J507,0)</f>
        <v>0</v>
      </c>
      <c r="BF507" s="158">
        <f>IF(N507="znížená",J507,0)</f>
        <v>0</v>
      </c>
      <c r="BG507" s="158">
        <f>IF(N507="zákl. prenesená",J507,0)</f>
        <v>0</v>
      </c>
      <c r="BH507" s="158">
        <f>IF(N507="zníž. prenesená",J507,0)</f>
        <v>0</v>
      </c>
      <c r="BI507" s="158">
        <f>IF(N507="nulová",J507,0)</f>
        <v>0</v>
      </c>
      <c r="BJ507" s="17" t="s">
        <v>88</v>
      </c>
      <c r="BK507" s="158">
        <f>ROUND(I507*H507,2)</f>
        <v>0</v>
      </c>
      <c r="BL507" s="17" t="s">
        <v>192</v>
      </c>
      <c r="BM507" s="157" t="s">
        <v>719</v>
      </c>
    </row>
    <row r="508" spans="2:65" s="12" customFormat="1">
      <c r="B508" s="159"/>
      <c r="D508" s="160" t="s">
        <v>193</v>
      </c>
      <c r="E508" s="161" t="s">
        <v>1</v>
      </c>
      <c r="F508" s="162" t="s">
        <v>131</v>
      </c>
      <c r="H508" s="163">
        <v>7.2919999999999998</v>
      </c>
      <c r="I508" s="164"/>
      <c r="L508" s="159"/>
      <c r="M508" s="165"/>
      <c r="T508" s="166"/>
      <c r="AT508" s="161" t="s">
        <v>193</v>
      </c>
      <c r="AU508" s="161" t="s">
        <v>88</v>
      </c>
      <c r="AV508" s="12" t="s">
        <v>88</v>
      </c>
      <c r="AW508" s="12" t="s">
        <v>31</v>
      </c>
      <c r="AX508" s="12" t="s">
        <v>82</v>
      </c>
      <c r="AY508" s="161" t="s">
        <v>186</v>
      </c>
    </row>
    <row r="509" spans="2:65" s="1" customFormat="1" ht="16.5" customHeight="1">
      <c r="B509" s="144"/>
      <c r="C509" s="145" t="s">
        <v>568</v>
      </c>
      <c r="D509" s="145" t="s">
        <v>188</v>
      </c>
      <c r="E509" s="146" t="s">
        <v>720</v>
      </c>
      <c r="F509" s="147" t="s">
        <v>721</v>
      </c>
      <c r="G509" s="148" t="s">
        <v>132</v>
      </c>
      <c r="H509" s="149">
        <v>205.01900000000001</v>
      </c>
      <c r="I509" s="150"/>
      <c r="J509" s="151">
        <f>ROUND(I509*H509,2)</f>
        <v>0</v>
      </c>
      <c r="K509" s="152"/>
      <c r="L509" s="32"/>
      <c r="M509" s="153" t="s">
        <v>1</v>
      </c>
      <c r="N509" s="154" t="s">
        <v>41</v>
      </c>
      <c r="P509" s="155">
        <f>O509*H509</f>
        <v>0</v>
      </c>
      <c r="Q509" s="155">
        <v>5.7760000000000005E-4</v>
      </c>
      <c r="R509" s="155">
        <f>Q509*H509</f>
        <v>0.11841897440000002</v>
      </c>
      <c r="S509" s="155">
        <v>0</v>
      </c>
      <c r="T509" s="156">
        <f>S509*H509</f>
        <v>0</v>
      </c>
      <c r="AR509" s="157" t="s">
        <v>192</v>
      </c>
      <c r="AT509" s="157" t="s">
        <v>188</v>
      </c>
      <c r="AU509" s="157" t="s">
        <v>88</v>
      </c>
      <c r="AY509" s="17" t="s">
        <v>186</v>
      </c>
      <c r="BE509" s="158">
        <f>IF(N509="základná",J509,0)</f>
        <v>0</v>
      </c>
      <c r="BF509" s="158">
        <f>IF(N509="znížená",J509,0)</f>
        <v>0</v>
      </c>
      <c r="BG509" s="158">
        <f>IF(N509="zákl. prenesená",J509,0)</f>
        <v>0</v>
      </c>
      <c r="BH509" s="158">
        <f>IF(N509="zníž. prenesená",J509,0)</f>
        <v>0</v>
      </c>
      <c r="BI509" s="158">
        <f>IF(N509="nulová",J509,0)</f>
        <v>0</v>
      </c>
      <c r="BJ509" s="17" t="s">
        <v>88</v>
      </c>
      <c r="BK509" s="158">
        <f>ROUND(I509*H509,2)</f>
        <v>0</v>
      </c>
      <c r="BL509" s="17" t="s">
        <v>192</v>
      </c>
      <c r="BM509" s="157" t="s">
        <v>722</v>
      </c>
    </row>
    <row r="510" spans="2:65" s="1" customFormat="1" ht="37.9" customHeight="1">
      <c r="B510" s="144"/>
      <c r="C510" s="145" t="s">
        <v>723</v>
      </c>
      <c r="D510" s="145" t="s">
        <v>188</v>
      </c>
      <c r="E510" s="146" t="s">
        <v>724</v>
      </c>
      <c r="F510" s="147" t="s">
        <v>725</v>
      </c>
      <c r="G510" s="148" t="s">
        <v>132</v>
      </c>
      <c r="H510" s="149">
        <v>14.2</v>
      </c>
      <c r="I510" s="150"/>
      <c r="J510" s="151">
        <f>ROUND(I510*H510,2)</f>
        <v>0</v>
      </c>
      <c r="K510" s="152"/>
      <c r="L510" s="32"/>
      <c r="M510" s="153" t="s">
        <v>1</v>
      </c>
      <c r="N510" s="154" t="s">
        <v>41</v>
      </c>
      <c r="P510" s="155">
        <f>O510*H510</f>
        <v>0</v>
      </c>
      <c r="Q510" s="155">
        <v>0</v>
      </c>
      <c r="R510" s="155">
        <f>Q510*H510</f>
        <v>0</v>
      </c>
      <c r="S510" s="155">
        <v>0</v>
      </c>
      <c r="T510" s="156">
        <f>S510*H510</f>
        <v>0</v>
      </c>
      <c r="AR510" s="157" t="s">
        <v>192</v>
      </c>
      <c r="AT510" s="157" t="s">
        <v>188</v>
      </c>
      <c r="AU510" s="157" t="s">
        <v>88</v>
      </c>
      <c r="AY510" s="17" t="s">
        <v>186</v>
      </c>
      <c r="BE510" s="158">
        <f>IF(N510="základná",J510,0)</f>
        <v>0</v>
      </c>
      <c r="BF510" s="158">
        <f>IF(N510="znížená",J510,0)</f>
        <v>0</v>
      </c>
      <c r="BG510" s="158">
        <f>IF(N510="zákl. prenesená",J510,0)</f>
        <v>0</v>
      </c>
      <c r="BH510" s="158">
        <f>IF(N510="zníž. prenesená",J510,0)</f>
        <v>0</v>
      </c>
      <c r="BI510" s="158">
        <f>IF(N510="nulová",J510,0)</f>
        <v>0</v>
      </c>
      <c r="BJ510" s="17" t="s">
        <v>88</v>
      </c>
      <c r="BK510" s="158">
        <f>ROUND(I510*H510,2)</f>
        <v>0</v>
      </c>
      <c r="BL510" s="17" t="s">
        <v>192</v>
      </c>
      <c r="BM510" s="157" t="s">
        <v>726</v>
      </c>
    </row>
    <row r="511" spans="2:65" s="1" customFormat="1" ht="24.25" customHeight="1">
      <c r="B511" s="144"/>
      <c r="C511" s="145" t="s">
        <v>574</v>
      </c>
      <c r="D511" s="145" t="s">
        <v>188</v>
      </c>
      <c r="E511" s="146" t="s">
        <v>727</v>
      </c>
      <c r="F511" s="147" t="s">
        <v>728</v>
      </c>
      <c r="G511" s="148" t="s">
        <v>132</v>
      </c>
      <c r="H511" s="149">
        <v>14.2</v>
      </c>
      <c r="I511" s="150"/>
      <c r="J511" s="151">
        <f>ROUND(I511*H511,2)</f>
        <v>0</v>
      </c>
      <c r="K511" s="152"/>
      <c r="L511" s="32"/>
      <c r="M511" s="153" t="s">
        <v>1</v>
      </c>
      <c r="N511" s="154" t="s">
        <v>41</v>
      </c>
      <c r="P511" s="155">
        <f>O511*H511</f>
        <v>0</v>
      </c>
      <c r="Q511" s="155">
        <v>1.1665999999999999E-2</v>
      </c>
      <c r="R511" s="155">
        <f>Q511*H511</f>
        <v>0.16565719999999998</v>
      </c>
      <c r="S511" s="155">
        <v>0</v>
      </c>
      <c r="T511" s="156">
        <f>S511*H511</f>
        <v>0</v>
      </c>
      <c r="AR511" s="157" t="s">
        <v>192</v>
      </c>
      <c r="AT511" s="157" t="s">
        <v>188</v>
      </c>
      <c r="AU511" s="157" t="s">
        <v>88</v>
      </c>
      <c r="AY511" s="17" t="s">
        <v>186</v>
      </c>
      <c r="BE511" s="158">
        <f>IF(N511="základná",J511,0)</f>
        <v>0</v>
      </c>
      <c r="BF511" s="158">
        <f>IF(N511="znížená",J511,0)</f>
        <v>0</v>
      </c>
      <c r="BG511" s="158">
        <f>IF(N511="zákl. prenesená",J511,0)</f>
        <v>0</v>
      </c>
      <c r="BH511" s="158">
        <f>IF(N511="zníž. prenesená",J511,0)</f>
        <v>0</v>
      </c>
      <c r="BI511" s="158">
        <f>IF(N511="nulová",J511,0)</f>
        <v>0</v>
      </c>
      <c r="BJ511" s="17" t="s">
        <v>88</v>
      </c>
      <c r="BK511" s="158">
        <f>ROUND(I511*H511,2)</f>
        <v>0</v>
      </c>
      <c r="BL511" s="17" t="s">
        <v>192</v>
      </c>
      <c r="BM511" s="157" t="s">
        <v>729</v>
      </c>
    </row>
    <row r="512" spans="2:65" s="14" customFormat="1">
      <c r="B512" s="174"/>
      <c r="D512" s="160" t="s">
        <v>193</v>
      </c>
      <c r="E512" s="175" t="s">
        <v>1</v>
      </c>
      <c r="F512" s="176" t="s">
        <v>730</v>
      </c>
      <c r="H512" s="175" t="s">
        <v>1</v>
      </c>
      <c r="I512" s="177"/>
      <c r="L512" s="174"/>
      <c r="M512" s="178"/>
      <c r="T512" s="179"/>
      <c r="AT512" s="175" t="s">
        <v>193</v>
      </c>
      <c r="AU512" s="175" t="s">
        <v>88</v>
      </c>
      <c r="AV512" s="14" t="s">
        <v>82</v>
      </c>
      <c r="AW512" s="14" t="s">
        <v>31</v>
      </c>
      <c r="AX512" s="14" t="s">
        <v>75</v>
      </c>
      <c r="AY512" s="175" t="s">
        <v>186</v>
      </c>
    </row>
    <row r="513" spans="2:65" s="12" customFormat="1">
      <c r="B513" s="159"/>
      <c r="D513" s="160" t="s">
        <v>193</v>
      </c>
      <c r="E513" s="161" t="s">
        <v>1</v>
      </c>
      <c r="F513" s="162" t="s">
        <v>731</v>
      </c>
      <c r="H513" s="163">
        <v>13.7</v>
      </c>
      <c r="I513" s="164"/>
      <c r="L513" s="159"/>
      <c r="M513" s="165"/>
      <c r="T513" s="166"/>
      <c r="AT513" s="161" t="s">
        <v>193</v>
      </c>
      <c r="AU513" s="161" t="s">
        <v>88</v>
      </c>
      <c r="AV513" s="12" t="s">
        <v>88</v>
      </c>
      <c r="AW513" s="12" t="s">
        <v>31</v>
      </c>
      <c r="AX513" s="12" t="s">
        <v>75</v>
      </c>
      <c r="AY513" s="161" t="s">
        <v>186</v>
      </c>
    </row>
    <row r="514" spans="2:65" s="12" customFormat="1">
      <c r="B514" s="159"/>
      <c r="D514" s="160" t="s">
        <v>193</v>
      </c>
      <c r="E514" s="161" t="s">
        <v>1</v>
      </c>
      <c r="F514" s="162" t="s">
        <v>732</v>
      </c>
      <c r="H514" s="163">
        <v>0.5</v>
      </c>
      <c r="I514" s="164"/>
      <c r="L514" s="159"/>
      <c r="M514" s="165"/>
      <c r="T514" s="166"/>
      <c r="AT514" s="161" t="s">
        <v>193</v>
      </c>
      <c r="AU514" s="161" t="s">
        <v>88</v>
      </c>
      <c r="AV514" s="12" t="s">
        <v>88</v>
      </c>
      <c r="AW514" s="12" t="s">
        <v>31</v>
      </c>
      <c r="AX514" s="12" t="s">
        <v>75</v>
      </c>
      <c r="AY514" s="161" t="s">
        <v>186</v>
      </c>
    </row>
    <row r="515" spans="2:65" s="13" customFormat="1">
      <c r="B515" s="167"/>
      <c r="D515" s="160" t="s">
        <v>193</v>
      </c>
      <c r="E515" s="168" t="s">
        <v>1</v>
      </c>
      <c r="F515" s="169" t="s">
        <v>195</v>
      </c>
      <c r="H515" s="170">
        <v>14.2</v>
      </c>
      <c r="I515" s="171"/>
      <c r="L515" s="167"/>
      <c r="M515" s="172"/>
      <c r="T515" s="173"/>
      <c r="AT515" s="168" t="s">
        <v>193</v>
      </c>
      <c r="AU515" s="168" t="s">
        <v>88</v>
      </c>
      <c r="AV515" s="13" t="s">
        <v>192</v>
      </c>
      <c r="AW515" s="13" t="s">
        <v>31</v>
      </c>
      <c r="AX515" s="13" t="s">
        <v>82</v>
      </c>
      <c r="AY515" s="168" t="s">
        <v>186</v>
      </c>
    </row>
    <row r="516" spans="2:65" s="1" customFormat="1" ht="24.25" customHeight="1">
      <c r="B516" s="144"/>
      <c r="C516" s="145" t="s">
        <v>733</v>
      </c>
      <c r="D516" s="145" t="s">
        <v>188</v>
      </c>
      <c r="E516" s="146" t="s">
        <v>734</v>
      </c>
      <c r="F516" s="147" t="s">
        <v>735</v>
      </c>
      <c r="G516" s="148" t="s">
        <v>132</v>
      </c>
      <c r="H516" s="149">
        <v>22.806000000000001</v>
      </c>
      <c r="I516" s="150"/>
      <c r="J516" s="151">
        <f>ROUND(I516*H516,2)</f>
        <v>0</v>
      </c>
      <c r="K516" s="152"/>
      <c r="L516" s="32"/>
      <c r="M516" s="153" t="s">
        <v>1</v>
      </c>
      <c r="N516" s="154" t="s">
        <v>41</v>
      </c>
      <c r="P516" s="155">
        <f>O516*H516</f>
        <v>0</v>
      </c>
      <c r="Q516" s="155">
        <v>2.7588999999999999E-2</v>
      </c>
      <c r="R516" s="155">
        <f>Q516*H516</f>
        <v>0.62919473400000003</v>
      </c>
      <c r="S516" s="155">
        <v>0</v>
      </c>
      <c r="T516" s="156">
        <f>S516*H516</f>
        <v>0</v>
      </c>
      <c r="AR516" s="157" t="s">
        <v>192</v>
      </c>
      <c r="AT516" s="157" t="s">
        <v>188</v>
      </c>
      <c r="AU516" s="157" t="s">
        <v>88</v>
      </c>
      <c r="AY516" s="17" t="s">
        <v>186</v>
      </c>
      <c r="BE516" s="158">
        <f>IF(N516="základná",J516,0)</f>
        <v>0</v>
      </c>
      <c r="BF516" s="158">
        <f>IF(N516="znížená",J516,0)</f>
        <v>0</v>
      </c>
      <c r="BG516" s="158">
        <f>IF(N516="zákl. prenesená",J516,0)</f>
        <v>0</v>
      </c>
      <c r="BH516" s="158">
        <f>IF(N516="zníž. prenesená",J516,0)</f>
        <v>0</v>
      </c>
      <c r="BI516" s="158">
        <f>IF(N516="nulová",J516,0)</f>
        <v>0</v>
      </c>
      <c r="BJ516" s="17" t="s">
        <v>88</v>
      </c>
      <c r="BK516" s="158">
        <f>ROUND(I516*H516,2)</f>
        <v>0</v>
      </c>
      <c r="BL516" s="17" t="s">
        <v>192</v>
      </c>
      <c r="BM516" s="157" t="s">
        <v>736</v>
      </c>
    </row>
    <row r="517" spans="2:65" s="14" customFormat="1">
      <c r="B517" s="174"/>
      <c r="D517" s="160" t="s">
        <v>193</v>
      </c>
      <c r="E517" s="175" t="s">
        <v>1</v>
      </c>
      <c r="F517" s="176" t="s">
        <v>351</v>
      </c>
      <c r="H517" s="175" t="s">
        <v>1</v>
      </c>
      <c r="I517" s="177"/>
      <c r="L517" s="174"/>
      <c r="M517" s="178"/>
      <c r="T517" s="179"/>
      <c r="AT517" s="175" t="s">
        <v>193</v>
      </c>
      <c r="AU517" s="175" t="s">
        <v>88</v>
      </c>
      <c r="AV517" s="14" t="s">
        <v>82</v>
      </c>
      <c r="AW517" s="14" t="s">
        <v>31</v>
      </c>
      <c r="AX517" s="14" t="s">
        <v>75</v>
      </c>
      <c r="AY517" s="175" t="s">
        <v>186</v>
      </c>
    </row>
    <row r="518" spans="2:65" s="12" customFormat="1">
      <c r="B518" s="159"/>
      <c r="D518" s="160" t="s">
        <v>193</v>
      </c>
      <c r="E518" s="161" t="s">
        <v>1</v>
      </c>
      <c r="F518" s="162" t="s">
        <v>737</v>
      </c>
      <c r="H518" s="163">
        <v>1.8</v>
      </c>
      <c r="I518" s="164"/>
      <c r="L518" s="159"/>
      <c r="M518" s="165"/>
      <c r="T518" s="166"/>
      <c r="AT518" s="161" t="s">
        <v>193</v>
      </c>
      <c r="AU518" s="161" t="s">
        <v>88</v>
      </c>
      <c r="AV518" s="12" t="s">
        <v>88</v>
      </c>
      <c r="AW518" s="12" t="s">
        <v>31</v>
      </c>
      <c r="AX518" s="12" t="s">
        <v>75</v>
      </c>
      <c r="AY518" s="161" t="s">
        <v>186</v>
      </c>
    </row>
    <row r="519" spans="2:65" s="12" customFormat="1">
      <c r="B519" s="159"/>
      <c r="D519" s="160" t="s">
        <v>193</v>
      </c>
      <c r="E519" s="161" t="s">
        <v>1</v>
      </c>
      <c r="F519" s="162" t="s">
        <v>738</v>
      </c>
      <c r="H519" s="163">
        <v>11.595000000000001</v>
      </c>
      <c r="I519" s="164"/>
      <c r="L519" s="159"/>
      <c r="M519" s="165"/>
      <c r="T519" s="166"/>
      <c r="AT519" s="161" t="s">
        <v>193</v>
      </c>
      <c r="AU519" s="161" t="s">
        <v>88</v>
      </c>
      <c r="AV519" s="12" t="s">
        <v>88</v>
      </c>
      <c r="AW519" s="12" t="s">
        <v>31</v>
      </c>
      <c r="AX519" s="12" t="s">
        <v>75</v>
      </c>
      <c r="AY519" s="161" t="s">
        <v>186</v>
      </c>
    </row>
    <row r="520" spans="2:65" s="12" customFormat="1">
      <c r="B520" s="159"/>
      <c r="D520" s="160" t="s">
        <v>193</v>
      </c>
      <c r="E520" s="161" t="s">
        <v>1</v>
      </c>
      <c r="F520" s="162" t="s">
        <v>739</v>
      </c>
      <c r="H520" s="163">
        <v>-2.4359999999999999</v>
      </c>
      <c r="I520" s="164"/>
      <c r="L520" s="159"/>
      <c r="M520" s="165"/>
      <c r="T520" s="166"/>
      <c r="AT520" s="161" t="s">
        <v>193</v>
      </c>
      <c r="AU520" s="161" t="s">
        <v>88</v>
      </c>
      <c r="AV520" s="12" t="s">
        <v>88</v>
      </c>
      <c r="AW520" s="12" t="s">
        <v>31</v>
      </c>
      <c r="AX520" s="12" t="s">
        <v>75</v>
      </c>
      <c r="AY520" s="161" t="s">
        <v>186</v>
      </c>
    </row>
    <row r="521" spans="2:65" s="12" customFormat="1">
      <c r="B521" s="159"/>
      <c r="D521" s="160" t="s">
        <v>193</v>
      </c>
      <c r="E521" s="161" t="s">
        <v>1</v>
      </c>
      <c r="F521" s="162" t="s">
        <v>740</v>
      </c>
      <c r="H521" s="163">
        <v>1.0349999999999999</v>
      </c>
      <c r="I521" s="164"/>
      <c r="L521" s="159"/>
      <c r="M521" s="165"/>
      <c r="T521" s="166"/>
      <c r="AT521" s="161" t="s">
        <v>193</v>
      </c>
      <c r="AU521" s="161" t="s">
        <v>88</v>
      </c>
      <c r="AV521" s="12" t="s">
        <v>88</v>
      </c>
      <c r="AW521" s="12" t="s">
        <v>31</v>
      </c>
      <c r="AX521" s="12" t="s">
        <v>75</v>
      </c>
      <c r="AY521" s="161" t="s">
        <v>186</v>
      </c>
    </row>
    <row r="522" spans="2:65" s="12" customFormat="1">
      <c r="B522" s="159"/>
      <c r="D522" s="160" t="s">
        <v>193</v>
      </c>
      <c r="E522" s="161" t="s">
        <v>1</v>
      </c>
      <c r="F522" s="162" t="s">
        <v>741</v>
      </c>
      <c r="H522" s="163">
        <v>13.247999999999999</v>
      </c>
      <c r="I522" s="164"/>
      <c r="L522" s="159"/>
      <c r="M522" s="165"/>
      <c r="T522" s="166"/>
      <c r="AT522" s="161" t="s">
        <v>193</v>
      </c>
      <c r="AU522" s="161" t="s">
        <v>88</v>
      </c>
      <c r="AV522" s="12" t="s">
        <v>88</v>
      </c>
      <c r="AW522" s="12" t="s">
        <v>31</v>
      </c>
      <c r="AX522" s="12" t="s">
        <v>75</v>
      </c>
      <c r="AY522" s="161" t="s">
        <v>186</v>
      </c>
    </row>
    <row r="523" spans="2:65" s="12" customFormat="1">
      <c r="B523" s="159"/>
      <c r="D523" s="160" t="s">
        <v>193</v>
      </c>
      <c r="E523" s="161" t="s">
        <v>1</v>
      </c>
      <c r="F523" s="162" t="s">
        <v>739</v>
      </c>
      <c r="H523" s="163">
        <v>-2.4359999999999999</v>
      </c>
      <c r="I523" s="164"/>
      <c r="L523" s="159"/>
      <c r="M523" s="165"/>
      <c r="T523" s="166"/>
      <c r="AT523" s="161" t="s">
        <v>193</v>
      </c>
      <c r="AU523" s="161" t="s">
        <v>88</v>
      </c>
      <c r="AV523" s="12" t="s">
        <v>88</v>
      </c>
      <c r="AW523" s="12" t="s">
        <v>31</v>
      </c>
      <c r="AX523" s="12" t="s">
        <v>75</v>
      </c>
      <c r="AY523" s="161" t="s">
        <v>186</v>
      </c>
    </row>
    <row r="524" spans="2:65" s="13" customFormat="1">
      <c r="B524" s="167"/>
      <c r="D524" s="160" t="s">
        <v>193</v>
      </c>
      <c r="E524" s="168" t="s">
        <v>1</v>
      </c>
      <c r="F524" s="169" t="s">
        <v>195</v>
      </c>
      <c r="H524" s="170">
        <v>22.806000000000001</v>
      </c>
      <c r="I524" s="171"/>
      <c r="L524" s="167"/>
      <c r="M524" s="172"/>
      <c r="T524" s="173"/>
      <c r="AT524" s="168" t="s">
        <v>193</v>
      </c>
      <c r="AU524" s="168" t="s">
        <v>88</v>
      </c>
      <c r="AV524" s="13" t="s">
        <v>192</v>
      </c>
      <c r="AW524" s="13" t="s">
        <v>31</v>
      </c>
      <c r="AX524" s="13" t="s">
        <v>82</v>
      </c>
      <c r="AY524" s="168" t="s">
        <v>186</v>
      </c>
    </row>
    <row r="525" spans="2:65" s="1" customFormat="1" ht="24.25" customHeight="1">
      <c r="B525" s="144"/>
      <c r="C525" s="145" t="s">
        <v>579</v>
      </c>
      <c r="D525" s="145" t="s">
        <v>188</v>
      </c>
      <c r="E525" s="146" t="s">
        <v>742</v>
      </c>
      <c r="F525" s="147" t="s">
        <v>743</v>
      </c>
      <c r="G525" s="148" t="s">
        <v>132</v>
      </c>
      <c r="H525" s="149">
        <v>2.202</v>
      </c>
      <c r="I525" s="150"/>
      <c r="J525" s="151">
        <f>ROUND(I525*H525,2)</f>
        <v>0</v>
      </c>
      <c r="K525" s="152"/>
      <c r="L525" s="32"/>
      <c r="M525" s="153" t="s">
        <v>1</v>
      </c>
      <c r="N525" s="154" t="s">
        <v>41</v>
      </c>
      <c r="P525" s="155">
        <f>O525*H525</f>
        <v>0</v>
      </c>
      <c r="Q525" s="155">
        <v>1.8686500000000002E-2</v>
      </c>
      <c r="R525" s="155">
        <f>Q525*H525</f>
        <v>4.1147673000000003E-2</v>
      </c>
      <c r="S525" s="155">
        <v>0</v>
      </c>
      <c r="T525" s="156">
        <f>S525*H525</f>
        <v>0</v>
      </c>
      <c r="AR525" s="157" t="s">
        <v>192</v>
      </c>
      <c r="AT525" s="157" t="s">
        <v>188</v>
      </c>
      <c r="AU525" s="157" t="s">
        <v>88</v>
      </c>
      <c r="AY525" s="17" t="s">
        <v>186</v>
      </c>
      <c r="BE525" s="158">
        <f>IF(N525="základná",J525,0)</f>
        <v>0</v>
      </c>
      <c r="BF525" s="158">
        <f>IF(N525="znížená",J525,0)</f>
        <v>0</v>
      </c>
      <c r="BG525" s="158">
        <f>IF(N525="zákl. prenesená",J525,0)</f>
        <v>0</v>
      </c>
      <c r="BH525" s="158">
        <f>IF(N525="zníž. prenesená",J525,0)</f>
        <v>0</v>
      </c>
      <c r="BI525" s="158">
        <f>IF(N525="nulová",J525,0)</f>
        <v>0</v>
      </c>
      <c r="BJ525" s="17" t="s">
        <v>88</v>
      </c>
      <c r="BK525" s="158">
        <f>ROUND(I525*H525,2)</f>
        <v>0</v>
      </c>
      <c r="BL525" s="17" t="s">
        <v>192</v>
      </c>
      <c r="BM525" s="157" t="s">
        <v>744</v>
      </c>
    </row>
    <row r="526" spans="2:65" s="12" customFormat="1">
      <c r="B526" s="159"/>
      <c r="D526" s="160" t="s">
        <v>193</v>
      </c>
      <c r="E526" s="161" t="s">
        <v>1</v>
      </c>
      <c r="F526" s="162" t="s">
        <v>745</v>
      </c>
      <c r="H526" s="163">
        <v>2.202</v>
      </c>
      <c r="I526" s="164"/>
      <c r="L526" s="159"/>
      <c r="M526" s="165"/>
      <c r="T526" s="166"/>
      <c r="AT526" s="161" t="s">
        <v>193</v>
      </c>
      <c r="AU526" s="161" t="s">
        <v>88</v>
      </c>
      <c r="AV526" s="12" t="s">
        <v>88</v>
      </c>
      <c r="AW526" s="12" t="s">
        <v>31</v>
      </c>
      <c r="AX526" s="12" t="s">
        <v>75</v>
      </c>
      <c r="AY526" s="161" t="s">
        <v>186</v>
      </c>
    </row>
    <row r="527" spans="2:65" s="13" customFormat="1">
      <c r="B527" s="167"/>
      <c r="D527" s="160" t="s">
        <v>193</v>
      </c>
      <c r="E527" s="168" t="s">
        <v>1</v>
      </c>
      <c r="F527" s="169" t="s">
        <v>195</v>
      </c>
      <c r="H527" s="170">
        <v>2.202</v>
      </c>
      <c r="I527" s="171"/>
      <c r="L527" s="167"/>
      <c r="M527" s="172"/>
      <c r="T527" s="173"/>
      <c r="AT527" s="168" t="s">
        <v>193</v>
      </c>
      <c r="AU527" s="168" t="s">
        <v>88</v>
      </c>
      <c r="AV527" s="13" t="s">
        <v>192</v>
      </c>
      <c r="AW527" s="13" t="s">
        <v>31</v>
      </c>
      <c r="AX527" s="13" t="s">
        <v>82</v>
      </c>
      <c r="AY527" s="168" t="s">
        <v>186</v>
      </c>
    </row>
    <row r="528" spans="2:65" s="1" customFormat="1" ht="24.25" customHeight="1">
      <c r="B528" s="144"/>
      <c r="C528" s="145" t="s">
        <v>746</v>
      </c>
      <c r="D528" s="145" t="s">
        <v>188</v>
      </c>
      <c r="E528" s="146" t="s">
        <v>747</v>
      </c>
      <c r="F528" s="147" t="s">
        <v>748</v>
      </c>
      <c r="G528" s="148" t="s">
        <v>198</v>
      </c>
      <c r="H528" s="149">
        <v>18.722000000000001</v>
      </c>
      <c r="I528" s="150"/>
      <c r="J528" s="151">
        <f>ROUND(I528*H528,2)</f>
        <v>0</v>
      </c>
      <c r="K528" s="152"/>
      <c r="L528" s="32"/>
      <c r="M528" s="153" t="s">
        <v>1</v>
      </c>
      <c r="N528" s="154" t="s">
        <v>41</v>
      </c>
      <c r="P528" s="155">
        <f>O528*H528</f>
        <v>0</v>
      </c>
      <c r="Q528" s="155">
        <v>2.2848489999999999</v>
      </c>
      <c r="R528" s="155">
        <f>Q528*H528</f>
        <v>42.776942978000001</v>
      </c>
      <c r="S528" s="155">
        <v>0</v>
      </c>
      <c r="T528" s="156">
        <f>S528*H528</f>
        <v>0</v>
      </c>
      <c r="AR528" s="157" t="s">
        <v>192</v>
      </c>
      <c r="AT528" s="157" t="s">
        <v>188</v>
      </c>
      <c r="AU528" s="157" t="s">
        <v>88</v>
      </c>
      <c r="AY528" s="17" t="s">
        <v>186</v>
      </c>
      <c r="BE528" s="158">
        <f>IF(N528="základná",J528,0)</f>
        <v>0</v>
      </c>
      <c r="BF528" s="158">
        <f>IF(N528="znížená",J528,0)</f>
        <v>0</v>
      </c>
      <c r="BG528" s="158">
        <f>IF(N528="zákl. prenesená",J528,0)</f>
        <v>0</v>
      </c>
      <c r="BH528" s="158">
        <f>IF(N528="zníž. prenesená",J528,0)</f>
        <v>0</v>
      </c>
      <c r="BI528" s="158">
        <f>IF(N528="nulová",J528,0)</f>
        <v>0</v>
      </c>
      <c r="BJ528" s="17" t="s">
        <v>88</v>
      </c>
      <c r="BK528" s="158">
        <f>ROUND(I528*H528,2)</f>
        <v>0</v>
      </c>
      <c r="BL528" s="17" t="s">
        <v>192</v>
      </c>
      <c r="BM528" s="157" t="s">
        <v>749</v>
      </c>
    </row>
    <row r="529" spans="2:65" s="14" customFormat="1">
      <c r="B529" s="174"/>
      <c r="D529" s="160" t="s">
        <v>193</v>
      </c>
      <c r="E529" s="175" t="s">
        <v>1</v>
      </c>
      <c r="F529" s="176" t="s">
        <v>750</v>
      </c>
      <c r="H529" s="175" t="s">
        <v>1</v>
      </c>
      <c r="I529" s="177"/>
      <c r="L529" s="174"/>
      <c r="M529" s="178"/>
      <c r="T529" s="179"/>
      <c r="AT529" s="175" t="s">
        <v>193</v>
      </c>
      <c r="AU529" s="175" t="s">
        <v>88</v>
      </c>
      <c r="AV529" s="14" t="s">
        <v>82</v>
      </c>
      <c r="AW529" s="14" t="s">
        <v>31</v>
      </c>
      <c r="AX529" s="14" t="s">
        <v>75</v>
      </c>
      <c r="AY529" s="175" t="s">
        <v>186</v>
      </c>
    </row>
    <row r="530" spans="2:65" s="14" customFormat="1">
      <c r="B530" s="174"/>
      <c r="D530" s="160" t="s">
        <v>193</v>
      </c>
      <c r="E530" s="175" t="s">
        <v>1</v>
      </c>
      <c r="F530" s="176" t="s">
        <v>751</v>
      </c>
      <c r="H530" s="175" t="s">
        <v>1</v>
      </c>
      <c r="I530" s="177"/>
      <c r="L530" s="174"/>
      <c r="M530" s="178"/>
      <c r="T530" s="179"/>
      <c r="AT530" s="175" t="s">
        <v>193</v>
      </c>
      <c r="AU530" s="175" t="s">
        <v>88</v>
      </c>
      <c r="AV530" s="14" t="s">
        <v>82</v>
      </c>
      <c r="AW530" s="14" t="s">
        <v>31</v>
      </c>
      <c r="AX530" s="14" t="s">
        <v>75</v>
      </c>
      <c r="AY530" s="175" t="s">
        <v>186</v>
      </c>
    </row>
    <row r="531" spans="2:65" s="12" customFormat="1">
      <c r="B531" s="159"/>
      <c r="D531" s="160" t="s">
        <v>193</v>
      </c>
      <c r="E531" s="161" t="s">
        <v>1</v>
      </c>
      <c r="F531" s="162" t="s">
        <v>752</v>
      </c>
      <c r="H531" s="163">
        <v>5.9619999999999997</v>
      </c>
      <c r="I531" s="164"/>
      <c r="L531" s="159"/>
      <c r="M531" s="165"/>
      <c r="T531" s="166"/>
      <c r="AT531" s="161" t="s">
        <v>193</v>
      </c>
      <c r="AU531" s="161" t="s">
        <v>88</v>
      </c>
      <c r="AV531" s="12" t="s">
        <v>88</v>
      </c>
      <c r="AW531" s="12" t="s">
        <v>31</v>
      </c>
      <c r="AX531" s="12" t="s">
        <v>75</v>
      </c>
      <c r="AY531" s="161" t="s">
        <v>186</v>
      </c>
    </row>
    <row r="532" spans="2:65" s="14" customFormat="1">
      <c r="B532" s="174"/>
      <c r="D532" s="160" t="s">
        <v>193</v>
      </c>
      <c r="E532" s="175" t="s">
        <v>1</v>
      </c>
      <c r="F532" s="176" t="s">
        <v>569</v>
      </c>
      <c r="H532" s="175" t="s">
        <v>1</v>
      </c>
      <c r="I532" s="177"/>
      <c r="L532" s="174"/>
      <c r="M532" s="178"/>
      <c r="T532" s="179"/>
      <c r="AT532" s="175" t="s">
        <v>193</v>
      </c>
      <c r="AU532" s="175" t="s">
        <v>88</v>
      </c>
      <c r="AV532" s="14" t="s">
        <v>82</v>
      </c>
      <c r="AW532" s="14" t="s">
        <v>31</v>
      </c>
      <c r="AX532" s="14" t="s">
        <v>75</v>
      </c>
      <c r="AY532" s="175" t="s">
        <v>186</v>
      </c>
    </row>
    <row r="533" spans="2:65" s="12" customFormat="1">
      <c r="B533" s="159"/>
      <c r="D533" s="160" t="s">
        <v>193</v>
      </c>
      <c r="E533" s="161" t="s">
        <v>1</v>
      </c>
      <c r="F533" s="162" t="s">
        <v>753</v>
      </c>
      <c r="H533" s="163">
        <v>1.68</v>
      </c>
      <c r="I533" s="164"/>
      <c r="L533" s="159"/>
      <c r="M533" s="165"/>
      <c r="T533" s="166"/>
      <c r="AT533" s="161" t="s">
        <v>193</v>
      </c>
      <c r="AU533" s="161" t="s">
        <v>88</v>
      </c>
      <c r="AV533" s="12" t="s">
        <v>88</v>
      </c>
      <c r="AW533" s="12" t="s">
        <v>31</v>
      </c>
      <c r="AX533" s="12" t="s">
        <v>75</v>
      </c>
      <c r="AY533" s="161" t="s">
        <v>186</v>
      </c>
    </row>
    <row r="534" spans="2:65" s="14" customFormat="1">
      <c r="B534" s="174"/>
      <c r="D534" s="160" t="s">
        <v>193</v>
      </c>
      <c r="E534" s="175" t="s">
        <v>1</v>
      </c>
      <c r="F534" s="176" t="s">
        <v>404</v>
      </c>
      <c r="H534" s="175" t="s">
        <v>1</v>
      </c>
      <c r="I534" s="177"/>
      <c r="L534" s="174"/>
      <c r="M534" s="178"/>
      <c r="T534" s="179"/>
      <c r="AT534" s="175" t="s">
        <v>193</v>
      </c>
      <c r="AU534" s="175" t="s">
        <v>88</v>
      </c>
      <c r="AV534" s="14" t="s">
        <v>82</v>
      </c>
      <c r="AW534" s="14" t="s">
        <v>31</v>
      </c>
      <c r="AX534" s="14" t="s">
        <v>75</v>
      </c>
      <c r="AY534" s="175" t="s">
        <v>186</v>
      </c>
    </row>
    <row r="535" spans="2:65" s="12" customFormat="1">
      <c r="B535" s="159"/>
      <c r="D535" s="160" t="s">
        <v>193</v>
      </c>
      <c r="E535" s="161" t="s">
        <v>1</v>
      </c>
      <c r="F535" s="162" t="s">
        <v>754</v>
      </c>
      <c r="H535" s="163">
        <v>2.61</v>
      </c>
      <c r="I535" s="164"/>
      <c r="L535" s="159"/>
      <c r="M535" s="165"/>
      <c r="T535" s="166"/>
      <c r="AT535" s="161" t="s">
        <v>193</v>
      </c>
      <c r="AU535" s="161" t="s">
        <v>88</v>
      </c>
      <c r="AV535" s="12" t="s">
        <v>88</v>
      </c>
      <c r="AW535" s="12" t="s">
        <v>31</v>
      </c>
      <c r="AX535" s="12" t="s">
        <v>75</v>
      </c>
      <c r="AY535" s="161" t="s">
        <v>186</v>
      </c>
    </row>
    <row r="536" spans="2:65" s="12" customFormat="1">
      <c r="B536" s="159"/>
      <c r="D536" s="160" t="s">
        <v>193</v>
      </c>
      <c r="E536" s="161" t="s">
        <v>1</v>
      </c>
      <c r="F536" s="162" t="s">
        <v>755</v>
      </c>
      <c r="H536" s="163">
        <v>6.38</v>
      </c>
      <c r="I536" s="164"/>
      <c r="L536" s="159"/>
      <c r="M536" s="165"/>
      <c r="T536" s="166"/>
      <c r="AT536" s="161" t="s">
        <v>193</v>
      </c>
      <c r="AU536" s="161" t="s">
        <v>88</v>
      </c>
      <c r="AV536" s="12" t="s">
        <v>88</v>
      </c>
      <c r="AW536" s="12" t="s">
        <v>31</v>
      </c>
      <c r="AX536" s="12" t="s">
        <v>75</v>
      </c>
      <c r="AY536" s="161" t="s">
        <v>186</v>
      </c>
    </row>
    <row r="537" spans="2:65" s="12" customFormat="1">
      <c r="B537" s="159"/>
      <c r="D537" s="160" t="s">
        <v>193</v>
      </c>
      <c r="E537" s="161" t="s">
        <v>1</v>
      </c>
      <c r="F537" s="162" t="s">
        <v>756</v>
      </c>
      <c r="H537" s="163">
        <v>1.06</v>
      </c>
      <c r="I537" s="164"/>
      <c r="L537" s="159"/>
      <c r="M537" s="165"/>
      <c r="T537" s="166"/>
      <c r="AT537" s="161" t="s">
        <v>193</v>
      </c>
      <c r="AU537" s="161" t="s">
        <v>88</v>
      </c>
      <c r="AV537" s="12" t="s">
        <v>88</v>
      </c>
      <c r="AW537" s="12" t="s">
        <v>31</v>
      </c>
      <c r="AX537" s="12" t="s">
        <v>75</v>
      </c>
      <c r="AY537" s="161" t="s">
        <v>186</v>
      </c>
    </row>
    <row r="538" spans="2:65" s="12" customFormat="1">
      <c r="B538" s="159"/>
      <c r="D538" s="160" t="s">
        <v>193</v>
      </c>
      <c r="E538" s="161" t="s">
        <v>1</v>
      </c>
      <c r="F538" s="162" t="s">
        <v>757</v>
      </c>
      <c r="H538" s="163">
        <v>1.03</v>
      </c>
      <c r="I538" s="164"/>
      <c r="L538" s="159"/>
      <c r="M538" s="165"/>
      <c r="T538" s="166"/>
      <c r="AT538" s="161" t="s">
        <v>193</v>
      </c>
      <c r="AU538" s="161" t="s">
        <v>88</v>
      </c>
      <c r="AV538" s="12" t="s">
        <v>88</v>
      </c>
      <c r="AW538" s="12" t="s">
        <v>31</v>
      </c>
      <c r="AX538" s="12" t="s">
        <v>75</v>
      </c>
      <c r="AY538" s="161" t="s">
        <v>186</v>
      </c>
    </row>
    <row r="539" spans="2:65" s="13" customFormat="1">
      <c r="B539" s="167"/>
      <c r="D539" s="160" t="s">
        <v>193</v>
      </c>
      <c r="E539" s="168" t="s">
        <v>1</v>
      </c>
      <c r="F539" s="169" t="s">
        <v>195</v>
      </c>
      <c r="H539" s="170">
        <v>18.722000000000001</v>
      </c>
      <c r="I539" s="171"/>
      <c r="L539" s="167"/>
      <c r="M539" s="172"/>
      <c r="T539" s="173"/>
      <c r="AT539" s="168" t="s">
        <v>193</v>
      </c>
      <c r="AU539" s="168" t="s">
        <v>88</v>
      </c>
      <c r="AV539" s="13" t="s">
        <v>192</v>
      </c>
      <c r="AW539" s="13" t="s">
        <v>31</v>
      </c>
      <c r="AX539" s="13" t="s">
        <v>82</v>
      </c>
      <c r="AY539" s="168" t="s">
        <v>186</v>
      </c>
    </row>
    <row r="540" spans="2:65" s="1" customFormat="1" ht="24.25" customHeight="1">
      <c r="B540" s="144"/>
      <c r="C540" s="145" t="s">
        <v>583</v>
      </c>
      <c r="D540" s="145" t="s">
        <v>188</v>
      </c>
      <c r="E540" s="146" t="s">
        <v>758</v>
      </c>
      <c r="F540" s="147" t="s">
        <v>759</v>
      </c>
      <c r="G540" s="148" t="s">
        <v>198</v>
      </c>
      <c r="H540" s="149">
        <v>18.722000000000001</v>
      </c>
      <c r="I540" s="150"/>
      <c r="J540" s="151">
        <f>ROUND(I540*H540,2)</f>
        <v>0</v>
      </c>
      <c r="K540" s="152"/>
      <c r="L540" s="32"/>
      <c r="M540" s="153" t="s">
        <v>1</v>
      </c>
      <c r="N540" s="154" t="s">
        <v>41</v>
      </c>
      <c r="P540" s="155">
        <f>O540*H540</f>
        <v>0</v>
      </c>
      <c r="Q540" s="155">
        <v>0</v>
      </c>
      <c r="R540" s="155">
        <f>Q540*H540</f>
        <v>0</v>
      </c>
      <c r="S540" s="155">
        <v>0</v>
      </c>
      <c r="T540" s="156">
        <f>S540*H540</f>
        <v>0</v>
      </c>
      <c r="AR540" s="157" t="s">
        <v>192</v>
      </c>
      <c r="AT540" s="157" t="s">
        <v>188</v>
      </c>
      <c r="AU540" s="157" t="s">
        <v>88</v>
      </c>
      <c r="AY540" s="17" t="s">
        <v>186</v>
      </c>
      <c r="BE540" s="158">
        <f>IF(N540="základná",J540,0)</f>
        <v>0</v>
      </c>
      <c r="BF540" s="158">
        <f>IF(N540="znížená",J540,0)</f>
        <v>0</v>
      </c>
      <c r="BG540" s="158">
        <f>IF(N540="zákl. prenesená",J540,0)</f>
        <v>0</v>
      </c>
      <c r="BH540" s="158">
        <f>IF(N540="zníž. prenesená",J540,0)</f>
        <v>0</v>
      </c>
      <c r="BI540" s="158">
        <f>IF(N540="nulová",J540,0)</f>
        <v>0</v>
      </c>
      <c r="BJ540" s="17" t="s">
        <v>88</v>
      </c>
      <c r="BK540" s="158">
        <f>ROUND(I540*H540,2)</f>
        <v>0</v>
      </c>
      <c r="BL540" s="17" t="s">
        <v>192</v>
      </c>
      <c r="BM540" s="157" t="s">
        <v>760</v>
      </c>
    </row>
    <row r="541" spans="2:65" s="1" customFormat="1" ht="33" customHeight="1">
      <c r="B541" s="144"/>
      <c r="C541" s="145" t="s">
        <v>761</v>
      </c>
      <c r="D541" s="145" t="s">
        <v>188</v>
      </c>
      <c r="E541" s="146" t="s">
        <v>762</v>
      </c>
      <c r="F541" s="147" t="s">
        <v>763</v>
      </c>
      <c r="G541" s="148" t="s">
        <v>198</v>
      </c>
      <c r="H541" s="149">
        <v>18.722000000000001</v>
      </c>
      <c r="I541" s="150"/>
      <c r="J541" s="151">
        <f>ROUND(I541*H541,2)</f>
        <v>0</v>
      </c>
      <c r="K541" s="152"/>
      <c r="L541" s="32"/>
      <c r="M541" s="153" t="s">
        <v>1</v>
      </c>
      <c r="N541" s="154" t="s">
        <v>41</v>
      </c>
      <c r="P541" s="155">
        <f>O541*H541</f>
        <v>0</v>
      </c>
      <c r="Q541" s="155">
        <v>0</v>
      </c>
      <c r="R541" s="155">
        <f>Q541*H541</f>
        <v>0</v>
      </c>
      <c r="S541" s="155">
        <v>0</v>
      </c>
      <c r="T541" s="156">
        <f>S541*H541</f>
        <v>0</v>
      </c>
      <c r="AR541" s="157" t="s">
        <v>192</v>
      </c>
      <c r="AT541" s="157" t="s">
        <v>188</v>
      </c>
      <c r="AU541" s="157" t="s">
        <v>88</v>
      </c>
      <c r="AY541" s="17" t="s">
        <v>186</v>
      </c>
      <c r="BE541" s="158">
        <f>IF(N541="základná",J541,0)</f>
        <v>0</v>
      </c>
      <c r="BF541" s="158">
        <f>IF(N541="znížená",J541,0)</f>
        <v>0</v>
      </c>
      <c r="BG541" s="158">
        <f>IF(N541="zákl. prenesená",J541,0)</f>
        <v>0</v>
      </c>
      <c r="BH541" s="158">
        <f>IF(N541="zníž. prenesená",J541,0)</f>
        <v>0</v>
      </c>
      <c r="BI541" s="158">
        <f>IF(N541="nulová",J541,0)</f>
        <v>0</v>
      </c>
      <c r="BJ541" s="17" t="s">
        <v>88</v>
      </c>
      <c r="BK541" s="158">
        <f>ROUND(I541*H541,2)</f>
        <v>0</v>
      </c>
      <c r="BL541" s="17" t="s">
        <v>192</v>
      </c>
      <c r="BM541" s="157" t="s">
        <v>764</v>
      </c>
    </row>
    <row r="542" spans="2:65" s="1" customFormat="1" ht="21.75" customHeight="1">
      <c r="B542" s="144"/>
      <c r="C542" s="145" t="s">
        <v>590</v>
      </c>
      <c r="D542" s="145" t="s">
        <v>188</v>
      </c>
      <c r="E542" s="146" t="s">
        <v>765</v>
      </c>
      <c r="F542" s="147" t="s">
        <v>766</v>
      </c>
      <c r="G542" s="148" t="s">
        <v>132</v>
      </c>
      <c r="H542" s="149">
        <v>5.4429999999999996</v>
      </c>
      <c r="I542" s="150"/>
      <c r="J542" s="151">
        <f>ROUND(I542*H542,2)</f>
        <v>0</v>
      </c>
      <c r="K542" s="152"/>
      <c r="L542" s="32"/>
      <c r="M542" s="153" t="s">
        <v>1</v>
      </c>
      <c r="N542" s="154" t="s">
        <v>41</v>
      </c>
      <c r="P542" s="155">
        <f>O542*H542</f>
        <v>0</v>
      </c>
      <c r="Q542" s="155">
        <v>7.8622599999999994E-3</v>
      </c>
      <c r="R542" s="155">
        <f>Q542*H542</f>
        <v>4.2794281179999991E-2</v>
      </c>
      <c r="S542" s="155">
        <v>0</v>
      </c>
      <c r="T542" s="156">
        <f>S542*H542</f>
        <v>0</v>
      </c>
      <c r="AR542" s="157" t="s">
        <v>192</v>
      </c>
      <c r="AT542" s="157" t="s">
        <v>188</v>
      </c>
      <c r="AU542" s="157" t="s">
        <v>88</v>
      </c>
      <c r="AY542" s="17" t="s">
        <v>186</v>
      </c>
      <c r="BE542" s="158">
        <f>IF(N542="základná",J542,0)</f>
        <v>0</v>
      </c>
      <c r="BF542" s="158">
        <f>IF(N542="znížená",J542,0)</f>
        <v>0</v>
      </c>
      <c r="BG542" s="158">
        <f>IF(N542="zákl. prenesená",J542,0)</f>
        <v>0</v>
      </c>
      <c r="BH542" s="158">
        <f>IF(N542="zníž. prenesená",J542,0)</f>
        <v>0</v>
      </c>
      <c r="BI542" s="158">
        <f>IF(N542="nulová",J542,0)</f>
        <v>0</v>
      </c>
      <c r="BJ542" s="17" t="s">
        <v>88</v>
      </c>
      <c r="BK542" s="158">
        <f>ROUND(I542*H542,2)</f>
        <v>0</v>
      </c>
      <c r="BL542" s="17" t="s">
        <v>192</v>
      </c>
      <c r="BM542" s="157" t="s">
        <v>767</v>
      </c>
    </row>
    <row r="543" spans="2:65" s="14" customFormat="1">
      <c r="B543" s="174"/>
      <c r="D543" s="160" t="s">
        <v>193</v>
      </c>
      <c r="E543" s="175" t="s">
        <v>1</v>
      </c>
      <c r="F543" s="176" t="s">
        <v>612</v>
      </c>
      <c r="H543" s="175" t="s">
        <v>1</v>
      </c>
      <c r="I543" s="177"/>
      <c r="L543" s="174"/>
      <c r="M543" s="178"/>
      <c r="T543" s="179"/>
      <c r="AT543" s="175" t="s">
        <v>193</v>
      </c>
      <c r="AU543" s="175" t="s">
        <v>88</v>
      </c>
      <c r="AV543" s="14" t="s">
        <v>82</v>
      </c>
      <c r="AW543" s="14" t="s">
        <v>31</v>
      </c>
      <c r="AX543" s="14" t="s">
        <v>75</v>
      </c>
      <c r="AY543" s="175" t="s">
        <v>186</v>
      </c>
    </row>
    <row r="544" spans="2:65" s="12" customFormat="1">
      <c r="B544" s="159"/>
      <c r="D544" s="160" t="s">
        <v>193</v>
      </c>
      <c r="E544" s="161" t="s">
        <v>1</v>
      </c>
      <c r="F544" s="162" t="s">
        <v>768</v>
      </c>
      <c r="H544" s="163">
        <v>5.4429999999999996</v>
      </c>
      <c r="I544" s="164"/>
      <c r="L544" s="159"/>
      <c r="M544" s="165"/>
      <c r="T544" s="166"/>
      <c r="AT544" s="161" t="s">
        <v>193</v>
      </c>
      <c r="AU544" s="161" t="s">
        <v>88</v>
      </c>
      <c r="AV544" s="12" t="s">
        <v>88</v>
      </c>
      <c r="AW544" s="12" t="s">
        <v>31</v>
      </c>
      <c r="AX544" s="12" t="s">
        <v>75</v>
      </c>
      <c r="AY544" s="161" t="s">
        <v>186</v>
      </c>
    </row>
    <row r="545" spans="2:65" s="13" customFormat="1">
      <c r="B545" s="167"/>
      <c r="D545" s="160" t="s">
        <v>193</v>
      </c>
      <c r="E545" s="168" t="s">
        <v>1</v>
      </c>
      <c r="F545" s="169" t="s">
        <v>195</v>
      </c>
      <c r="H545" s="170">
        <v>5.4429999999999996</v>
      </c>
      <c r="I545" s="171"/>
      <c r="L545" s="167"/>
      <c r="M545" s="172"/>
      <c r="T545" s="173"/>
      <c r="AT545" s="168" t="s">
        <v>193</v>
      </c>
      <c r="AU545" s="168" t="s">
        <v>88</v>
      </c>
      <c r="AV545" s="13" t="s">
        <v>192</v>
      </c>
      <c r="AW545" s="13" t="s">
        <v>31</v>
      </c>
      <c r="AX545" s="13" t="s">
        <v>82</v>
      </c>
      <c r="AY545" s="168" t="s">
        <v>186</v>
      </c>
    </row>
    <row r="546" spans="2:65" s="1" customFormat="1" ht="21.75" customHeight="1">
      <c r="B546" s="144"/>
      <c r="C546" s="145" t="s">
        <v>769</v>
      </c>
      <c r="D546" s="145" t="s">
        <v>188</v>
      </c>
      <c r="E546" s="146" t="s">
        <v>770</v>
      </c>
      <c r="F546" s="147" t="s">
        <v>771</v>
      </c>
      <c r="G546" s="148" t="s">
        <v>132</v>
      </c>
      <c r="H546" s="149">
        <v>5.4429999999999996</v>
      </c>
      <c r="I546" s="150"/>
      <c r="J546" s="151">
        <f>ROUND(I546*H546,2)</f>
        <v>0</v>
      </c>
      <c r="K546" s="152"/>
      <c r="L546" s="32"/>
      <c r="M546" s="153" t="s">
        <v>1</v>
      </c>
      <c r="N546" s="154" t="s">
        <v>41</v>
      </c>
      <c r="P546" s="155">
        <f>O546*H546</f>
        <v>0</v>
      </c>
      <c r="Q546" s="155">
        <v>0</v>
      </c>
      <c r="R546" s="155">
        <f>Q546*H546</f>
        <v>0</v>
      </c>
      <c r="S546" s="155">
        <v>0</v>
      </c>
      <c r="T546" s="156">
        <f>S546*H546</f>
        <v>0</v>
      </c>
      <c r="AR546" s="157" t="s">
        <v>192</v>
      </c>
      <c r="AT546" s="157" t="s">
        <v>188</v>
      </c>
      <c r="AU546" s="157" t="s">
        <v>88</v>
      </c>
      <c r="AY546" s="17" t="s">
        <v>186</v>
      </c>
      <c r="BE546" s="158">
        <f>IF(N546="základná",J546,0)</f>
        <v>0</v>
      </c>
      <c r="BF546" s="158">
        <f>IF(N546="znížená",J546,0)</f>
        <v>0</v>
      </c>
      <c r="BG546" s="158">
        <f>IF(N546="zákl. prenesená",J546,0)</f>
        <v>0</v>
      </c>
      <c r="BH546" s="158">
        <f>IF(N546="zníž. prenesená",J546,0)</f>
        <v>0</v>
      </c>
      <c r="BI546" s="158">
        <f>IF(N546="nulová",J546,0)</f>
        <v>0</v>
      </c>
      <c r="BJ546" s="17" t="s">
        <v>88</v>
      </c>
      <c r="BK546" s="158">
        <f>ROUND(I546*H546,2)</f>
        <v>0</v>
      </c>
      <c r="BL546" s="17" t="s">
        <v>192</v>
      </c>
      <c r="BM546" s="157" t="s">
        <v>772</v>
      </c>
    </row>
    <row r="547" spans="2:65" s="1" customFormat="1" ht="37.9" customHeight="1">
      <c r="B547" s="144"/>
      <c r="C547" s="145" t="s">
        <v>599</v>
      </c>
      <c r="D547" s="145" t="s">
        <v>188</v>
      </c>
      <c r="E547" s="146" t="s">
        <v>773</v>
      </c>
      <c r="F547" s="147" t="s">
        <v>774</v>
      </c>
      <c r="G547" s="148" t="s">
        <v>132</v>
      </c>
      <c r="H547" s="149">
        <v>117.79300000000001</v>
      </c>
      <c r="I547" s="150"/>
      <c r="J547" s="151">
        <f>ROUND(I547*H547,2)</f>
        <v>0</v>
      </c>
      <c r="K547" s="152"/>
      <c r="L547" s="32"/>
      <c r="M547" s="153" t="s">
        <v>1</v>
      </c>
      <c r="N547" s="154" t="s">
        <v>41</v>
      </c>
      <c r="P547" s="155">
        <f>O547*H547</f>
        <v>0</v>
      </c>
      <c r="Q547" s="155">
        <v>3.52441E-3</v>
      </c>
      <c r="R547" s="155">
        <f>Q547*H547</f>
        <v>0.41515082713000001</v>
      </c>
      <c r="S547" s="155">
        <v>0</v>
      </c>
      <c r="T547" s="156">
        <f>S547*H547</f>
        <v>0</v>
      </c>
      <c r="AR547" s="157" t="s">
        <v>192</v>
      </c>
      <c r="AT547" s="157" t="s">
        <v>188</v>
      </c>
      <c r="AU547" s="157" t="s">
        <v>88</v>
      </c>
      <c r="AY547" s="17" t="s">
        <v>186</v>
      </c>
      <c r="BE547" s="158">
        <f>IF(N547="základná",J547,0)</f>
        <v>0</v>
      </c>
      <c r="BF547" s="158">
        <f>IF(N547="znížená",J547,0)</f>
        <v>0</v>
      </c>
      <c r="BG547" s="158">
        <f>IF(N547="zákl. prenesená",J547,0)</f>
        <v>0</v>
      </c>
      <c r="BH547" s="158">
        <f>IF(N547="zníž. prenesená",J547,0)</f>
        <v>0</v>
      </c>
      <c r="BI547" s="158">
        <f>IF(N547="nulová",J547,0)</f>
        <v>0</v>
      </c>
      <c r="BJ547" s="17" t="s">
        <v>88</v>
      </c>
      <c r="BK547" s="158">
        <f>ROUND(I547*H547,2)</f>
        <v>0</v>
      </c>
      <c r="BL547" s="17" t="s">
        <v>192</v>
      </c>
      <c r="BM547" s="157" t="s">
        <v>775</v>
      </c>
    </row>
    <row r="548" spans="2:65" s="14" customFormat="1">
      <c r="B548" s="174"/>
      <c r="D548" s="160" t="s">
        <v>193</v>
      </c>
      <c r="E548" s="175" t="s">
        <v>1</v>
      </c>
      <c r="F548" s="176" t="s">
        <v>750</v>
      </c>
      <c r="H548" s="175" t="s">
        <v>1</v>
      </c>
      <c r="I548" s="177"/>
      <c r="L548" s="174"/>
      <c r="M548" s="178"/>
      <c r="T548" s="179"/>
      <c r="AT548" s="175" t="s">
        <v>193</v>
      </c>
      <c r="AU548" s="175" t="s">
        <v>88</v>
      </c>
      <c r="AV548" s="14" t="s">
        <v>82</v>
      </c>
      <c r="AW548" s="14" t="s">
        <v>31</v>
      </c>
      <c r="AX548" s="14" t="s">
        <v>75</v>
      </c>
      <c r="AY548" s="175" t="s">
        <v>186</v>
      </c>
    </row>
    <row r="549" spans="2:65" s="14" customFormat="1">
      <c r="B549" s="174"/>
      <c r="D549" s="160" t="s">
        <v>193</v>
      </c>
      <c r="E549" s="175" t="s">
        <v>1</v>
      </c>
      <c r="F549" s="176" t="s">
        <v>751</v>
      </c>
      <c r="H549" s="175" t="s">
        <v>1</v>
      </c>
      <c r="I549" s="177"/>
      <c r="L549" s="174"/>
      <c r="M549" s="178"/>
      <c r="T549" s="179"/>
      <c r="AT549" s="175" t="s">
        <v>193</v>
      </c>
      <c r="AU549" s="175" t="s">
        <v>88</v>
      </c>
      <c r="AV549" s="14" t="s">
        <v>82</v>
      </c>
      <c r="AW549" s="14" t="s">
        <v>31</v>
      </c>
      <c r="AX549" s="14" t="s">
        <v>75</v>
      </c>
      <c r="AY549" s="175" t="s">
        <v>186</v>
      </c>
    </row>
    <row r="550" spans="2:65" s="12" customFormat="1">
      <c r="B550" s="159"/>
      <c r="D550" s="160" t="s">
        <v>193</v>
      </c>
      <c r="E550" s="161" t="s">
        <v>1</v>
      </c>
      <c r="F550" s="162" t="s">
        <v>776</v>
      </c>
      <c r="H550" s="163">
        <v>35.773000000000003</v>
      </c>
      <c r="I550" s="164"/>
      <c r="L550" s="159"/>
      <c r="M550" s="165"/>
      <c r="T550" s="166"/>
      <c r="AT550" s="161" t="s">
        <v>193</v>
      </c>
      <c r="AU550" s="161" t="s">
        <v>88</v>
      </c>
      <c r="AV550" s="12" t="s">
        <v>88</v>
      </c>
      <c r="AW550" s="12" t="s">
        <v>31</v>
      </c>
      <c r="AX550" s="12" t="s">
        <v>75</v>
      </c>
      <c r="AY550" s="161" t="s">
        <v>186</v>
      </c>
    </row>
    <row r="551" spans="2:65" s="14" customFormat="1">
      <c r="B551" s="174"/>
      <c r="D551" s="160" t="s">
        <v>193</v>
      </c>
      <c r="E551" s="175" t="s">
        <v>1</v>
      </c>
      <c r="F551" s="176" t="s">
        <v>777</v>
      </c>
      <c r="H551" s="175" t="s">
        <v>1</v>
      </c>
      <c r="I551" s="177"/>
      <c r="L551" s="174"/>
      <c r="M551" s="178"/>
      <c r="T551" s="179"/>
      <c r="AT551" s="175" t="s">
        <v>193</v>
      </c>
      <c r="AU551" s="175" t="s">
        <v>88</v>
      </c>
      <c r="AV551" s="14" t="s">
        <v>82</v>
      </c>
      <c r="AW551" s="14" t="s">
        <v>31</v>
      </c>
      <c r="AX551" s="14" t="s">
        <v>75</v>
      </c>
      <c r="AY551" s="175" t="s">
        <v>186</v>
      </c>
    </row>
    <row r="552" spans="2:65" s="12" customFormat="1">
      <c r="B552" s="159"/>
      <c r="D552" s="160" t="s">
        <v>193</v>
      </c>
      <c r="E552" s="161" t="s">
        <v>1</v>
      </c>
      <c r="F552" s="162" t="s">
        <v>778</v>
      </c>
      <c r="H552" s="163">
        <v>10.08</v>
      </c>
      <c r="I552" s="164"/>
      <c r="L552" s="159"/>
      <c r="M552" s="165"/>
      <c r="T552" s="166"/>
      <c r="AT552" s="161" t="s">
        <v>193</v>
      </c>
      <c r="AU552" s="161" t="s">
        <v>88</v>
      </c>
      <c r="AV552" s="12" t="s">
        <v>88</v>
      </c>
      <c r="AW552" s="12" t="s">
        <v>31</v>
      </c>
      <c r="AX552" s="12" t="s">
        <v>75</v>
      </c>
      <c r="AY552" s="161" t="s">
        <v>186</v>
      </c>
    </row>
    <row r="553" spans="2:65" s="14" customFormat="1">
      <c r="B553" s="174"/>
      <c r="D553" s="160" t="s">
        <v>193</v>
      </c>
      <c r="E553" s="175" t="s">
        <v>1</v>
      </c>
      <c r="F553" s="176" t="s">
        <v>404</v>
      </c>
      <c r="H553" s="175" t="s">
        <v>1</v>
      </c>
      <c r="I553" s="177"/>
      <c r="L553" s="174"/>
      <c r="M553" s="178"/>
      <c r="T553" s="179"/>
      <c r="AT553" s="175" t="s">
        <v>193</v>
      </c>
      <c r="AU553" s="175" t="s">
        <v>88</v>
      </c>
      <c r="AV553" s="14" t="s">
        <v>82</v>
      </c>
      <c r="AW553" s="14" t="s">
        <v>31</v>
      </c>
      <c r="AX553" s="14" t="s">
        <v>75</v>
      </c>
      <c r="AY553" s="175" t="s">
        <v>186</v>
      </c>
    </row>
    <row r="554" spans="2:65" s="12" customFormat="1">
      <c r="B554" s="159"/>
      <c r="D554" s="160" t="s">
        <v>193</v>
      </c>
      <c r="E554" s="161" t="s">
        <v>1</v>
      </c>
      <c r="F554" s="162" t="s">
        <v>779</v>
      </c>
      <c r="H554" s="163">
        <v>15.66</v>
      </c>
      <c r="I554" s="164"/>
      <c r="L554" s="159"/>
      <c r="M554" s="165"/>
      <c r="T554" s="166"/>
      <c r="AT554" s="161" t="s">
        <v>193</v>
      </c>
      <c r="AU554" s="161" t="s">
        <v>88</v>
      </c>
      <c r="AV554" s="12" t="s">
        <v>88</v>
      </c>
      <c r="AW554" s="12" t="s">
        <v>31</v>
      </c>
      <c r="AX554" s="12" t="s">
        <v>75</v>
      </c>
      <c r="AY554" s="161" t="s">
        <v>186</v>
      </c>
    </row>
    <row r="555" spans="2:65" s="12" customFormat="1">
      <c r="B555" s="159"/>
      <c r="D555" s="160" t="s">
        <v>193</v>
      </c>
      <c r="E555" s="161" t="s">
        <v>1</v>
      </c>
      <c r="F555" s="162" t="s">
        <v>780</v>
      </c>
      <c r="H555" s="163">
        <v>38.28</v>
      </c>
      <c r="I555" s="164"/>
      <c r="L555" s="159"/>
      <c r="M555" s="165"/>
      <c r="T555" s="166"/>
      <c r="AT555" s="161" t="s">
        <v>193</v>
      </c>
      <c r="AU555" s="161" t="s">
        <v>88</v>
      </c>
      <c r="AV555" s="12" t="s">
        <v>88</v>
      </c>
      <c r="AW555" s="12" t="s">
        <v>31</v>
      </c>
      <c r="AX555" s="12" t="s">
        <v>75</v>
      </c>
      <c r="AY555" s="161" t="s">
        <v>186</v>
      </c>
    </row>
    <row r="556" spans="2:65" s="12" customFormat="1">
      <c r="B556" s="159"/>
      <c r="D556" s="160" t="s">
        <v>193</v>
      </c>
      <c r="E556" s="161" t="s">
        <v>1</v>
      </c>
      <c r="F556" s="162" t="s">
        <v>781</v>
      </c>
      <c r="H556" s="163">
        <v>11.82</v>
      </c>
      <c r="I556" s="164"/>
      <c r="L556" s="159"/>
      <c r="M556" s="165"/>
      <c r="T556" s="166"/>
      <c r="AT556" s="161" t="s">
        <v>193</v>
      </c>
      <c r="AU556" s="161" t="s">
        <v>88</v>
      </c>
      <c r="AV556" s="12" t="s">
        <v>88</v>
      </c>
      <c r="AW556" s="12" t="s">
        <v>31</v>
      </c>
      <c r="AX556" s="12" t="s">
        <v>75</v>
      </c>
      <c r="AY556" s="161" t="s">
        <v>186</v>
      </c>
    </row>
    <row r="557" spans="2:65" s="12" customFormat="1">
      <c r="B557" s="159"/>
      <c r="D557" s="160" t="s">
        <v>193</v>
      </c>
      <c r="E557" s="161" t="s">
        <v>1</v>
      </c>
      <c r="F557" s="162" t="s">
        <v>782</v>
      </c>
      <c r="H557" s="163">
        <v>6.18</v>
      </c>
      <c r="I557" s="164"/>
      <c r="L557" s="159"/>
      <c r="M557" s="165"/>
      <c r="T557" s="166"/>
      <c r="AT557" s="161" t="s">
        <v>193</v>
      </c>
      <c r="AU557" s="161" t="s">
        <v>88</v>
      </c>
      <c r="AV557" s="12" t="s">
        <v>88</v>
      </c>
      <c r="AW557" s="12" t="s">
        <v>31</v>
      </c>
      <c r="AX557" s="12" t="s">
        <v>75</v>
      </c>
      <c r="AY557" s="161" t="s">
        <v>186</v>
      </c>
    </row>
    <row r="558" spans="2:65" s="13" customFormat="1">
      <c r="B558" s="167"/>
      <c r="D558" s="160" t="s">
        <v>193</v>
      </c>
      <c r="E558" s="168" t="s">
        <v>1</v>
      </c>
      <c r="F558" s="169" t="s">
        <v>195</v>
      </c>
      <c r="H558" s="170">
        <v>117.79300000000001</v>
      </c>
      <c r="I558" s="171"/>
      <c r="L558" s="167"/>
      <c r="M558" s="172"/>
      <c r="T558" s="173"/>
      <c r="AT558" s="168" t="s">
        <v>193</v>
      </c>
      <c r="AU558" s="168" t="s">
        <v>88</v>
      </c>
      <c r="AV558" s="13" t="s">
        <v>192</v>
      </c>
      <c r="AW558" s="13" t="s">
        <v>31</v>
      </c>
      <c r="AX558" s="13" t="s">
        <v>82</v>
      </c>
      <c r="AY558" s="168" t="s">
        <v>186</v>
      </c>
    </row>
    <row r="559" spans="2:65" s="1" customFormat="1" ht="37.9" customHeight="1">
      <c r="B559" s="144"/>
      <c r="C559" s="145" t="s">
        <v>783</v>
      </c>
      <c r="D559" s="145" t="s">
        <v>188</v>
      </c>
      <c r="E559" s="146" t="s">
        <v>784</v>
      </c>
      <c r="F559" s="147" t="s">
        <v>785</v>
      </c>
      <c r="G559" s="148" t="s">
        <v>198</v>
      </c>
      <c r="H559" s="149">
        <v>37.328000000000003</v>
      </c>
      <c r="I559" s="150"/>
      <c r="J559" s="151">
        <f>ROUND(I559*H559,2)</f>
        <v>0</v>
      </c>
      <c r="K559" s="152"/>
      <c r="L559" s="32"/>
      <c r="M559" s="153" t="s">
        <v>1</v>
      </c>
      <c r="N559" s="154" t="s">
        <v>41</v>
      </c>
      <c r="P559" s="155">
        <f>O559*H559</f>
        <v>0</v>
      </c>
      <c r="Q559" s="155">
        <v>0</v>
      </c>
      <c r="R559" s="155">
        <f>Q559*H559</f>
        <v>0</v>
      </c>
      <c r="S559" s="155">
        <v>0</v>
      </c>
      <c r="T559" s="156">
        <f>S559*H559</f>
        <v>0</v>
      </c>
      <c r="AR559" s="157" t="s">
        <v>192</v>
      </c>
      <c r="AT559" s="157" t="s">
        <v>188</v>
      </c>
      <c r="AU559" s="157" t="s">
        <v>88</v>
      </c>
      <c r="AY559" s="17" t="s">
        <v>186</v>
      </c>
      <c r="BE559" s="158">
        <f>IF(N559="základná",J559,0)</f>
        <v>0</v>
      </c>
      <c r="BF559" s="158">
        <f>IF(N559="znížená",J559,0)</f>
        <v>0</v>
      </c>
      <c r="BG559" s="158">
        <f>IF(N559="zákl. prenesená",J559,0)</f>
        <v>0</v>
      </c>
      <c r="BH559" s="158">
        <f>IF(N559="zníž. prenesená",J559,0)</f>
        <v>0</v>
      </c>
      <c r="BI559" s="158">
        <f>IF(N559="nulová",J559,0)</f>
        <v>0</v>
      </c>
      <c r="BJ559" s="17" t="s">
        <v>88</v>
      </c>
      <c r="BK559" s="158">
        <f>ROUND(I559*H559,2)</f>
        <v>0</v>
      </c>
      <c r="BL559" s="17" t="s">
        <v>192</v>
      </c>
      <c r="BM559" s="157" t="s">
        <v>786</v>
      </c>
    </row>
    <row r="560" spans="2:65" s="14" customFormat="1">
      <c r="B560" s="174"/>
      <c r="D560" s="160" t="s">
        <v>193</v>
      </c>
      <c r="E560" s="175" t="s">
        <v>1</v>
      </c>
      <c r="F560" s="176" t="s">
        <v>787</v>
      </c>
      <c r="H560" s="175" t="s">
        <v>1</v>
      </c>
      <c r="I560" s="177"/>
      <c r="L560" s="174"/>
      <c r="M560" s="178"/>
      <c r="T560" s="179"/>
      <c r="AT560" s="175" t="s">
        <v>193</v>
      </c>
      <c r="AU560" s="175" t="s">
        <v>88</v>
      </c>
      <c r="AV560" s="14" t="s">
        <v>82</v>
      </c>
      <c r="AW560" s="14" t="s">
        <v>31</v>
      </c>
      <c r="AX560" s="14" t="s">
        <v>75</v>
      </c>
      <c r="AY560" s="175" t="s">
        <v>186</v>
      </c>
    </row>
    <row r="561" spans="2:65" s="12" customFormat="1">
      <c r="B561" s="159"/>
      <c r="D561" s="160" t="s">
        <v>193</v>
      </c>
      <c r="E561" s="161" t="s">
        <v>1</v>
      </c>
      <c r="F561" s="162" t="s">
        <v>788</v>
      </c>
      <c r="H561" s="163">
        <v>9.7919999999999998</v>
      </c>
      <c r="I561" s="164"/>
      <c r="L561" s="159"/>
      <c r="M561" s="165"/>
      <c r="T561" s="166"/>
      <c r="AT561" s="161" t="s">
        <v>193</v>
      </c>
      <c r="AU561" s="161" t="s">
        <v>88</v>
      </c>
      <c r="AV561" s="12" t="s">
        <v>88</v>
      </c>
      <c r="AW561" s="12" t="s">
        <v>31</v>
      </c>
      <c r="AX561" s="12" t="s">
        <v>75</v>
      </c>
      <c r="AY561" s="161" t="s">
        <v>186</v>
      </c>
    </row>
    <row r="562" spans="2:65" s="14" customFormat="1">
      <c r="B562" s="174"/>
      <c r="D562" s="160" t="s">
        <v>193</v>
      </c>
      <c r="E562" s="175" t="s">
        <v>1</v>
      </c>
      <c r="F562" s="176" t="s">
        <v>789</v>
      </c>
      <c r="H562" s="175" t="s">
        <v>1</v>
      </c>
      <c r="I562" s="177"/>
      <c r="L562" s="174"/>
      <c r="M562" s="178"/>
      <c r="T562" s="179"/>
      <c r="AT562" s="175" t="s">
        <v>193</v>
      </c>
      <c r="AU562" s="175" t="s">
        <v>88</v>
      </c>
      <c r="AV562" s="14" t="s">
        <v>82</v>
      </c>
      <c r="AW562" s="14" t="s">
        <v>31</v>
      </c>
      <c r="AX562" s="14" t="s">
        <v>75</v>
      </c>
      <c r="AY562" s="175" t="s">
        <v>186</v>
      </c>
    </row>
    <row r="563" spans="2:65" s="12" customFormat="1">
      <c r="B563" s="159"/>
      <c r="D563" s="160" t="s">
        <v>193</v>
      </c>
      <c r="E563" s="161" t="s">
        <v>1</v>
      </c>
      <c r="F563" s="162" t="s">
        <v>790</v>
      </c>
      <c r="H563" s="163">
        <v>27.536000000000001</v>
      </c>
      <c r="I563" s="164"/>
      <c r="L563" s="159"/>
      <c r="M563" s="165"/>
      <c r="T563" s="166"/>
      <c r="AT563" s="161" t="s">
        <v>193</v>
      </c>
      <c r="AU563" s="161" t="s">
        <v>88</v>
      </c>
      <c r="AV563" s="12" t="s">
        <v>88</v>
      </c>
      <c r="AW563" s="12" t="s">
        <v>31</v>
      </c>
      <c r="AX563" s="12" t="s">
        <v>75</v>
      </c>
      <c r="AY563" s="161" t="s">
        <v>186</v>
      </c>
    </row>
    <row r="564" spans="2:65" s="13" customFormat="1">
      <c r="B564" s="167"/>
      <c r="D564" s="160" t="s">
        <v>193</v>
      </c>
      <c r="E564" s="168" t="s">
        <v>1</v>
      </c>
      <c r="F564" s="169" t="s">
        <v>195</v>
      </c>
      <c r="H564" s="170">
        <v>37.328000000000003</v>
      </c>
      <c r="I564" s="171"/>
      <c r="L564" s="167"/>
      <c r="M564" s="172"/>
      <c r="T564" s="173"/>
      <c r="AT564" s="168" t="s">
        <v>193</v>
      </c>
      <c r="AU564" s="168" t="s">
        <v>88</v>
      </c>
      <c r="AV564" s="13" t="s">
        <v>192</v>
      </c>
      <c r="AW564" s="13" t="s">
        <v>31</v>
      </c>
      <c r="AX564" s="13" t="s">
        <v>82</v>
      </c>
      <c r="AY564" s="168" t="s">
        <v>186</v>
      </c>
    </row>
    <row r="565" spans="2:65" s="1" customFormat="1" ht="16.5" customHeight="1">
      <c r="B565" s="144"/>
      <c r="C565" s="145" t="s">
        <v>611</v>
      </c>
      <c r="D565" s="145" t="s">
        <v>188</v>
      </c>
      <c r="E565" s="146" t="s">
        <v>791</v>
      </c>
      <c r="F565" s="147" t="s">
        <v>792</v>
      </c>
      <c r="G565" s="148" t="s">
        <v>322</v>
      </c>
      <c r="H565" s="149">
        <v>147.387</v>
      </c>
      <c r="I565" s="150"/>
      <c r="J565" s="151">
        <f>ROUND(I565*H565,2)</f>
        <v>0</v>
      </c>
      <c r="K565" s="152"/>
      <c r="L565" s="32"/>
      <c r="M565" s="153" t="s">
        <v>1</v>
      </c>
      <c r="N565" s="154" t="s">
        <v>41</v>
      </c>
      <c r="P565" s="155">
        <f>O565*H565</f>
        <v>0</v>
      </c>
      <c r="Q565" s="155">
        <v>0</v>
      </c>
      <c r="R565" s="155">
        <f>Q565*H565</f>
        <v>0</v>
      </c>
      <c r="S565" s="155">
        <v>0</v>
      </c>
      <c r="T565" s="156">
        <f>S565*H565</f>
        <v>0</v>
      </c>
      <c r="AR565" s="157" t="s">
        <v>192</v>
      </c>
      <c r="AT565" s="157" t="s">
        <v>188</v>
      </c>
      <c r="AU565" s="157" t="s">
        <v>88</v>
      </c>
      <c r="AY565" s="17" t="s">
        <v>186</v>
      </c>
      <c r="BE565" s="158">
        <f>IF(N565="základná",J565,0)</f>
        <v>0</v>
      </c>
      <c r="BF565" s="158">
        <f>IF(N565="znížená",J565,0)</f>
        <v>0</v>
      </c>
      <c r="BG565" s="158">
        <f>IF(N565="zákl. prenesená",J565,0)</f>
        <v>0</v>
      </c>
      <c r="BH565" s="158">
        <f>IF(N565="zníž. prenesená",J565,0)</f>
        <v>0</v>
      </c>
      <c r="BI565" s="158">
        <f>IF(N565="nulová",J565,0)</f>
        <v>0</v>
      </c>
      <c r="BJ565" s="17" t="s">
        <v>88</v>
      </c>
      <c r="BK565" s="158">
        <f>ROUND(I565*H565,2)</f>
        <v>0</v>
      </c>
      <c r="BL565" s="17" t="s">
        <v>192</v>
      </c>
      <c r="BM565" s="157" t="s">
        <v>793</v>
      </c>
    </row>
    <row r="566" spans="2:65" s="1" customFormat="1" ht="33" customHeight="1">
      <c r="B566" s="144"/>
      <c r="C566" s="180" t="s">
        <v>794</v>
      </c>
      <c r="D566" s="180" t="s">
        <v>218</v>
      </c>
      <c r="E566" s="181" t="s">
        <v>795</v>
      </c>
      <c r="F566" s="182" t="s">
        <v>796</v>
      </c>
      <c r="G566" s="183" t="s">
        <v>322</v>
      </c>
      <c r="H566" s="184">
        <v>148.86099999999999</v>
      </c>
      <c r="I566" s="185"/>
      <c r="J566" s="186">
        <f>ROUND(I566*H566,2)</f>
        <v>0</v>
      </c>
      <c r="K566" s="187"/>
      <c r="L566" s="188"/>
      <c r="M566" s="189" t="s">
        <v>1</v>
      </c>
      <c r="N566" s="190" t="s">
        <v>41</v>
      </c>
      <c r="P566" s="155">
        <f>O566*H566</f>
        <v>0</v>
      </c>
      <c r="Q566" s="155">
        <v>1.4999999999999999E-4</v>
      </c>
      <c r="R566" s="155">
        <f>Q566*H566</f>
        <v>2.2329149999999996E-2</v>
      </c>
      <c r="S566" s="155">
        <v>0</v>
      </c>
      <c r="T566" s="156">
        <f>S566*H566</f>
        <v>0</v>
      </c>
      <c r="AR566" s="157" t="s">
        <v>222</v>
      </c>
      <c r="AT566" s="157" t="s">
        <v>218</v>
      </c>
      <c r="AU566" s="157" t="s">
        <v>88</v>
      </c>
      <c r="AY566" s="17" t="s">
        <v>186</v>
      </c>
      <c r="BE566" s="158">
        <f>IF(N566="základná",J566,0)</f>
        <v>0</v>
      </c>
      <c r="BF566" s="158">
        <f>IF(N566="znížená",J566,0)</f>
        <v>0</v>
      </c>
      <c r="BG566" s="158">
        <f>IF(N566="zákl. prenesená",J566,0)</f>
        <v>0</v>
      </c>
      <c r="BH566" s="158">
        <f>IF(N566="zníž. prenesená",J566,0)</f>
        <v>0</v>
      </c>
      <c r="BI566" s="158">
        <f>IF(N566="nulová",J566,0)</f>
        <v>0</v>
      </c>
      <c r="BJ566" s="17" t="s">
        <v>88</v>
      </c>
      <c r="BK566" s="158">
        <f>ROUND(I566*H566,2)</f>
        <v>0</v>
      </c>
      <c r="BL566" s="17" t="s">
        <v>192</v>
      </c>
      <c r="BM566" s="157" t="s">
        <v>797</v>
      </c>
    </row>
    <row r="567" spans="2:65" s="1" customFormat="1" ht="21.75" customHeight="1">
      <c r="B567" s="144"/>
      <c r="C567" s="145" t="s">
        <v>629</v>
      </c>
      <c r="D567" s="145" t="s">
        <v>188</v>
      </c>
      <c r="E567" s="146" t="s">
        <v>798</v>
      </c>
      <c r="F567" s="147" t="s">
        <v>799</v>
      </c>
      <c r="G567" s="148" t="s">
        <v>132</v>
      </c>
      <c r="H567" s="149">
        <v>38.210999999999999</v>
      </c>
      <c r="I567" s="150"/>
      <c r="J567" s="151">
        <f>ROUND(I567*H567,2)</f>
        <v>0</v>
      </c>
      <c r="K567" s="152"/>
      <c r="L567" s="32"/>
      <c r="M567" s="153" t="s">
        <v>1</v>
      </c>
      <c r="N567" s="154" t="s">
        <v>41</v>
      </c>
      <c r="P567" s="155">
        <f>O567*H567</f>
        <v>0</v>
      </c>
      <c r="Q567" s="155">
        <v>0.10299999999999999</v>
      </c>
      <c r="R567" s="155">
        <f>Q567*H567</f>
        <v>3.9357329999999995</v>
      </c>
      <c r="S567" s="155">
        <v>0</v>
      </c>
      <c r="T567" s="156">
        <f>S567*H567</f>
        <v>0</v>
      </c>
      <c r="AR567" s="157" t="s">
        <v>192</v>
      </c>
      <c r="AT567" s="157" t="s">
        <v>188</v>
      </c>
      <c r="AU567" s="157" t="s">
        <v>88</v>
      </c>
      <c r="AY567" s="17" t="s">
        <v>186</v>
      </c>
      <c r="BE567" s="158">
        <f>IF(N567="základná",J567,0)</f>
        <v>0</v>
      </c>
      <c r="BF567" s="158">
        <f>IF(N567="znížená",J567,0)</f>
        <v>0</v>
      </c>
      <c r="BG567" s="158">
        <f>IF(N567="zákl. prenesená",J567,0)</f>
        <v>0</v>
      </c>
      <c r="BH567" s="158">
        <f>IF(N567="zníž. prenesená",J567,0)</f>
        <v>0</v>
      </c>
      <c r="BI567" s="158">
        <f>IF(N567="nulová",J567,0)</f>
        <v>0</v>
      </c>
      <c r="BJ567" s="17" t="s">
        <v>88</v>
      </c>
      <c r="BK567" s="158">
        <f>ROUND(I567*H567,2)</f>
        <v>0</v>
      </c>
      <c r="BL567" s="17" t="s">
        <v>192</v>
      </c>
      <c r="BM567" s="157" t="s">
        <v>800</v>
      </c>
    </row>
    <row r="568" spans="2:65" s="14" customFormat="1">
      <c r="B568" s="174"/>
      <c r="D568" s="160" t="s">
        <v>193</v>
      </c>
      <c r="E568" s="175" t="s">
        <v>1</v>
      </c>
      <c r="F568" s="176" t="s">
        <v>801</v>
      </c>
      <c r="H568" s="175" t="s">
        <v>1</v>
      </c>
      <c r="I568" s="177"/>
      <c r="L568" s="174"/>
      <c r="M568" s="178"/>
      <c r="T568" s="179"/>
      <c r="AT568" s="175" t="s">
        <v>193</v>
      </c>
      <c r="AU568" s="175" t="s">
        <v>88</v>
      </c>
      <c r="AV568" s="14" t="s">
        <v>82</v>
      </c>
      <c r="AW568" s="14" t="s">
        <v>31</v>
      </c>
      <c r="AX568" s="14" t="s">
        <v>75</v>
      </c>
      <c r="AY568" s="175" t="s">
        <v>186</v>
      </c>
    </row>
    <row r="569" spans="2:65" s="12" customFormat="1">
      <c r="B569" s="159"/>
      <c r="D569" s="160" t="s">
        <v>193</v>
      </c>
      <c r="E569" s="161" t="s">
        <v>1</v>
      </c>
      <c r="F569" s="162" t="s">
        <v>802</v>
      </c>
      <c r="H569" s="163">
        <v>29.811</v>
      </c>
      <c r="I569" s="164"/>
      <c r="L569" s="159"/>
      <c r="M569" s="165"/>
      <c r="T569" s="166"/>
      <c r="AT569" s="161" t="s">
        <v>193</v>
      </c>
      <c r="AU569" s="161" t="s">
        <v>88</v>
      </c>
      <c r="AV569" s="12" t="s">
        <v>88</v>
      </c>
      <c r="AW569" s="12" t="s">
        <v>31</v>
      </c>
      <c r="AX569" s="12" t="s">
        <v>75</v>
      </c>
      <c r="AY569" s="161" t="s">
        <v>186</v>
      </c>
    </row>
    <row r="570" spans="2:65" s="12" customFormat="1">
      <c r="B570" s="159"/>
      <c r="D570" s="160" t="s">
        <v>193</v>
      </c>
      <c r="E570" s="161" t="s">
        <v>1</v>
      </c>
      <c r="F570" s="162" t="s">
        <v>803</v>
      </c>
      <c r="H570" s="163">
        <v>8.4</v>
      </c>
      <c r="I570" s="164"/>
      <c r="L570" s="159"/>
      <c r="M570" s="165"/>
      <c r="T570" s="166"/>
      <c r="AT570" s="161" t="s">
        <v>193</v>
      </c>
      <c r="AU570" s="161" t="s">
        <v>88</v>
      </c>
      <c r="AV570" s="12" t="s">
        <v>88</v>
      </c>
      <c r="AW570" s="12" t="s">
        <v>31</v>
      </c>
      <c r="AX570" s="12" t="s">
        <v>75</v>
      </c>
      <c r="AY570" s="161" t="s">
        <v>186</v>
      </c>
    </row>
    <row r="571" spans="2:65" s="13" customFormat="1">
      <c r="B571" s="167"/>
      <c r="D571" s="160" t="s">
        <v>193</v>
      </c>
      <c r="E571" s="168" t="s">
        <v>1</v>
      </c>
      <c r="F571" s="169" t="s">
        <v>195</v>
      </c>
      <c r="H571" s="170">
        <v>38.210999999999999</v>
      </c>
      <c r="I571" s="171"/>
      <c r="L571" s="167"/>
      <c r="M571" s="172"/>
      <c r="T571" s="173"/>
      <c r="AT571" s="168" t="s">
        <v>193</v>
      </c>
      <c r="AU571" s="168" t="s">
        <v>88</v>
      </c>
      <c r="AV571" s="13" t="s">
        <v>192</v>
      </c>
      <c r="AW571" s="13" t="s">
        <v>31</v>
      </c>
      <c r="AX571" s="13" t="s">
        <v>82</v>
      </c>
      <c r="AY571" s="168" t="s">
        <v>186</v>
      </c>
    </row>
    <row r="572" spans="2:65" s="1" customFormat="1" ht="21.75" customHeight="1">
      <c r="B572" s="144"/>
      <c r="C572" s="145" t="s">
        <v>804</v>
      </c>
      <c r="D572" s="145" t="s">
        <v>188</v>
      </c>
      <c r="E572" s="146" t="s">
        <v>805</v>
      </c>
      <c r="F572" s="147" t="s">
        <v>806</v>
      </c>
      <c r="G572" s="148" t="s">
        <v>132</v>
      </c>
      <c r="H572" s="149">
        <v>155.35</v>
      </c>
      <c r="I572" s="150"/>
      <c r="J572" s="151">
        <f>ROUND(I572*H572,2)</f>
        <v>0</v>
      </c>
      <c r="K572" s="152"/>
      <c r="L572" s="32"/>
      <c r="M572" s="153" t="s">
        <v>1</v>
      </c>
      <c r="N572" s="154" t="s">
        <v>41</v>
      </c>
      <c r="P572" s="155">
        <f>O572*H572</f>
        <v>0</v>
      </c>
      <c r="Q572" s="155">
        <v>0.14419999999999999</v>
      </c>
      <c r="R572" s="155">
        <f>Q572*H572</f>
        <v>22.40147</v>
      </c>
      <c r="S572" s="155">
        <v>0</v>
      </c>
      <c r="T572" s="156">
        <f>S572*H572</f>
        <v>0</v>
      </c>
      <c r="AR572" s="157" t="s">
        <v>192</v>
      </c>
      <c r="AT572" s="157" t="s">
        <v>188</v>
      </c>
      <c r="AU572" s="157" t="s">
        <v>88</v>
      </c>
      <c r="AY572" s="17" t="s">
        <v>186</v>
      </c>
      <c r="BE572" s="158">
        <f>IF(N572="základná",J572,0)</f>
        <v>0</v>
      </c>
      <c r="BF572" s="158">
        <f>IF(N572="znížená",J572,0)</f>
        <v>0</v>
      </c>
      <c r="BG572" s="158">
        <f>IF(N572="zákl. prenesená",J572,0)</f>
        <v>0</v>
      </c>
      <c r="BH572" s="158">
        <f>IF(N572="zníž. prenesená",J572,0)</f>
        <v>0</v>
      </c>
      <c r="BI572" s="158">
        <f>IF(N572="nulová",J572,0)</f>
        <v>0</v>
      </c>
      <c r="BJ572" s="17" t="s">
        <v>88</v>
      </c>
      <c r="BK572" s="158">
        <f>ROUND(I572*H572,2)</f>
        <v>0</v>
      </c>
      <c r="BL572" s="17" t="s">
        <v>192</v>
      </c>
      <c r="BM572" s="157" t="s">
        <v>807</v>
      </c>
    </row>
    <row r="573" spans="2:65" s="14" customFormat="1">
      <c r="B573" s="174"/>
      <c r="D573" s="160" t="s">
        <v>193</v>
      </c>
      <c r="E573" s="175" t="s">
        <v>1</v>
      </c>
      <c r="F573" s="176" t="s">
        <v>404</v>
      </c>
      <c r="H573" s="175" t="s">
        <v>1</v>
      </c>
      <c r="I573" s="177"/>
      <c r="L573" s="174"/>
      <c r="M573" s="178"/>
      <c r="T573" s="179"/>
      <c r="AT573" s="175" t="s">
        <v>193</v>
      </c>
      <c r="AU573" s="175" t="s">
        <v>88</v>
      </c>
      <c r="AV573" s="14" t="s">
        <v>82</v>
      </c>
      <c r="AW573" s="14" t="s">
        <v>31</v>
      </c>
      <c r="AX573" s="14" t="s">
        <v>75</v>
      </c>
      <c r="AY573" s="175" t="s">
        <v>186</v>
      </c>
    </row>
    <row r="574" spans="2:65" s="12" customFormat="1">
      <c r="B574" s="159"/>
      <c r="D574" s="160" t="s">
        <v>193</v>
      </c>
      <c r="E574" s="161" t="s">
        <v>1</v>
      </c>
      <c r="F574" s="162" t="s">
        <v>808</v>
      </c>
      <c r="H574" s="163">
        <v>13.05</v>
      </c>
      <c r="I574" s="164"/>
      <c r="L574" s="159"/>
      <c r="M574" s="165"/>
      <c r="T574" s="166"/>
      <c r="AT574" s="161" t="s">
        <v>193</v>
      </c>
      <c r="AU574" s="161" t="s">
        <v>88</v>
      </c>
      <c r="AV574" s="12" t="s">
        <v>88</v>
      </c>
      <c r="AW574" s="12" t="s">
        <v>31</v>
      </c>
      <c r="AX574" s="12" t="s">
        <v>75</v>
      </c>
      <c r="AY574" s="161" t="s">
        <v>186</v>
      </c>
    </row>
    <row r="575" spans="2:65" s="12" customFormat="1">
      <c r="B575" s="159"/>
      <c r="D575" s="160" t="s">
        <v>193</v>
      </c>
      <c r="E575" s="161" t="s">
        <v>1</v>
      </c>
      <c r="F575" s="162" t="s">
        <v>809</v>
      </c>
      <c r="H575" s="163">
        <v>31.9</v>
      </c>
      <c r="I575" s="164"/>
      <c r="L575" s="159"/>
      <c r="M575" s="165"/>
      <c r="T575" s="166"/>
      <c r="AT575" s="161" t="s">
        <v>193</v>
      </c>
      <c r="AU575" s="161" t="s">
        <v>88</v>
      </c>
      <c r="AV575" s="12" t="s">
        <v>88</v>
      </c>
      <c r="AW575" s="12" t="s">
        <v>31</v>
      </c>
      <c r="AX575" s="12" t="s">
        <v>75</v>
      </c>
      <c r="AY575" s="161" t="s">
        <v>186</v>
      </c>
    </row>
    <row r="576" spans="2:65" s="12" customFormat="1">
      <c r="B576" s="159"/>
      <c r="D576" s="160" t="s">
        <v>193</v>
      </c>
      <c r="E576" s="161" t="s">
        <v>1</v>
      </c>
      <c r="F576" s="162" t="s">
        <v>810</v>
      </c>
      <c r="H576" s="163">
        <v>9.85</v>
      </c>
      <c r="I576" s="164"/>
      <c r="L576" s="159"/>
      <c r="M576" s="165"/>
      <c r="T576" s="166"/>
      <c r="AT576" s="161" t="s">
        <v>193</v>
      </c>
      <c r="AU576" s="161" t="s">
        <v>88</v>
      </c>
      <c r="AV576" s="12" t="s">
        <v>88</v>
      </c>
      <c r="AW576" s="12" t="s">
        <v>31</v>
      </c>
      <c r="AX576" s="12" t="s">
        <v>75</v>
      </c>
      <c r="AY576" s="161" t="s">
        <v>186</v>
      </c>
    </row>
    <row r="577" spans="2:65" s="12" customFormat="1">
      <c r="B577" s="159"/>
      <c r="D577" s="160" t="s">
        <v>193</v>
      </c>
      <c r="E577" s="161" t="s">
        <v>1</v>
      </c>
      <c r="F577" s="162" t="s">
        <v>811</v>
      </c>
      <c r="H577" s="163">
        <v>5.15</v>
      </c>
      <c r="I577" s="164"/>
      <c r="L577" s="159"/>
      <c r="M577" s="165"/>
      <c r="T577" s="166"/>
      <c r="AT577" s="161" t="s">
        <v>193</v>
      </c>
      <c r="AU577" s="161" t="s">
        <v>88</v>
      </c>
      <c r="AV577" s="12" t="s">
        <v>88</v>
      </c>
      <c r="AW577" s="12" t="s">
        <v>31</v>
      </c>
      <c r="AX577" s="12" t="s">
        <v>75</v>
      </c>
      <c r="AY577" s="161" t="s">
        <v>186</v>
      </c>
    </row>
    <row r="578" spans="2:65" s="12" customFormat="1">
      <c r="B578" s="159"/>
      <c r="D578" s="160" t="s">
        <v>193</v>
      </c>
      <c r="E578" s="161" t="s">
        <v>1</v>
      </c>
      <c r="F578" s="162" t="s">
        <v>812</v>
      </c>
      <c r="H578" s="163">
        <v>3.5</v>
      </c>
      <c r="I578" s="164"/>
      <c r="L578" s="159"/>
      <c r="M578" s="165"/>
      <c r="T578" s="166"/>
      <c r="AT578" s="161" t="s">
        <v>193</v>
      </c>
      <c r="AU578" s="161" t="s">
        <v>88</v>
      </c>
      <c r="AV578" s="12" t="s">
        <v>88</v>
      </c>
      <c r="AW578" s="12" t="s">
        <v>31</v>
      </c>
      <c r="AX578" s="12" t="s">
        <v>75</v>
      </c>
      <c r="AY578" s="161" t="s">
        <v>186</v>
      </c>
    </row>
    <row r="579" spans="2:65" s="12" customFormat="1">
      <c r="B579" s="159"/>
      <c r="D579" s="160" t="s">
        <v>193</v>
      </c>
      <c r="E579" s="161" t="s">
        <v>1</v>
      </c>
      <c r="F579" s="162" t="s">
        <v>813</v>
      </c>
      <c r="H579" s="163">
        <v>13.25</v>
      </c>
      <c r="I579" s="164"/>
      <c r="L579" s="159"/>
      <c r="M579" s="165"/>
      <c r="T579" s="166"/>
      <c r="AT579" s="161" t="s">
        <v>193</v>
      </c>
      <c r="AU579" s="161" t="s">
        <v>88</v>
      </c>
      <c r="AV579" s="12" t="s">
        <v>88</v>
      </c>
      <c r="AW579" s="12" t="s">
        <v>31</v>
      </c>
      <c r="AX579" s="12" t="s">
        <v>75</v>
      </c>
      <c r="AY579" s="161" t="s">
        <v>186</v>
      </c>
    </row>
    <row r="580" spans="2:65" s="12" customFormat="1">
      <c r="B580" s="159"/>
      <c r="D580" s="160" t="s">
        <v>193</v>
      </c>
      <c r="E580" s="161" t="s">
        <v>1</v>
      </c>
      <c r="F580" s="162" t="s">
        <v>814</v>
      </c>
      <c r="H580" s="163">
        <v>3.7</v>
      </c>
      <c r="I580" s="164"/>
      <c r="L580" s="159"/>
      <c r="M580" s="165"/>
      <c r="T580" s="166"/>
      <c r="AT580" s="161" t="s">
        <v>193</v>
      </c>
      <c r="AU580" s="161" t="s">
        <v>88</v>
      </c>
      <c r="AV580" s="12" t="s">
        <v>88</v>
      </c>
      <c r="AW580" s="12" t="s">
        <v>31</v>
      </c>
      <c r="AX580" s="12" t="s">
        <v>75</v>
      </c>
      <c r="AY580" s="161" t="s">
        <v>186</v>
      </c>
    </row>
    <row r="581" spans="2:65" s="15" customFormat="1">
      <c r="B581" s="191"/>
      <c r="D581" s="160" t="s">
        <v>193</v>
      </c>
      <c r="E581" s="192" t="s">
        <v>1</v>
      </c>
      <c r="F581" s="193" t="s">
        <v>527</v>
      </c>
      <c r="H581" s="194">
        <v>80.400000000000006</v>
      </c>
      <c r="I581" s="195"/>
      <c r="L581" s="191"/>
      <c r="M581" s="196"/>
      <c r="T581" s="197"/>
      <c r="AT581" s="192" t="s">
        <v>193</v>
      </c>
      <c r="AU581" s="192" t="s">
        <v>88</v>
      </c>
      <c r="AV581" s="15" t="s">
        <v>202</v>
      </c>
      <c r="AW581" s="15" t="s">
        <v>31</v>
      </c>
      <c r="AX581" s="15" t="s">
        <v>75</v>
      </c>
      <c r="AY581" s="192" t="s">
        <v>186</v>
      </c>
    </row>
    <row r="582" spans="2:65" s="14" customFormat="1">
      <c r="B582" s="174"/>
      <c r="D582" s="160" t="s">
        <v>193</v>
      </c>
      <c r="E582" s="175" t="s">
        <v>1</v>
      </c>
      <c r="F582" s="176" t="s">
        <v>815</v>
      </c>
      <c r="H582" s="175" t="s">
        <v>1</v>
      </c>
      <c r="I582" s="177"/>
      <c r="L582" s="174"/>
      <c r="M582" s="178"/>
      <c r="T582" s="179"/>
      <c r="AT582" s="175" t="s">
        <v>193</v>
      </c>
      <c r="AU582" s="175" t="s">
        <v>88</v>
      </c>
      <c r="AV582" s="14" t="s">
        <v>82</v>
      </c>
      <c r="AW582" s="14" t="s">
        <v>31</v>
      </c>
      <c r="AX582" s="14" t="s">
        <v>75</v>
      </c>
      <c r="AY582" s="175" t="s">
        <v>186</v>
      </c>
    </row>
    <row r="583" spans="2:65" s="12" customFormat="1">
      <c r="B583" s="159"/>
      <c r="D583" s="160" t="s">
        <v>193</v>
      </c>
      <c r="E583" s="161" t="s">
        <v>1</v>
      </c>
      <c r="F583" s="162" t="s">
        <v>816</v>
      </c>
      <c r="H583" s="163">
        <v>8.65</v>
      </c>
      <c r="I583" s="164"/>
      <c r="L583" s="159"/>
      <c r="M583" s="165"/>
      <c r="T583" s="166"/>
      <c r="AT583" s="161" t="s">
        <v>193</v>
      </c>
      <c r="AU583" s="161" t="s">
        <v>88</v>
      </c>
      <c r="AV583" s="12" t="s">
        <v>88</v>
      </c>
      <c r="AW583" s="12" t="s">
        <v>31</v>
      </c>
      <c r="AX583" s="12" t="s">
        <v>75</v>
      </c>
      <c r="AY583" s="161" t="s">
        <v>186</v>
      </c>
    </row>
    <row r="584" spans="2:65" s="12" customFormat="1">
      <c r="B584" s="159"/>
      <c r="D584" s="160" t="s">
        <v>193</v>
      </c>
      <c r="E584" s="161" t="s">
        <v>1</v>
      </c>
      <c r="F584" s="162" t="s">
        <v>817</v>
      </c>
      <c r="H584" s="163">
        <v>12.85</v>
      </c>
      <c r="I584" s="164"/>
      <c r="L584" s="159"/>
      <c r="M584" s="165"/>
      <c r="T584" s="166"/>
      <c r="AT584" s="161" t="s">
        <v>193</v>
      </c>
      <c r="AU584" s="161" t="s">
        <v>88</v>
      </c>
      <c r="AV584" s="12" t="s">
        <v>88</v>
      </c>
      <c r="AW584" s="12" t="s">
        <v>31</v>
      </c>
      <c r="AX584" s="12" t="s">
        <v>75</v>
      </c>
      <c r="AY584" s="161" t="s">
        <v>186</v>
      </c>
    </row>
    <row r="585" spans="2:65" s="12" customFormat="1">
      <c r="B585" s="159"/>
      <c r="D585" s="160" t="s">
        <v>193</v>
      </c>
      <c r="E585" s="161" t="s">
        <v>1</v>
      </c>
      <c r="F585" s="162" t="s">
        <v>818</v>
      </c>
      <c r="H585" s="163">
        <v>11.05</v>
      </c>
      <c r="I585" s="164"/>
      <c r="L585" s="159"/>
      <c r="M585" s="165"/>
      <c r="T585" s="166"/>
      <c r="AT585" s="161" t="s">
        <v>193</v>
      </c>
      <c r="AU585" s="161" t="s">
        <v>88</v>
      </c>
      <c r="AV585" s="12" t="s">
        <v>88</v>
      </c>
      <c r="AW585" s="12" t="s">
        <v>31</v>
      </c>
      <c r="AX585" s="12" t="s">
        <v>75</v>
      </c>
      <c r="AY585" s="161" t="s">
        <v>186</v>
      </c>
    </row>
    <row r="586" spans="2:65" s="12" customFormat="1">
      <c r="B586" s="159"/>
      <c r="D586" s="160" t="s">
        <v>193</v>
      </c>
      <c r="E586" s="161" t="s">
        <v>1</v>
      </c>
      <c r="F586" s="162" t="s">
        <v>819</v>
      </c>
      <c r="H586" s="163">
        <v>3.8</v>
      </c>
      <c r="I586" s="164"/>
      <c r="L586" s="159"/>
      <c r="M586" s="165"/>
      <c r="T586" s="166"/>
      <c r="AT586" s="161" t="s">
        <v>193</v>
      </c>
      <c r="AU586" s="161" t="s">
        <v>88</v>
      </c>
      <c r="AV586" s="12" t="s">
        <v>88</v>
      </c>
      <c r="AW586" s="12" t="s">
        <v>31</v>
      </c>
      <c r="AX586" s="12" t="s">
        <v>75</v>
      </c>
      <c r="AY586" s="161" t="s">
        <v>186</v>
      </c>
    </row>
    <row r="587" spans="2:65" s="12" customFormat="1">
      <c r="B587" s="159"/>
      <c r="D587" s="160" t="s">
        <v>193</v>
      </c>
      <c r="E587" s="161" t="s">
        <v>1</v>
      </c>
      <c r="F587" s="162" t="s">
        <v>820</v>
      </c>
      <c r="H587" s="163">
        <v>2.4500000000000002</v>
      </c>
      <c r="I587" s="164"/>
      <c r="L587" s="159"/>
      <c r="M587" s="165"/>
      <c r="T587" s="166"/>
      <c r="AT587" s="161" t="s">
        <v>193</v>
      </c>
      <c r="AU587" s="161" t="s">
        <v>88</v>
      </c>
      <c r="AV587" s="12" t="s">
        <v>88</v>
      </c>
      <c r="AW587" s="12" t="s">
        <v>31</v>
      </c>
      <c r="AX587" s="12" t="s">
        <v>75</v>
      </c>
      <c r="AY587" s="161" t="s">
        <v>186</v>
      </c>
    </row>
    <row r="588" spans="2:65" s="12" customFormat="1">
      <c r="B588" s="159"/>
      <c r="D588" s="160" t="s">
        <v>193</v>
      </c>
      <c r="E588" s="161" t="s">
        <v>1</v>
      </c>
      <c r="F588" s="162" t="s">
        <v>821</v>
      </c>
      <c r="H588" s="163">
        <v>36.15</v>
      </c>
      <c r="I588" s="164"/>
      <c r="L588" s="159"/>
      <c r="M588" s="165"/>
      <c r="T588" s="166"/>
      <c r="AT588" s="161" t="s">
        <v>193</v>
      </c>
      <c r="AU588" s="161" t="s">
        <v>88</v>
      </c>
      <c r="AV588" s="12" t="s">
        <v>88</v>
      </c>
      <c r="AW588" s="12" t="s">
        <v>31</v>
      </c>
      <c r="AX588" s="12" t="s">
        <v>75</v>
      </c>
      <c r="AY588" s="161" t="s">
        <v>186</v>
      </c>
    </row>
    <row r="589" spans="2:65" s="15" customFormat="1">
      <c r="B589" s="191"/>
      <c r="D589" s="160" t="s">
        <v>193</v>
      </c>
      <c r="E589" s="192" t="s">
        <v>1</v>
      </c>
      <c r="F589" s="193" t="s">
        <v>527</v>
      </c>
      <c r="H589" s="194">
        <v>74.95</v>
      </c>
      <c r="I589" s="195"/>
      <c r="L589" s="191"/>
      <c r="M589" s="196"/>
      <c r="T589" s="197"/>
      <c r="AT589" s="192" t="s">
        <v>193</v>
      </c>
      <c r="AU589" s="192" t="s">
        <v>88</v>
      </c>
      <c r="AV589" s="15" t="s">
        <v>202</v>
      </c>
      <c r="AW589" s="15" t="s">
        <v>31</v>
      </c>
      <c r="AX589" s="15" t="s">
        <v>75</v>
      </c>
      <c r="AY589" s="192" t="s">
        <v>186</v>
      </c>
    </row>
    <row r="590" spans="2:65" s="13" customFormat="1">
      <c r="B590" s="167"/>
      <c r="D590" s="160" t="s">
        <v>193</v>
      </c>
      <c r="E590" s="168" t="s">
        <v>1</v>
      </c>
      <c r="F590" s="169" t="s">
        <v>195</v>
      </c>
      <c r="H590" s="170">
        <v>155.35</v>
      </c>
      <c r="I590" s="171"/>
      <c r="L590" s="167"/>
      <c r="M590" s="172"/>
      <c r="T590" s="173"/>
      <c r="AT590" s="168" t="s">
        <v>193</v>
      </c>
      <c r="AU590" s="168" t="s">
        <v>88</v>
      </c>
      <c r="AV590" s="13" t="s">
        <v>192</v>
      </c>
      <c r="AW590" s="13" t="s">
        <v>31</v>
      </c>
      <c r="AX590" s="13" t="s">
        <v>82</v>
      </c>
      <c r="AY590" s="168" t="s">
        <v>186</v>
      </c>
    </row>
    <row r="591" spans="2:65" s="11" customFormat="1" ht="22.9" customHeight="1">
      <c r="B591" s="132"/>
      <c r="D591" s="133" t="s">
        <v>74</v>
      </c>
      <c r="E591" s="142" t="s">
        <v>222</v>
      </c>
      <c r="F591" s="142" t="s">
        <v>822</v>
      </c>
      <c r="I591" s="135"/>
      <c r="J591" s="143">
        <f>BK591</f>
        <v>0</v>
      </c>
      <c r="L591" s="132"/>
      <c r="M591" s="137"/>
      <c r="P591" s="138">
        <f>SUM(P592:P599)</f>
        <v>0</v>
      </c>
      <c r="R591" s="138">
        <f>SUM(R592:R599)</f>
        <v>0.48388823000000003</v>
      </c>
      <c r="T591" s="139">
        <f>SUM(T592:T599)</f>
        <v>0</v>
      </c>
      <c r="AR591" s="133" t="s">
        <v>82</v>
      </c>
      <c r="AT591" s="140" t="s">
        <v>74</v>
      </c>
      <c r="AU591" s="140" t="s">
        <v>82</v>
      </c>
      <c r="AY591" s="133" t="s">
        <v>186</v>
      </c>
      <c r="BK591" s="141">
        <f>SUM(BK592:BK599)</f>
        <v>0</v>
      </c>
    </row>
    <row r="592" spans="2:65" s="1" customFormat="1" ht="24.25" customHeight="1">
      <c r="B592" s="144"/>
      <c r="C592" s="145" t="s">
        <v>632</v>
      </c>
      <c r="D592" s="145" t="s">
        <v>188</v>
      </c>
      <c r="E592" s="146" t="s">
        <v>823</v>
      </c>
      <c r="F592" s="147" t="s">
        <v>824</v>
      </c>
      <c r="G592" s="148" t="s">
        <v>322</v>
      </c>
      <c r="H592" s="149">
        <v>1</v>
      </c>
      <c r="I592" s="150"/>
      <c r="J592" s="151">
        <f>ROUND(I592*H592,2)</f>
        <v>0</v>
      </c>
      <c r="K592" s="152"/>
      <c r="L592" s="32"/>
      <c r="M592" s="153" t="s">
        <v>1</v>
      </c>
      <c r="N592" s="154" t="s">
        <v>41</v>
      </c>
      <c r="P592" s="155">
        <f>O592*H592</f>
        <v>0</v>
      </c>
      <c r="Q592" s="155">
        <v>3.44663E-3</v>
      </c>
      <c r="R592" s="155">
        <f>Q592*H592</f>
        <v>3.44663E-3</v>
      </c>
      <c r="S592" s="155">
        <v>0</v>
      </c>
      <c r="T592" s="156">
        <f>S592*H592</f>
        <v>0</v>
      </c>
      <c r="AR592" s="157" t="s">
        <v>192</v>
      </c>
      <c r="AT592" s="157" t="s">
        <v>188</v>
      </c>
      <c r="AU592" s="157" t="s">
        <v>88</v>
      </c>
      <c r="AY592" s="17" t="s">
        <v>186</v>
      </c>
      <c r="BE592" s="158">
        <f>IF(N592="základná",J592,0)</f>
        <v>0</v>
      </c>
      <c r="BF592" s="158">
        <f>IF(N592="znížená",J592,0)</f>
        <v>0</v>
      </c>
      <c r="BG592" s="158">
        <f>IF(N592="zákl. prenesená",J592,0)</f>
        <v>0</v>
      </c>
      <c r="BH592" s="158">
        <f>IF(N592="zníž. prenesená",J592,0)</f>
        <v>0</v>
      </c>
      <c r="BI592" s="158">
        <f>IF(N592="nulová",J592,0)</f>
        <v>0</v>
      </c>
      <c r="BJ592" s="17" t="s">
        <v>88</v>
      </c>
      <c r="BK592" s="158">
        <f>ROUND(I592*H592,2)</f>
        <v>0</v>
      </c>
      <c r="BL592" s="17" t="s">
        <v>192</v>
      </c>
      <c r="BM592" s="157" t="s">
        <v>825</v>
      </c>
    </row>
    <row r="593" spans="2:65" s="12" customFormat="1">
      <c r="B593" s="159"/>
      <c r="D593" s="160" t="s">
        <v>193</v>
      </c>
      <c r="E593" s="161" t="s">
        <v>1</v>
      </c>
      <c r="F593" s="162" t="s">
        <v>826</v>
      </c>
      <c r="H593" s="163">
        <v>1</v>
      </c>
      <c r="I593" s="164"/>
      <c r="L593" s="159"/>
      <c r="M593" s="165"/>
      <c r="T593" s="166"/>
      <c r="AT593" s="161" t="s">
        <v>193</v>
      </c>
      <c r="AU593" s="161" t="s">
        <v>88</v>
      </c>
      <c r="AV593" s="12" t="s">
        <v>88</v>
      </c>
      <c r="AW593" s="12" t="s">
        <v>31</v>
      </c>
      <c r="AX593" s="12" t="s">
        <v>82</v>
      </c>
      <c r="AY593" s="161" t="s">
        <v>186</v>
      </c>
    </row>
    <row r="594" spans="2:65" s="1" customFormat="1" ht="24.25" customHeight="1">
      <c r="B594" s="144"/>
      <c r="C594" s="145" t="s">
        <v>827</v>
      </c>
      <c r="D594" s="145" t="s">
        <v>188</v>
      </c>
      <c r="E594" s="146" t="s">
        <v>828</v>
      </c>
      <c r="F594" s="147" t="s">
        <v>829</v>
      </c>
      <c r="G594" s="148" t="s">
        <v>198</v>
      </c>
      <c r="H594" s="149">
        <v>8.64</v>
      </c>
      <c r="I594" s="150"/>
      <c r="J594" s="151">
        <f>ROUND(I594*H594,2)</f>
        <v>0</v>
      </c>
      <c r="K594" s="152"/>
      <c r="L594" s="32"/>
      <c r="M594" s="153" t="s">
        <v>1</v>
      </c>
      <c r="N594" s="154" t="s">
        <v>41</v>
      </c>
      <c r="P594" s="155">
        <f>O594*H594</f>
        <v>0</v>
      </c>
      <c r="Q594" s="155">
        <v>1.4400000000000001E-3</v>
      </c>
      <c r="R594" s="155">
        <f>Q594*H594</f>
        <v>1.2441600000000002E-2</v>
      </c>
      <c r="S594" s="155">
        <v>0</v>
      </c>
      <c r="T594" s="156">
        <f>S594*H594</f>
        <v>0</v>
      </c>
      <c r="AR594" s="157" t="s">
        <v>192</v>
      </c>
      <c r="AT594" s="157" t="s">
        <v>188</v>
      </c>
      <c r="AU594" s="157" t="s">
        <v>88</v>
      </c>
      <c r="AY594" s="17" t="s">
        <v>186</v>
      </c>
      <c r="BE594" s="158">
        <f>IF(N594="základná",J594,0)</f>
        <v>0</v>
      </c>
      <c r="BF594" s="158">
        <f>IF(N594="znížená",J594,0)</f>
        <v>0</v>
      </c>
      <c r="BG594" s="158">
        <f>IF(N594="zákl. prenesená",J594,0)</f>
        <v>0</v>
      </c>
      <c r="BH594" s="158">
        <f>IF(N594="zníž. prenesená",J594,0)</f>
        <v>0</v>
      </c>
      <c r="BI594" s="158">
        <f>IF(N594="nulová",J594,0)</f>
        <v>0</v>
      </c>
      <c r="BJ594" s="17" t="s">
        <v>88</v>
      </c>
      <c r="BK594" s="158">
        <f>ROUND(I594*H594,2)</f>
        <v>0</v>
      </c>
      <c r="BL594" s="17" t="s">
        <v>192</v>
      </c>
      <c r="BM594" s="157" t="s">
        <v>830</v>
      </c>
    </row>
    <row r="595" spans="2:65" s="12" customFormat="1">
      <c r="B595" s="159"/>
      <c r="D595" s="160" t="s">
        <v>193</v>
      </c>
      <c r="E595" s="161" t="s">
        <v>1</v>
      </c>
      <c r="F595" s="162" t="s">
        <v>831</v>
      </c>
      <c r="H595" s="163">
        <v>8.64</v>
      </c>
      <c r="I595" s="164"/>
      <c r="L595" s="159"/>
      <c r="M595" s="165"/>
      <c r="T595" s="166"/>
      <c r="AT595" s="161" t="s">
        <v>193</v>
      </c>
      <c r="AU595" s="161" t="s">
        <v>88</v>
      </c>
      <c r="AV595" s="12" t="s">
        <v>88</v>
      </c>
      <c r="AW595" s="12" t="s">
        <v>31</v>
      </c>
      <c r="AX595" s="12" t="s">
        <v>82</v>
      </c>
      <c r="AY595" s="161" t="s">
        <v>186</v>
      </c>
    </row>
    <row r="596" spans="2:65" s="1" customFormat="1" ht="24.25" customHeight="1">
      <c r="B596" s="144"/>
      <c r="C596" s="180" t="s">
        <v>636</v>
      </c>
      <c r="D596" s="180" t="s">
        <v>218</v>
      </c>
      <c r="E596" s="181" t="s">
        <v>832</v>
      </c>
      <c r="F596" s="182" t="s">
        <v>833</v>
      </c>
      <c r="G596" s="183" t="s">
        <v>379</v>
      </c>
      <c r="H596" s="184">
        <v>40</v>
      </c>
      <c r="I596" s="185"/>
      <c r="J596" s="186">
        <f>ROUND(I596*H596,2)</f>
        <v>0</v>
      </c>
      <c r="K596" s="187"/>
      <c r="L596" s="188"/>
      <c r="M596" s="189" t="s">
        <v>1</v>
      </c>
      <c r="N596" s="190" t="s">
        <v>41</v>
      </c>
      <c r="P596" s="155">
        <f>O596*H596</f>
        <v>0</v>
      </c>
      <c r="Q596" s="155">
        <v>1.12E-2</v>
      </c>
      <c r="R596" s="155">
        <f>Q596*H596</f>
        <v>0.44800000000000001</v>
      </c>
      <c r="S596" s="155">
        <v>0</v>
      </c>
      <c r="T596" s="156">
        <f>S596*H596</f>
        <v>0</v>
      </c>
      <c r="AR596" s="157" t="s">
        <v>222</v>
      </c>
      <c r="AT596" s="157" t="s">
        <v>218</v>
      </c>
      <c r="AU596" s="157" t="s">
        <v>88</v>
      </c>
      <c r="AY596" s="17" t="s">
        <v>186</v>
      </c>
      <c r="BE596" s="158">
        <f>IF(N596="základná",J596,0)</f>
        <v>0</v>
      </c>
      <c r="BF596" s="158">
        <f>IF(N596="znížená",J596,0)</f>
        <v>0</v>
      </c>
      <c r="BG596" s="158">
        <f>IF(N596="zákl. prenesená",J596,0)</f>
        <v>0</v>
      </c>
      <c r="BH596" s="158">
        <f>IF(N596="zníž. prenesená",J596,0)</f>
        <v>0</v>
      </c>
      <c r="BI596" s="158">
        <f>IF(N596="nulová",J596,0)</f>
        <v>0</v>
      </c>
      <c r="BJ596" s="17" t="s">
        <v>88</v>
      </c>
      <c r="BK596" s="158">
        <f>ROUND(I596*H596,2)</f>
        <v>0</v>
      </c>
      <c r="BL596" s="17" t="s">
        <v>192</v>
      </c>
      <c r="BM596" s="157" t="s">
        <v>834</v>
      </c>
    </row>
    <row r="597" spans="2:65" s="12" customFormat="1">
      <c r="B597" s="159"/>
      <c r="D597" s="160" t="s">
        <v>193</v>
      </c>
      <c r="F597" s="162" t="s">
        <v>835</v>
      </c>
      <c r="H597" s="163">
        <v>40</v>
      </c>
      <c r="I597" s="164"/>
      <c r="L597" s="159"/>
      <c r="M597" s="165"/>
      <c r="T597" s="166"/>
      <c r="AT597" s="161" t="s">
        <v>193</v>
      </c>
      <c r="AU597" s="161" t="s">
        <v>88</v>
      </c>
      <c r="AV597" s="12" t="s">
        <v>88</v>
      </c>
      <c r="AW597" s="12" t="s">
        <v>3</v>
      </c>
      <c r="AX597" s="12" t="s">
        <v>82</v>
      </c>
      <c r="AY597" s="161" t="s">
        <v>186</v>
      </c>
    </row>
    <row r="598" spans="2:65" s="1" customFormat="1" ht="33" customHeight="1">
      <c r="B598" s="144"/>
      <c r="C598" s="145" t="s">
        <v>836</v>
      </c>
      <c r="D598" s="145" t="s">
        <v>188</v>
      </c>
      <c r="E598" s="146" t="s">
        <v>837</v>
      </c>
      <c r="F598" s="147" t="s">
        <v>838</v>
      </c>
      <c r="G598" s="148" t="s">
        <v>379</v>
      </c>
      <c r="H598" s="149">
        <v>1</v>
      </c>
      <c r="I598" s="150"/>
      <c r="J598" s="151">
        <f>ROUND(I598*H598,2)</f>
        <v>0</v>
      </c>
      <c r="K598" s="152"/>
      <c r="L598" s="32"/>
      <c r="M598" s="153" t="s">
        <v>1</v>
      </c>
      <c r="N598" s="154" t="s">
        <v>41</v>
      </c>
      <c r="P598" s="155">
        <f>O598*H598</f>
        <v>0</v>
      </c>
      <c r="Q598" s="155">
        <v>0</v>
      </c>
      <c r="R598" s="155">
        <f>Q598*H598</f>
        <v>0</v>
      </c>
      <c r="S598" s="155">
        <v>0</v>
      </c>
      <c r="T598" s="156">
        <f>S598*H598</f>
        <v>0</v>
      </c>
      <c r="AR598" s="157" t="s">
        <v>192</v>
      </c>
      <c r="AT598" s="157" t="s">
        <v>188</v>
      </c>
      <c r="AU598" s="157" t="s">
        <v>88</v>
      </c>
      <c r="AY598" s="17" t="s">
        <v>186</v>
      </c>
      <c r="BE598" s="158">
        <f>IF(N598="základná",J598,0)</f>
        <v>0</v>
      </c>
      <c r="BF598" s="158">
        <f>IF(N598="znížená",J598,0)</f>
        <v>0</v>
      </c>
      <c r="BG598" s="158">
        <f>IF(N598="zákl. prenesená",J598,0)</f>
        <v>0</v>
      </c>
      <c r="BH598" s="158">
        <f>IF(N598="zníž. prenesená",J598,0)</f>
        <v>0</v>
      </c>
      <c r="BI598" s="158">
        <f>IF(N598="nulová",J598,0)</f>
        <v>0</v>
      </c>
      <c r="BJ598" s="17" t="s">
        <v>88</v>
      </c>
      <c r="BK598" s="158">
        <f>ROUND(I598*H598,2)</f>
        <v>0</v>
      </c>
      <c r="BL598" s="17" t="s">
        <v>192</v>
      </c>
      <c r="BM598" s="157" t="s">
        <v>839</v>
      </c>
    </row>
    <row r="599" spans="2:65" s="1" customFormat="1" ht="24.25" customHeight="1">
      <c r="B599" s="144"/>
      <c r="C599" s="180" t="s">
        <v>639</v>
      </c>
      <c r="D599" s="180" t="s">
        <v>218</v>
      </c>
      <c r="E599" s="181" t="s">
        <v>840</v>
      </c>
      <c r="F599" s="182" t="s">
        <v>841</v>
      </c>
      <c r="G599" s="183" t="s">
        <v>379</v>
      </c>
      <c r="H599" s="184">
        <v>1</v>
      </c>
      <c r="I599" s="185"/>
      <c r="J599" s="186">
        <f>ROUND(I599*H599,2)</f>
        <v>0</v>
      </c>
      <c r="K599" s="187"/>
      <c r="L599" s="188"/>
      <c r="M599" s="189" t="s">
        <v>1</v>
      </c>
      <c r="N599" s="190" t="s">
        <v>41</v>
      </c>
      <c r="P599" s="155">
        <f>O599*H599</f>
        <v>0</v>
      </c>
      <c r="Q599" s="155">
        <v>0.02</v>
      </c>
      <c r="R599" s="155">
        <f>Q599*H599</f>
        <v>0.02</v>
      </c>
      <c r="S599" s="155">
        <v>0</v>
      </c>
      <c r="T599" s="156">
        <f>S599*H599</f>
        <v>0</v>
      </c>
      <c r="AR599" s="157" t="s">
        <v>222</v>
      </c>
      <c r="AT599" s="157" t="s">
        <v>218</v>
      </c>
      <c r="AU599" s="157" t="s">
        <v>88</v>
      </c>
      <c r="AY599" s="17" t="s">
        <v>186</v>
      </c>
      <c r="BE599" s="158">
        <f>IF(N599="základná",J599,0)</f>
        <v>0</v>
      </c>
      <c r="BF599" s="158">
        <f>IF(N599="znížená",J599,0)</f>
        <v>0</v>
      </c>
      <c r="BG599" s="158">
        <f>IF(N599="zákl. prenesená",J599,0)</f>
        <v>0</v>
      </c>
      <c r="BH599" s="158">
        <f>IF(N599="zníž. prenesená",J599,0)</f>
        <v>0</v>
      </c>
      <c r="BI599" s="158">
        <f>IF(N599="nulová",J599,0)</f>
        <v>0</v>
      </c>
      <c r="BJ599" s="17" t="s">
        <v>88</v>
      </c>
      <c r="BK599" s="158">
        <f>ROUND(I599*H599,2)</f>
        <v>0</v>
      </c>
      <c r="BL599" s="17" t="s">
        <v>192</v>
      </c>
      <c r="BM599" s="157" t="s">
        <v>842</v>
      </c>
    </row>
    <row r="600" spans="2:65" s="11" customFormat="1" ht="22.9" customHeight="1">
      <c r="B600" s="132"/>
      <c r="D600" s="133" t="s">
        <v>74</v>
      </c>
      <c r="E600" s="142" t="s">
        <v>232</v>
      </c>
      <c r="F600" s="142" t="s">
        <v>843</v>
      </c>
      <c r="I600" s="135"/>
      <c r="J600" s="143">
        <f>BK600</f>
        <v>0</v>
      </c>
      <c r="L600" s="132"/>
      <c r="M600" s="137"/>
      <c r="P600" s="138">
        <f>SUM(P601:P731)</f>
        <v>0</v>
      </c>
      <c r="R600" s="138">
        <f>SUM(R601:R731)</f>
        <v>9.6007874971799989</v>
      </c>
      <c r="T600" s="139">
        <f>SUM(T601:T731)</f>
        <v>159.0985</v>
      </c>
      <c r="AR600" s="133" t="s">
        <v>82</v>
      </c>
      <c r="AT600" s="140" t="s">
        <v>74</v>
      </c>
      <c r="AU600" s="140" t="s">
        <v>82</v>
      </c>
      <c r="AY600" s="133" t="s">
        <v>186</v>
      </c>
      <c r="BK600" s="141">
        <f>SUM(BK601:BK731)</f>
        <v>0</v>
      </c>
    </row>
    <row r="601" spans="2:65" s="1" customFormat="1" ht="33" customHeight="1">
      <c r="B601" s="144"/>
      <c r="C601" s="145" t="s">
        <v>844</v>
      </c>
      <c r="D601" s="145" t="s">
        <v>188</v>
      </c>
      <c r="E601" s="146" t="s">
        <v>845</v>
      </c>
      <c r="F601" s="147" t="s">
        <v>846</v>
      </c>
      <c r="G601" s="148" t="s">
        <v>322</v>
      </c>
      <c r="H601" s="149">
        <v>13.4</v>
      </c>
      <c r="I601" s="150"/>
      <c r="J601" s="151">
        <f>ROUND(I601*H601,2)</f>
        <v>0</v>
      </c>
      <c r="K601" s="152"/>
      <c r="L601" s="32"/>
      <c r="M601" s="153" t="s">
        <v>1</v>
      </c>
      <c r="N601" s="154" t="s">
        <v>41</v>
      </c>
      <c r="P601" s="155">
        <f>O601*H601</f>
        <v>0</v>
      </c>
      <c r="Q601" s="155">
        <v>0.19697571999999999</v>
      </c>
      <c r="R601" s="155">
        <f>Q601*H601</f>
        <v>2.6394746479999998</v>
      </c>
      <c r="S601" s="155">
        <v>0</v>
      </c>
      <c r="T601" s="156">
        <f>S601*H601</f>
        <v>0</v>
      </c>
      <c r="AR601" s="157" t="s">
        <v>192</v>
      </c>
      <c r="AT601" s="157" t="s">
        <v>188</v>
      </c>
      <c r="AU601" s="157" t="s">
        <v>88</v>
      </c>
      <c r="AY601" s="17" t="s">
        <v>186</v>
      </c>
      <c r="BE601" s="158">
        <f>IF(N601="základná",J601,0)</f>
        <v>0</v>
      </c>
      <c r="BF601" s="158">
        <f>IF(N601="znížená",J601,0)</f>
        <v>0</v>
      </c>
      <c r="BG601" s="158">
        <f>IF(N601="zákl. prenesená",J601,0)</f>
        <v>0</v>
      </c>
      <c r="BH601" s="158">
        <f>IF(N601="zníž. prenesená",J601,0)</f>
        <v>0</v>
      </c>
      <c r="BI601" s="158">
        <f>IF(N601="nulová",J601,0)</f>
        <v>0</v>
      </c>
      <c r="BJ601" s="17" t="s">
        <v>88</v>
      </c>
      <c r="BK601" s="158">
        <f>ROUND(I601*H601,2)</f>
        <v>0</v>
      </c>
      <c r="BL601" s="17" t="s">
        <v>192</v>
      </c>
      <c r="BM601" s="157" t="s">
        <v>847</v>
      </c>
    </row>
    <row r="602" spans="2:65" s="12" customFormat="1">
      <c r="B602" s="159"/>
      <c r="D602" s="160" t="s">
        <v>193</v>
      </c>
      <c r="E602" s="161" t="s">
        <v>1</v>
      </c>
      <c r="F602" s="162" t="s">
        <v>604</v>
      </c>
      <c r="H602" s="163">
        <v>13.4</v>
      </c>
      <c r="I602" s="164"/>
      <c r="L602" s="159"/>
      <c r="M602" s="165"/>
      <c r="T602" s="166"/>
      <c r="AT602" s="161" t="s">
        <v>193</v>
      </c>
      <c r="AU602" s="161" t="s">
        <v>88</v>
      </c>
      <c r="AV602" s="12" t="s">
        <v>88</v>
      </c>
      <c r="AW602" s="12" t="s">
        <v>31</v>
      </c>
      <c r="AX602" s="12" t="s">
        <v>82</v>
      </c>
      <c r="AY602" s="161" t="s">
        <v>186</v>
      </c>
    </row>
    <row r="603" spans="2:65" s="1" customFormat="1" ht="24.25" customHeight="1">
      <c r="B603" s="144"/>
      <c r="C603" s="180" t="s">
        <v>648</v>
      </c>
      <c r="D603" s="180" t="s">
        <v>218</v>
      </c>
      <c r="E603" s="181" t="s">
        <v>848</v>
      </c>
      <c r="F603" s="182" t="s">
        <v>849</v>
      </c>
      <c r="G603" s="183" t="s">
        <v>379</v>
      </c>
      <c r="H603" s="184">
        <v>14</v>
      </c>
      <c r="I603" s="185"/>
      <c r="J603" s="186">
        <f>ROUND(I603*H603,2)</f>
        <v>0</v>
      </c>
      <c r="K603" s="187"/>
      <c r="L603" s="188"/>
      <c r="M603" s="189" t="s">
        <v>1</v>
      </c>
      <c r="N603" s="190" t="s">
        <v>41</v>
      </c>
      <c r="P603" s="155">
        <f>O603*H603</f>
        <v>0</v>
      </c>
      <c r="Q603" s="155">
        <v>9.6000000000000002E-2</v>
      </c>
      <c r="R603" s="155">
        <f>Q603*H603</f>
        <v>1.3440000000000001</v>
      </c>
      <c r="S603" s="155">
        <v>0</v>
      </c>
      <c r="T603" s="156">
        <f>S603*H603</f>
        <v>0</v>
      </c>
      <c r="AR603" s="157" t="s">
        <v>222</v>
      </c>
      <c r="AT603" s="157" t="s">
        <v>218</v>
      </c>
      <c r="AU603" s="157" t="s">
        <v>88</v>
      </c>
      <c r="AY603" s="17" t="s">
        <v>186</v>
      </c>
      <c r="BE603" s="158">
        <f>IF(N603="základná",J603,0)</f>
        <v>0</v>
      </c>
      <c r="BF603" s="158">
        <f>IF(N603="znížená",J603,0)</f>
        <v>0</v>
      </c>
      <c r="BG603" s="158">
        <f>IF(N603="zákl. prenesená",J603,0)</f>
        <v>0</v>
      </c>
      <c r="BH603" s="158">
        <f>IF(N603="zníž. prenesená",J603,0)</f>
        <v>0</v>
      </c>
      <c r="BI603" s="158">
        <f>IF(N603="nulová",J603,0)</f>
        <v>0</v>
      </c>
      <c r="BJ603" s="17" t="s">
        <v>88</v>
      </c>
      <c r="BK603" s="158">
        <f>ROUND(I603*H603,2)</f>
        <v>0</v>
      </c>
      <c r="BL603" s="17" t="s">
        <v>192</v>
      </c>
      <c r="BM603" s="157" t="s">
        <v>850</v>
      </c>
    </row>
    <row r="604" spans="2:65" s="1" customFormat="1" ht="33" customHeight="1">
      <c r="B604" s="144"/>
      <c r="C604" s="145" t="s">
        <v>851</v>
      </c>
      <c r="D604" s="145" t="s">
        <v>188</v>
      </c>
      <c r="E604" s="146" t="s">
        <v>852</v>
      </c>
      <c r="F604" s="147" t="s">
        <v>853</v>
      </c>
      <c r="G604" s="148" t="s">
        <v>198</v>
      </c>
      <c r="H604" s="149">
        <v>0.80400000000000005</v>
      </c>
      <c r="I604" s="150"/>
      <c r="J604" s="151">
        <f>ROUND(I604*H604,2)</f>
        <v>0</v>
      </c>
      <c r="K604" s="152"/>
      <c r="L604" s="32"/>
      <c r="M604" s="153" t="s">
        <v>1</v>
      </c>
      <c r="N604" s="154" t="s">
        <v>41</v>
      </c>
      <c r="P604" s="155">
        <f>O604*H604</f>
        <v>0</v>
      </c>
      <c r="Q604" s="155">
        <v>2.2321</v>
      </c>
      <c r="R604" s="155">
        <f>Q604*H604</f>
        <v>1.7946084</v>
      </c>
      <c r="S604" s="155">
        <v>0</v>
      </c>
      <c r="T604" s="156">
        <f>S604*H604</f>
        <v>0</v>
      </c>
      <c r="AR604" s="157" t="s">
        <v>192</v>
      </c>
      <c r="AT604" s="157" t="s">
        <v>188</v>
      </c>
      <c r="AU604" s="157" t="s">
        <v>88</v>
      </c>
      <c r="AY604" s="17" t="s">
        <v>186</v>
      </c>
      <c r="BE604" s="158">
        <f>IF(N604="základná",J604,0)</f>
        <v>0</v>
      </c>
      <c r="BF604" s="158">
        <f>IF(N604="znížená",J604,0)</f>
        <v>0</v>
      </c>
      <c r="BG604" s="158">
        <f>IF(N604="zákl. prenesená",J604,0)</f>
        <v>0</v>
      </c>
      <c r="BH604" s="158">
        <f>IF(N604="zníž. prenesená",J604,0)</f>
        <v>0</v>
      </c>
      <c r="BI604" s="158">
        <f>IF(N604="nulová",J604,0)</f>
        <v>0</v>
      </c>
      <c r="BJ604" s="17" t="s">
        <v>88</v>
      </c>
      <c r="BK604" s="158">
        <f>ROUND(I604*H604,2)</f>
        <v>0</v>
      </c>
      <c r="BL604" s="17" t="s">
        <v>192</v>
      </c>
      <c r="BM604" s="157" t="s">
        <v>854</v>
      </c>
    </row>
    <row r="605" spans="2:65" s="12" customFormat="1">
      <c r="B605" s="159"/>
      <c r="D605" s="160" t="s">
        <v>193</v>
      </c>
      <c r="E605" s="161" t="s">
        <v>1</v>
      </c>
      <c r="F605" s="162" t="s">
        <v>855</v>
      </c>
      <c r="H605" s="163">
        <v>0.80400000000000005</v>
      </c>
      <c r="I605" s="164"/>
      <c r="L605" s="159"/>
      <c r="M605" s="165"/>
      <c r="T605" s="166"/>
      <c r="AT605" s="161" t="s">
        <v>193</v>
      </c>
      <c r="AU605" s="161" t="s">
        <v>88</v>
      </c>
      <c r="AV605" s="12" t="s">
        <v>88</v>
      </c>
      <c r="AW605" s="12" t="s">
        <v>31</v>
      </c>
      <c r="AX605" s="12" t="s">
        <v>82</v>
      </c>
      <c r="AY605" s="161" t="s">
        <v>186</v>
      </c>
    </row>
    <row r="606" spans="2:65" s="1" customFormat="1" ht="24.25" customHeight="1">
      <c r="B606" s="144"/>
      <c r="C606" s="145" t="s">
        <v>651</v>
      </c>
      <c r="D606" s="145" t="s">
        <v>188</v>
      </c>
      <c r="E606" s="146" t="s">
        <v>856</v>
      </c>
      <c r="F606" s="147" t="s">
        <v>857</v>
      </c>
      <c r="G606" s="148" t="s">
        <v>132</v>
      </c>
      <c r="H606" s="149">
        <v>185.13900000000001</v>
      </c>
      <c r="I606" s="150"/>
      <c r="J606" s="151">
        <f>ROUND(I606*H606,2)</f>
        <v>0</v>
      </c>
      <c r="K606" s="152"/>
      <c r="L606" s="32"/>
      <c r="M606" s="153" t="s">
        <v>1</v>
      </c>
      <c r="N606" s="154" t="s">
        <v>41</v>
      </c>
      <c r="P606" s="155">
        <f>O606*H606</f>
        <v>0</v>
      </c>
      <c r="Q606" s="155">
        <v>1.653E-2</v>
      </c>
      <c r="R606" s="155">
        <f>Q606*H606</f>
        <v>3.0603476700000001</v>
      </c>
      <c r="S606" s="155">
        <v>0</v>
      </c>
      <c r="T606" s="156">
        <f>S606*H606</f>
        <v>0</v>
      </c>
      <c r="AR606" s="157" t="s">
        <v>192</v>
      </c>
      <c r="AT606" s="157" t="s">
        <v>188</v>
      </c>
      <c r="AU606" s="157" t="s">
        <v>88</v>
      </c>
      <c r="AY606" s="17" t="s">
        <v>186</v>
      </c>
      <c r="BE606" s="158">
        <f>IF(N606="základná",J606,0)</f>
        <v>0</v>
      </c>
      <c r="BF606" s="158">
        <f>IF(N606="znížená",J606,0)</f>
        <v>0</v>
      </c>
      <c r="BG606" s="158">
        <f>IF(N606="zákl. prenesená",J606,0)</f>
        <v>0</v>
      </c>
      <c r="BH606" s="158">
        <f>IF(N606="zníž. prenesená",J606,0)</f>
        <v>0</v>
      </c>
      <c r="BI606" s="158">
        <f>IF(N606="nulová",J606,0)</f>
        <v>0</v>
      </c>
      <c r="BJ606" s="17" t="s">
        <v>88</v>
      </c>
      <c r="BK606" s="158">
        <f>ROUND(I606*H606,2)</f>
        <v>0</v>
      </c>
      <c r="BL606" s="17" t="s">
        <v>192</v>
      </c>
      <c r="BM606" s="157" t="s">
        <v>858</v>
      </c>
    </row>
    <row r="607" spans="2:65" s="14" customFormat="1">
      <c r="B607" s="174"/>
      <c r="D607" s="160" t="s">
        <v>193</v>
      </c>
      <c r="E607" s="175" t="s">
        <v>1</v>
      </c>
      <c r="F607" s="176" t="s">
        <v>859</v>
      </c>
      <c r="H607" s="175" t="s">
        <v>1</v>
      </c>
      <c r="I607" s="177"/>
      <c r="L607" s="174"/>
      <c r="M607" s="178"/>
      <c r="T607" s="179"/>
      <c r="AT607" s="175" t="s">
        <v>193</v>
      </c>
      <c r="AU607" s="175" t="s">
        <v>88</v>
      </c>
      <c r="AV607" s="14" t="s">
        <v>82</v>
      </c>
      <c r="AW607" s="14" t="s">
        <v>31</v>
      </c>
      <c r="AX607" s="14" t="s">
        <v>75</v>
      </c>
      <c r="AY607" s="175" t="s">
        <v>186</v>
      </c>
    </row>
    <row r="608" spans="2:65" s="12" customFormat="1">
      <c r="B608" s="159"/>
      <c r="D608" s="160" t="s">
        <v>193</v>
      </c>
      <c r="E608" s="161" t="s">
        <v>1</v>
      </c>
      <c r="F608" s="162" t="s">
        <v>860</v>
      </c>
      <c r="H608" s="163">
        <v>39.36</v>
      </c>
      <c r="I608" s="164"/>
      <c r="L608" s="159"/>
      <c r="M608" s="165"/>
      <c r="T608" s="166"/>
      <c r="AT608" s="161" t="s">
        <v>193</v>
      </c>
      <c r="AU608" s="161" t="s">
        <v>88</v>
      </c>
      <c r="AV608" s="12" t="s">
        <v>88</v>
      </c>
      <c r="AW608" s="12" t="s">
        <v>31</v>
      </c>
      <c r="AX608" s="12" t="s">
        <v>75</v>
      </c>
      <c r="AY608" s="161" t="s">
        <v>186</v>
      </c>
    </row>
    <row r="609" spans="2:65" s="14" customFormat="1">
      <c r="B609" s="174"/>
      <c r="D609" s="160" t="s">
        <v>193</v>
      </c>
      <c r="E609" s="175" t="s">
        <v>1</v>
      </c>
      <c r="F609" s="176" t="s">
        <v>861</v>
      </c>
      <c r="H609" s="175" t="s">
        <v>1</v>
      </c>
      <c r="I609" s="177"/>
      <c r="L609" s="174"/>
      <c r="M609" s="178"/>
      <c r="T609" s="179"/>
      <c r="AT609" s="175" t="s">
        <v>193</v>
      </c>
      <c r="AU609" s="175" t="s">
        <v>88</v>
      </c>
      <c r="AV609" s="14" t="s">
        <v>82</v>
      </c>
      <c r="AW609" s="14" t="s">
        <v>31</v>
      </c>
      <c r="AX609" s="14" t="s">
        <v>75</v>
      </c>
      <c r="AY609" s="175" t="s">
        <v>186</v>
      </c>
    </row>
    <row r="610" spans="2:65" s="12" customFormat="1">
      <c r="B610" s="159"/>
      <c r="D610" s="160" t="s">
        <v>193</v>
      </c>
      <c r="E610" s="161" t="s">
        <v>1</v>
      </c>
      <c r="F610" s="162" t="s">
        <v>862</v>
      </c>
      <c r="H610" s="163">
        <v>21</v>
      </c>
      <c r="I610" s="164"/>
      <c r="L610" s="159"/>
      <c r="M610" s="165"/>
      <c r="T610" s="166"/>
      <c r="AT610" s="161" t="s">
        <v>193</v>
      </c>
      <c r="AU610" s="161" t="s">
        <v>88</v>
      </c>
      <c r="AV610" s="12" t="s">
        <v>88</v>
      </c>
      <c r="AW610" s="12" t="s">
        <v>31</v>
      </c>
      <c r="AX610" s="12" t="s">
        <v>75</v>
      </c>
      <c r="AY610" s="161" t="s">
        <v>186</v>
      </c>
    </row>
    <row r="611" spans="2:65" s="12" customFormat="1">
      <c r="B611" s="159"/>
      <c r="D611" s="160" t="s">
        <v>193</v>
      </c>
      <c r="E611" s="161" t="s">
        <v>1</v>
      </c>
      <c r="F611" s="162" t="s">
        <v>863</v>
      </c>
      <c r="H611" s="163">
        <v>14.664999999999999</v>
      </c>
      <c r="I611" s="164"/>
      <c r="L611" s="159"/>
      <c r="M611" s="165"/>
      <c r="T611" s="166"/>
      <c r="AT611" s="161" t="s">
        <v>193</v>
      </c>
      <c r="AU611" s="161" t="s">
        <v>88</v>
      </c>
      <c r="AV611" s="12" t="s">
        <v>88</v>
      </c>
      <c r="AW611" s="12" t="s">
        <v>31</v>
      </c>
      <c r="AX611" s="12" t="s">
        <v>75</v>
      </c>
      <c r="AY611" s="161" t="s">
        <v>186</v>
      </c>
    </row>
    <row r="612" spans="2:65" s="12" customFormat="1">
      <c r="B612" s="159"/>
      <c r="D612" s="160" t="s">
        <v>193</v>
      </c>
      <c r="E612" s="161" t="s">
        <v>1</v>
      </c>
      <c r="F612" s="162" t="s">
        <v>864</v>
      </c>
      <c r="H612" s="163">
        <v>18.760000000000002</v>
      </c>
      <c r="I612" s="164"/>
      <c r="L612" s="159"/>
      <c r="M612" s="165"/>
      <c r="T612" s="166"/>
      <c r="AT612" s="161" t="s">
        <v>193</v>
      </c>
      <c r="AU612" s="161" t="s">
        <v>88</v>
      </c>
      <c r="AV612" s="12" t="s">
        <v>88</v>
      </c>
      <c r="AW612" s="12" t="s">
        <v>31</v>
      </c>
      <c r="AX612" s="12" t="s">
        <v>75</v>
      </c>
      <c r="AY612" s="161" t="s">
        <v>186</v>
      </c>
    </row>
    <row r="613" spans="2:65" s="14" customFormat="1">
      <c r="B613" s="174"/>
      <c r="D613" s="160" t="s">
        <v>193</v>
      </c>
      <c r="E613" s="175" t="s">
        <v>1</v>
      </c>
      <c r="F613" s="176" t="s">
        <v>865</v>
      </c>
      <c r="H613" s="175" t="s">
        <v>1</v>
      </c>
      <c r="I613" s="177"/>
      <c r="L613" s="174"/>
      <c r="M613" s="178"/>
      <c r="T613" s="179"/>
      <c r="AT613" s="175" t="s">
        <v>193</v>
      </c>
      <c r="AU613" s="175" t="s">
        <v>88</v>
      </c>
      <c r="AV613" s="14" t="s">
        <v>82</v>
      </c>
      <c r="AW613" s="14" t="s">
        <v>31</v>
      </c>
      <c r="AX613" s="14" t="s">
        <v>75</v>
      </c>
      <c r="AY613" s="175" t="s">
        <v>186</v>
      </c>
    </row>
    <row r="614" spans="2:65" s="12" customFormat="1">
      <c r="B614" s="159"/>
      <c r="D614" s="160" t="s">
        <v>193</v>
      </c>
      <c r="E614" s="161" t="s">
        <v>1</v>
      </c>
      <c r="F614" s="162" t="s">
        <v>866</v>
      </c>
      <c r="H614" s="163">
        <v>19.04</v>
      </c>
      <c r="I614" s="164"/>
      <c r="L614" s="159"/>
      <c r="M614" s="165"/>
      <c r="T614" s="166"/>
      <c r="AT614" s="161" t="s">
        <v>193</v>
      </c>
      <c r="AU614" s="161" t="s">
        <v>88</v>
      </c>
      <c r="AV614" s="12" t="s">
        <v>88</v>
      </c>
      <c r="AW614" s="12" t="s">
        <v>31</v>
      </c>
      <c r="AX614" s="12" t="s">
        <v>75</v>
      </c>
      <c r="AY614" s="161" t="s">
        <v>186</v>
      </c>
    </row>
    <row r="615" spans="2:65" s="12" customFormat="1">
      <c r="B615" s="159"/>
      <c r="D615" s="160" t="s">
        <v>193</v>
      </c>
      <c r="E615" s="161" t="s">
        <v>1</v>
      </c>
      <c r="F615" s="162" t="s">
        <v>867</v>
      </c>
      <c r="H615" s="163">
        <v>19.215</v>
      </c>
      <c r="I615" s="164"/>
      <c r="L615" s="159"/>
      <c r="M615" s="165"/>
      <c r="T615" s="166"/>
      <c r="AT615" s="161" t="s">
        <v>193</v>
      </c>
      <c r="AU615" s="161" t="s">
        <v>88</v>
      </c>
      <c r="AV615" s="12" t="s">
        <v>88</v>
      </c>
      <c r="AW615" s="12" t="s">
        <v>31</v>
      </c>
      <c r="AX615" s="12" t="s">
        <v>75</v>
      </c>
      <c r="AY615" s="161" t="s">
        <v>186</v>
      </c>
    </row>
    <row r="616" spans="2:65" s="12" customFormat="1">
      <c r="B616" s="159"/>
      <c r="D616" s="160" t="s">
        <v>193</v>
      </c>
      <c r="E616" s="161" t="s">
        <v>1</v>
      </c>
      <c r="F616" s="162" t="s">
        <v>868</v>
      </c>
      <c r="H616" s="163">
        <v>13.199</v>
      </c>
      <c r="I616" s="164"/>
      <c r="L616" s="159"/>
      <c r="M616" s="165"/>
      <c r="T616" s="166"/>
      <c r="AT616" s="161" t="s">
        <v>193</v>
      </c>
      <c r="AU616" s="161" t="s">
        <v>88</v>
      </c>
      <c r="AV616" s="12" t="s">
        <v>88</v>
      </c>
      <c r="AW616" s="12" t="s">
        <v>31</v>
      </c>
      <c r="AX616" s="12" t="s">
        <v>75</v>
      </c>
      <c r="AY616" s="161" t="s">
        <v>186</v>
      </c>
    </row>
    <row r="617" spans="2:65" s="14" customFormat="1">
      <c r="B617" s="174"/>
      <c r="D617" s="160" t="s">
        <v>193</v>
      </c>
      <c r="E617" s="175" t="s">
        <v>1</v>
      </c>
      <c r="F617" s="176" t="s">
        <v>869</v>
      </c>
      <c r="H617" s="175" t="s">
        <v>1</v>
      </c>
      <c r="I617" s="177"/>
      <c r="L617" s="174"/>
      <c r="M617" s="178"/>
      <c r="T617" s="179"/>
      <c r="AT617" s="175" t="s">
        <v>193</v>
      </c>
      <c r="AU617" s="175" t="s">
        <v>88</v>
      </c>
      <c r="AV617" s="14" t="s">
        <v>82</v>
      </c>
      <c r="AW617" s="14" t="s">
        <v>31</v>
      </c>
      <c r="AX617" s="14" t="s">
        <v>75</v>
      </c>
      <c r="AY617" s="175" t="s">
        <v>186</v>
      </c>
    </row>
    <row r="618" spans="2:65" s="12" customFormat="1">
      <c r="B618" s="159"/>
      <c r="D618" s="160" t="s">
        <v>193</v>
      </c>
      <c r="E618" s="161" t="s">
        <v>1</v>
      </c>
      <c r="F618" s="162" t="s">
        <v>870</v>
      </c>
      <c r="H618" s="163">
        <v>39.9</v>
      </c>
      <c r="I618" s="164"/>
      <c r="L618" s="159"/>
      <c r="M618" s="165"/>
      <c r="T618" s="166"/>
      <c r="AT618" s="161" t="s">
        <v>193</v>
      </c>
      <c r="AU618" s="161" t="s">
        <v>88</v>
      </c>
      <c r="AV618" s="12" t="s">
        <v>88</v>
      </c>
      <c r="AW618" s="12" t="s">
        <v>31</v>
      </c>
      <c r="AX618" s="12" t="s">
        <v>75</v>
      </c>
      <c r="AY618" s="161" t="s">
        <v>186</v>
      </c>
    </row>
    <row r="619" spans="2:65" s="13" customFormat="1">
      <c r="B619" s="167"/>
      <c r="D619" s="160" t="s">
        <v>193</v>
      </c>
      <c r="E619" s="168" t="s">
        <v>1</v>
      </c>
      <c r="F619" s="169" t="s">
        <v>195</v>
      </c>
      <c r="H619" s="170">
        <v>185.13900000000001</v>
      </c>
      <c r="I619" s="171"/>
      <c r="L619" s="167"/>
      <c r="M619" s="172"/>
      <c r="T619" s="173"/>
      <c r="AT619" s="168" t="s">
        <v>193</v>
      </c>
      <c r="AU619" s="168" t="s">
        <v>88</v>
      </c>
      <c r="AV619" s="13" t="s">
        <v>192</v>
      </c>
      <c r="AW619" s="13" t="s">
        <v>31</v>
      </c>
      <c r="AX619" s="13" t="s">
        <v>82</v>
      </c>
      <c r="AY619" s="168" t="s">
        <v>186</v>
      </c>
    </row>
    <row r="620" spans="2:65" s="1" customFormat="1" ht="24.25" customHeight="1">
      <c r="B620" s="144"/>
      <c r="C620" s="145" t="s">
        <v>871</v>
      </c>
      <c r="D620" s="145" t="s">
        <v>188</v>
      </c>
      <c r="E620" s="146" t="s">
        <v>872</v>
      </c>
      <c r="F620" s="147" t="s">
        <v>873</v>
      </c>
      <c r="G620" s="148" t="s">
        <v>132</v>
      </c>
      <c r="H620" s="149">
        <v>185.13900000000001</v>
      </c>
      <c r="I620" s="150"/>
      <c r="J620" s="151">
        <f>ROUND(I620*H620,2)</f>
        <v>0</v>
      </c>
      <c r="K620" s="152"/>
      <c r="L620" s="32"/>
      <c r="M620" s="153" t="s">
        <v>1</v>
      </c>
      <c r="N620" s="154" t="s">
        <v>41</v>
      </c>
      <c r="P620" s="155">
        <f>O620*H620</f>
        <v>0</v>
      </c>
      <c r="Q620" s="155">
        <v>0</v>
      </c>
      <c r="R620" s="155">
        <f>Q620*H620</f>
        <v>0</v>
      </c>
      <c r="S620" s="155">
        <v>0</v>
      </c>
      <c r="T620" s="156">
        <f>S620*H620</f>
        <v>0</v>
      </c>
      <c r="AR620" s="157" t="s">
        <v>192</v>
      </c>
      <c r="AT620" s="157" t="s">
        <v>188</v>
      </c>
      <c r="AU620" s="157" t="s">
        <v>88</v>
      </c>
      <c r="AY620" s="17" t="s">
        <v>186</v>
      </c>
      <c r="BE620" s="158">
        <f>IF(N620="základná",J620,0)</f>
        <v>0</v>
      </c>
      <c r="BF620" s="158">
        <f>IF(N620="znížená",J620,0)</f>
        <v>0</v>
      </c>
      <c r="BG620" s="158">
        <f>IF(N620="zákl. prenesená",J620,0)</f>
        <v>0</v>
      </c>
      <c r="BH620" s="158">
        <f>IF(N620="zníž. prenesená",J620,0)</f>
        <v>0</v>
      </c>
      <c r="BI620" s="158">
        <f>IF(N620="nulová",J620,0)</f>
        <v>0</v>
      </c>
      <c r="BJ620" s="17" t="s">
        <v>88</v>
      </c>
      <c r="BK620" s="158">
        <f>ROUND(I620*H620,2)</f>
        <v>0</v>
      </c>
      <c r="BL620" s="17" t="s">
        <v>192</v>
      </c>
      <c r="BM620" s="157" t="s">
        <v>874</v>
      </c>
    </row>
    <row r="621" spans="2:65" s="1" customFormat="1" ht="37.9" customHeight="1">
      <c r="B621" s="144"/>
      <c r="C621" s="145" t="s">
        <v>658</v>
      </c>
      <c r="D621" s="145" t="s">
        <v>188</v>
      </c>
      <c r="E621" s="146" t="s">
        <v>875</v>
      </c>
      <c r="F621" s="147" t="s">
        <v>876</v>
      </c>
      <c r="G621" s="148" t="s">
        <v>132</v>
      </c>
      <c r="H621" s="149">
        <v>740.55600000000004</v>
      </c>
      <c r="I621" s="150"/>
      <c r="J621" s="151">
        <f>ROUND(I621*H621,2)</f>
        <v>0</v>
      </c>
      <c r="K621" s="152"/>
      <c r="L621" s="32"/>
      <c r="M621" s="153" t="s">
        <v>1</v>
      </c>
      <c r="N621" s="154" t="s">
        <v>41</v>
      </c>
      <c r="P621" s="155">
        <f>O621*H621</f>
        <v>0</v>
      </c>
      <c r="Q621" s="155">
        <v>0</v>
      </c>
      <c r="R621" s="155">
        <f>Q621*H621</f>
        <v>0</v>
      </c>
      <c r="S621" s="155">
        <v>0</v>
      </c>
      <c r="T621" s="156">
        <f>S621*H621</f>
        <v>0</v>
      </c>
      <c r="AR621" s="157" t="s">
        <v>192</v>
      </c>
      <c r="AT621" s="157" t="s">
        <v>188</v>
      </c>
      <c r="AU621" s="157" t="s">
        <v>88</v>
      </c>
      <c r="AY621" s="17" t="s">
        <v>186</v>
      </c>
      <c r="BE621" s="158">
        <f>IF(N621="základná",J621,0)</f>
        <v>0</v>
      </c>
      <c r="BF621" s="158">
        <f>IF(N621="znížená",J621,0)</f>
        <v>0</v>
      </c>
      <c r="BG621" s="158">
        <f>IF(N621="zákl. prenesená",J621,0)</f>
        <v>0</v>
      </c>
      <c r="BH621" s="158">
        <f>IF(N621="zníž. prenesená",J621,0)</f>
        <v>0</v>
      </c>
      <c r="BI621" s="158">
        <f>IF(N621="nulová",J621,0)</f>
        <v>0</v>
      </c>
      <c r="BJ621" s="17" t="s">
        <v>88</v>
      </c>
      <c r="BK621" s="158">
        <f>ROUND(I621*H621,2)</f>
        <v>0</v>
      </c>
      <c r="BL621" s="17" t="s">
        <v>192</v>
      </c>
      <c r="BM621" s="157" t="s">
        <v>877</v>
      </c>
    </row>
    <row r="622" spans="2:65" s="1" customFormat="1" ht="24.25" customHeight="1">
      <c r="B622" s="144"/>
      <c r="C622" s="145" t="s">
        <v>878</v>
      </c>
      <c r="D622" s="145" t="s">
        <v>188</v>
      </c>
      <c r="E622" s="146" t="s">
        <v>879</v>
      </c>
      <c r="F622" s="147" t="s">
        <v>880</v>
      </c>
      <c r="G622" s="148" t="s">
        <v>132</v>
      </c>
      <c r="H622" s="149">
        <v>110.443</v>
      </c>
      <c r="I622" s="150"/>
      <c r="J622" s="151">
        <f>ROUND(I622*H622,2)</f>
        <v>0</v>
      </c>
      <c r="K622" s="152"/>
      <c r="L622" s="32"/>
      <c r="M622" s="153" t="s">
        <v>1</v>
      </c>
      <c r="N622" s="154" t="s">
        <v>41</v>
      </c>
      <c r="P622" s="155">
        <f>O622*H622</f>
        <v>0</v>
      </c>
      <c r="Q622" s="155">
        <v>1.5286399999999999E-3</v>
      </c>
      <c r="R622" s="155">
        <f>Q622*H622</f>
        <v>0.16882758751999999</v>
      </c>
      <c r="S622" s="155">
        <v>0</v>
      </c>
      <c r="T622" s="156">
        <f>S622*H622</f>
        <v>0</v>
      </c>
      <c r="AR622" s="157" t="s">
        <v>192</v>
      </c>
      <c r="AT622" s="157" t="s">
        <v>188</v>
      </c>
      <c r="AU622" s="157" t="s">
        <v>88</v>
      </c>
      <c r="AY622" s="17" t="s">
        <v>186</v>
      </c>
      <c r="BE622" s="158">
        <f>IF(N622="základná",J622,0)</f>
        <v>0</v>
      </c>
      <c r="BF622" s="158">
        <f>IF(N622="znížená",J622,0)</f>
        <v>0</v>
      </c>
      <c r="BG622" s="158">
        <f>IF(N622="zákl. prenesená",J622,0)</f>
        <v>0</v>
      </c>
      <c r="BH622" s="158">
        <f>IF(N622="zníž. prenesená",J622,0)</f>
        <v>0</v>
      </c>
      <c r="BI622" s="158">
        <f>IF(N622="nulová",J622,0)</f>
        <v>0</v>
      </c>
      <c r="BJ622" s="17" t="s">
        <v>88</v>
      </c>
      <c r="BK622" s="158">
        <f>ROUND(I622*H622,2)</f>
        <v>0</v>
      </c>
      <c r="BL622" s="17" t="s">
        <v>192</v>
      </c>
      <c r="BM622" s="157" t="s">
        <v>881</v>
      </c>
    </row>
    <row r="623" spans="2:65" s="1" customFormat="1" ht="24.25" customHeight="1">
      <c r="B623" s="144"/>
      <c r="C623" s="145" t="s">
        <v>664</v>
      </c>
      <c r="D623" s="145" t="s">
        <v>188</v>
      </c>
      <c r="E623" s="146" t="s">
        <v>882</v>
      </c>
      <c r="F623" s="147" t="s">
        <v>883</v>
      </c>
      <c r="G623" s="148" t="s">
        <v>132</v>
      </c>
      <c r="H623" s="149">
        <v>37.75</v>
      </c>
      <c r="I623" s="150"/>
      <c r="J623" s="151">
        <f>ROUND(I623*H623,2)</f>
        <v>0</v>
      </c>
      <c r="K623" s="152"/>
      <c r="L623" s="32"/>
      <c r="M623" s="153" t="s">
        <v>1</v>
      </c>
      <c r="N623" s="154" t="s">
        <v>41</v>
      </c>
      <c r="P623" s="155">
        <f>O623*H623</f>
        <v>0</v>
      </c>
      <c r="Q623" s="155">
        <v>1.92542E-3</v>
      </c>
      <c r="R623" s="155">
        <f>Q623*H623</f>
        <v>7.2684604999999999E-2</v>
      </c>
      <c r="S623" s="155">
        <v>0</v>
      </c>
      <c r="T623" s="156">
        <f>S623*H623</f>
        <v>0</v>
      </c>
      <c r="AR623" s="157" t="s">
        <v>192</v>
      </c>
      <c r="AT623" s="157" t="s">
        <v>188</v>
      </c>
      <c r="AU623" s="157" t="s">
        <v>88</v>
      </c>
      <c r="AY623" s="17" t="s">
        <v>186</v>
      </c>
      <c r="BE623" s="158">
        <f>IF(N623="základná",J623,0)</f>
        <v>0</v>
      </c>
      <c r="BF623" s="158">
        <f>IF(N623="znížená",J623,0)</f>
        <v>0</v>
      </c>
      <c r="BG623" s="158">
        <f>IF(N623="zákl. prenesená",J623,0)</f>
        <v>0</v>
      </c>
      <c r="BH623" s="158">
        <f>IF(N623="zníž. prenesená",J623,0)</f>
        <v>0</v>
      </c>
      <c r="BI623" s="158">
        <f>IF(N623="nulová",J623,0)</f>
        <v>0</v>
      </c>
      <c r="BJ623" s="17" t="s">
        <v>88</v>
      </c>
      <c r="BK623" s="158">
        <f>ROUND(I623*H623,2)</f>
        <v>0</v>
      </c>
      <c r="BL623" s="17" t="s">
        <v>192</v>
      </c>
      <c r="BM623" s="157" t="s">
        <v>884</v>
      </c>
    </row>
    <row r="624" spans="2:65" s="1" customFormat="1" ht="33" customHeight="1">
      <c r="B624" s="144"/>
      <c r="C624" s="145" t="s">
        <v>885</v>
      </c>
      <c r="D624" s="145" t="s">
        <v>188</v>
      </c>
      <c r="E624" s="146" t="s">
        <v>886</v>
      </c>
      <c r="F624" s="147" t="s">
        <v>887</v>
      </c>
      <c r="G624" s="148" t="s">
        <v>132</v>
      </c>
      <c r="H624" s="149">
        <v>3</v>
      </c>
      <c r="I624" s="150"/>
      <c r="J624" s="151">
        <f>ROUND(I624*H624,2)</f>
        <v>0</v>
      </c>
      <c r="K624" s="152"/>
      <c r="L624" s="32"/>
      <c r="M624" s="153" t="s">
        <v>1</v>
      </c>
      <c r="N624" s="154" t="s">
        <v>41</v>
      </c>
      <c r="P624" s="155">
        <f>O624*H624</f>
        <v>0</v>
      </c>
      <c r="Q624" s="155">
        <v>1.92542E-3</v>
      </c>
      <c r="R624" s="155">
        <f>Q624*H624</f>
        <v>5.7762600000000001E-3</v>
      </c>
      <c r="S624" s="155">
        <v>0</v>
      </c>
      <c r="T624" s="156">
        <f>S624*H624</f>
        <v>0</v>
      </c>
      <c r="AR624" s="157" t="s">
        <v>192</v>
      </c>
      <c r="AT624" s="157" t="s">
        <v>188</v>
      </c>
      <c r="AU624" s="157" t="s">
        <v>88</v>
      </c>
      <c r="AY624" s="17" t="s">
        <v>186</v>
      </c>
      <c r="BE624" s="158">
        <f>IF(N624="základná",J624,0)</f>
        <v>0</v>
      </c>
      <c r="BF624" s="158">
        <f>IF(N624="znížená",J624,0)</f>
        <v>0</v>
      </c>
      <c r="BG624" s="158">
        <f>IF(N624="zákl. prenesená",J624,0)</f>
        <v>0</v>
      </c>
      <c r="BH624" s="158">
        <f>IF(N624="zníž. prenesená",J624,0)</f>
        <v>0</v>
      </c>
      <c r="BI624" s="158">
        <f>IF(N624="nulová",J624,0)</f>
        <v>0</v>
      </c>
      <c r="BJ624" s="17" t="s">
        <v>88</v>
      </c>
      <c r="BK624" s="158">
        <f>ROUND(I624*H624,2)</f>
        <v>0</v>
      </c>
      <c r="BL624" s="17" t="s">
        <v>192</v>
      </c>
      <c r="BM624" s="157" t="s">
        <v>888</v>
      </c>
    </row>
    <row r="625" spans="2:65" s="12" customFormat="1" ht="20">
      <c r="B625" s="159"/>
      <c r="D625" s="160" t="s">
        <v>193</v>
      </c>
      <c r="E625" s="161" t="s">
        <v>1</v>
      </c>
      <c r="F625" s="162" t="s">
        <v>889</v>
      </c>
      <c r="H625" s="163">
        <v>3</v>
      </c>
      <c r="I625" s="164"/>
      <c r="L625" s="159"/>
      <c r="M625" s="165"/>
      <c r="T625" s="166"/>
      <c r="AT625" s="161" t="s">
        <v>193</v>
      </c>
      <c r="AU625" s="161" t="s">
        <v>88</v>
      </c>
      <c r="AV625" s="12" t="s">
        <v>88</v>
      </c>
      <c r="AW625" s="12" t="s">
        <v>31</v>
      </c>
      <c r="AX625" s="12" t="s">
        <v>82</v>
      </c>
      <c r="AY625" s="161" t="s">
        <v>186</v>
      </c>
    </row>
    <row r="626" spans="2:65" s="1" customFormat="1" ht="16.5" customHeight="1">
      <c r="B626" s="144"/>
      <c r="C626" s="145" t="s">
        <v>667</v>
      </c>
      <c r="D626" s="145" t="s">
        <v>188</v>
      </c>
      <c r="E626" s="146" t="s">
        <v>890</v>
      </c>
      <c r="F626" s="147" t="s">
        <v>891</v>
      </c>
      <c r="G626" s="148" t="s">
        <v>132</v>
      </c>
      <c r="H626" s="149">
        <v>185.13900000000001</v>
      </c>
      <c r="I626" s="150"/>
      <c r="J626" s="151">
        <f>ROUND(I626*H626,2)</f>
        <v>0</v>
      </c>
      <c r="K626" s="152"/>
      <c r="L626" s="32"/>
      <c r="M626" s="153" t="s">
        <v>1</v>
      </c>
      <c r="N626" s="154" t="s">
        <v>41</v>
      </c>
      <c r="P626" s="155">
        <f>O626*H626</f>
        <v>0</v>
      </c>
      <c r="Q626" s="155">
        <v>5.4939999999999999E-5</v>
      </c>
      <c r="R626" s="155">
        <f>Q626*H626</f>
        <v>1.0171536660000001E-2</v>
      </c>
      <c r="S626" s="155">
        <v>0</v>
      </c>
      <c r="T626" s="156">
        <f>S626*H626</f>
        <v>0</v>
      </c>
      <c r="AR626" s="157" t="s">
        <v>192</v>
      </c>
      <c r="AT626" s="157" t="s">
        <v>188</v>
      </c>
      <c r="AU626" s="157" t="s">
        <v>88</v>
      </c>
      <c r="AY626" s="17" t="s">
        <v>186</v>
      </c>
      <c r="BE626" s="158">
        <f>IF(N626="základná",J626,0)</f>
        <v>0</v>
      </c>
      <c r="BF626" s="158">
        <f>IF(N626="znížená",J626,0)</f>
        <v>0</v>
      </c>
      <c r="BG626" s="158">
        <f>IF(N626="zákl. prenesená",J626,0)</f>
        <v>0</v>
      </c>
      <c r="BH626" s="158">
        <f>IF(N626="zníž. prenesená",J626,0)</f>
        <v>0</v>
      </c>
      <c r="BI626" s="158">
        <f>IF(N626="nulová",J626,0)</f>
        <v>0</v>
      </c>
      <c r="BJ626" s="17" t="s">
        <v>88</v>
      </c>
      <c r="BK626" s="158">
        <f>ROUND(I626*H626,2)</f>
        <v>0</v>
      </c>
      <c r="BL626" s="17" t="s">
        <v>192</v>
      </c>
      <c r="BM626" s="157" t="s">
        <v>892</v>
      </c>
    </row>
    <row r="627" spans="2:65" s="1" customFormat="1" ht="16.5" customHeight="1">
      <c r="B627" s="144"/>
      <c r="C627" s="145" t="s">
        <v>893</v>
      </c>
      <c r="D627" s="145" t="s">
        <v>188</v>
      </c>
      <c r="E627" s="146" t="s">
        <v>894</v>
      </c>
      <c r="F627" s="147" t="s">
        <v>895</v>
      </c>
      <c r="G627" s="148" t="s">
        <v>132</v>
      </c>
      <c r="H627" s="149">
        <v>198.4</v>
      </c>
      <c r="I627" s="150"/>
      <c r="J627" s="151">
        <f>ROUND(I627*H627,2)</f>
        <v>0</v>
      </c>
      <c r="K627" s="152"/>
      <c r="L627" s="32"/>
      <c r="M627" s="153" t="s">
        <v>1</v>
      </c>
      <c r="N627" s="154" t="s">
        <v>41</v>
      </c>
      <c r="P627" s="155">
        <f>O627*H627</f>
        <v>0</v>
      </c>
      <c r="Q627" s="155">
        <v>4.8999999999999998E-5</v>
      </c>
      <c r="R627" s="155">
        <f>Q627*H627</f>
        <v>9.7216000000000004E-3</v>
      </c>
      <c r="S627" s="155">
        <v>0</v>
      </c>
      <c r="T627" s="156">
        <f>S627*H627</f>
        <v>0</v>
      </c>
      <c r="AR627" s="157" t="s">
        <v>192</v>
      </c>
      <c r="AT627" s="157" t="s">
        <v>188</v>
      </c>
      <c r="AU627" s="157" t="s">
        <v>88</v>
      </c>
      <c r="AY627" s="17" t="s">
        <v>186</v>
      </c>
      <c r="BE627" s="158">
        <f>IF(N627="základná",J627,0)</f>
        <v>0</v>
      </c>
      <c r="BF627" s="158">
        <f>IF(N627="znížená",J627,0)</f>
        <v>0</v>
      </c>
      <c r="BG627" s="158">
        <f>IF(N627="zákl. prenesená",J627,0)</f>
        <v>0</v>
      </c>
      <c r="BH627" s="158">
        <f>IF(N627="zníž. prenesená",J627,0)</f>
        <v>0</v>
      </c>
      <c r="BI627" s="158">
        <f>IF(N627="nulová",J627,0)</f>
        <v>0</v>
      </c>
      <c r="BJ627" s="17" t="s">
        <v>88</v>
      </c>
      <c r="BK627" s="158">
        <f>ROUND(I627*H627,2)</f>
        <v>0</v>
      </c>
      <c r="BL627" s="17" t="s">
        <v>192</v>
      </c>
      <c r="BM627" s="157" t="s">
        <v>896</v>
      </c>
    </row>
    <row r="628" spans="2:65" s="12" customFormat="1">
      <c r="B628" s="159"/>
      <c r="D628" s="160" t="s">
        <v>193</v>
      </c>
      <c r="E628" s="161" t="s">
        <v>1</v>
      </c>
      <c r="F628" s="162" t="s">
        <v>897</v>
      </c>
      <c r="H628" s="163">
        <v>198.4</v>
      </c>
      <c r="I628" s="164"/>
      <c r="L628" s="159"/>
      <c r="M628" s="165"/>
      <c r="T628" s="166"/>
      <c r="AT628" s="161" t="s">
        <v>193</v>
      </c>
      <c r="AU628" s="161" t="s">
        <v>88</v>
      </c>
      <c r="AV628" s="12" t="s">
        <v>88</v>
      </c>
      <c r="AW628" s="12" t="s">
        <v>31</v>
      </c>
      <c r="AX628" s="12" t="s">
        <v>82</v>
      </c>
      <c r="AY628" s="161" t="s">
        <v>186</v>
      </c>
    </row>
    <row r="629" spans="2:65" s="1" customFormat="1" ht="37.9" customHeight="1">
      <c r="B629" s="144"/>
      <c r="C629" s="145" t="s">
        <v>671</v>
      </c>
      <c r="D629" s="145" t="s">
        <v>188</v>
      </c>
      <c r="E629" s="146" t="s">
        <v>898</v>
      </c>
      <c r="F629" s="147" t="s">
        <v>899</v>
      </c>
      <c r="G629" s="148" t="s">
        <v>379</v>
      </c>
      <c r="H629" s="149">
        <v>24</v>
      </c>
      <c r="I629" s="150"/>
      <c r="J629" s="151">
        <f>ROUND(I629*H629,2)</f>
        <v>0</v>
      </c>
      <c r="K629" s="152"/>
      <c r="L629" s="32"/>
      <c r="M629" s="153" t="s">
        <v>1</v>
      </c>
      <c r="N629" s="154" t="s">
        <v>41</v>
      </c>
      <c r="P629" s="155">
        <f>O629*H629</f>
        <v>0</v>
      </c>
      <c r="Q629" s="155">
        <v>1.4999999999999999E-4</v>
      </c>
      <c r="R629" s="155">
        <f>Q629*H629</f>
        <v>3.5999999999999999E-3</v>
      </c>
      <c r="S629" s="155">
        <v>0</v>
      </c>
      <c r="T629" s="156">
        <f>S629*H629</f>
        <v>0</v>
      </c>
      <c r="AR629" s="157" t="s">
        <v>192</v>
      </c>
      <c r="AT629" s="157" t="s">
        <v>188</v>
      </c>
      <c r="AU629" s="157" t="s">
        <v>88</v>
      </c>
      <c r="AY629" s="17" t="s">
        <v>186</v>
      </c>
      <c r="BE629" s="158">
        <f>IF(N629="základná",J629,0)</f>
        <v>0</v>
      </c>
      <c r="BF629" s="158">
        <f>IF(N629="znížená",J629,0)</f>
        <v>0</v>
      </c>
      <c r="BG629" s="158">
        <f>IF(N629="zákl. prenesená",J629,0)</f>
        <v>0</v>
      </c>
      <c r="BH629" s="158">
        <f>IF(N629="zníž. prenesená",J629,0)</f>
        <v>0</v>
      </c>
      <c r="BI629" s="158">
        <f>IF(N629="nulová",J629,0)</f>
        <v>0</v>
      </c>
      <c r="BJ629" s="17" t="s">
        <v>88</v>
      </c>
      <c r="BK629" s="158">
        <f>ROUND(I629*H629,2)</f>
        <v>0</v>
      </c>
      <c r="BL629" s="17" t="s">
        <v>192</v>
      </c>
      <c r="BM629" s="157" t="s">
        <v>900</v>
      </c>
    </row>
    <row r="630" spans="2:65" s="12" customFormat="1">
      <c r="B630" s="159"/>
      <c r="D630" s="160" t="s">
        <v>193</v>
      </c>
      <c r="E630" s="161" t="s">
        <v>1</v>
      </c>
      <c r="F630" s="162" t="s">
        <v>901</v>
      </c>
      <c r="H630" s="163">
        <v>24</v>
      </c>
      <c r="I630" s="164"/>
      <c r="L630" s="159"/>
      <c r="M630" s="165"/>
      <c r="T630" s="166"/>
      <c r="AT630" s="161" t="s">
        <v>193</v>
      </c>
      <c r="AU630" s="161" t="s">
        <v>88</v>
      </c>
      <c r="AV630" s="12" t="s">
        <v>88</v>
      </c>
      <c r="AW630" s="12" t="s">
        <v>31</v>
      </c>
      <c r="AX630" s="12" t="s">
        <v>75</v>
      </c>
      <c r="AY630" s="161" t="s">
        <v>186</v>
      </c>
    </row>
    <row r="631" spans="2:65" s="13" customFormat="1">
      <c r="B631" s="167"/>
      <c r="D631" s="160" t="s">
        <v>193</v>
      </c>
      <c r="E631" s="168" t="s">
        <v>1</v>
      </c>
      <c r="F631" s="169" t="s">
        <v>195</v>
      </c>
      <c r="H631" s="170">
        <v>24</v>
      </c>
      <c r="I631" s="171"/>
      <c r="L631" s="167"/>
      <c r="M631" s="172"/>
      <c r="T631" s="173"/>
      <c r="AT631" s="168" t="s">
        <v>193</v>
      </c>
      <c r="AU631" s="168" t="s">
        <v>88</v>
      </c>
      <c r="AV631" s="13" t="s">
        <v>192</v>
      </c>
      <c r="AW631" s="13" t="s">
        <v>31</v>
      </c>
      <c r="AX631" s="13" t="s">
        <v>82</v>
      </c>
      <c r="AY631" s="168" t="s">
        <v>186</v>
      </c>
    </row>
    <row r="632" spans="2:65" s="1" customFormat="1" ht="24.25" customHeight="1">
      <c r="B632" s="144"/>
      <c r="C632" s="180" t="s">
        <v>902</v>
      </c>
      <c r="D632" s="180" t="s">
        <v>218</v>
      </c>
      <c r="E632" s="181" t="s">
        <v>903</v>
      </c>
      <c r="F632" s="182" t="s">
        <v>904</v>
      </c>
      <c r="G632" s="183" t="s">
        <v>379</v>
      </c>
      <c r="H632" s="184">
        <v>24</v>
      </c>
      <c r="I632" s="185"/>
      <c r="J632" s="186">
        <f>ROUND(I632*H632,2)</f>
        <v>0</v>
      </c>
      <c r="K632" s="187"/>
      <c r="L632" s="188"/>
      <c r="M632" s="189" t="s">
        <v>1</v>
      </c>
      <c r="N632" s="190" t="s">
        <v>41</v>
      </c>
      <c r="P632" s="155">
        <f>O632*H632</f>
        <v>0</v>
      </c>
      <c r="Q632" s="155">
        <v>0</v>
      </c>
      <c r="R632" s="155">
        <f>Q632*H632</f>
        <v>0</v>
      </c>
      <c r="S632" s="155">
        <v>0</v>
      </c>
      <c r="T632" s="156">
        <f>S632*H632</f>
        <v>0</v>
      </c>
      <c r="AR632" s="157" t="s">
        <v>222</v>
      </c>
      <c r="AT632" s="157" t="s">
        <v>218</v>
      </c>
      <c r="AU632" s="157" t="s">
        <v>88</v>
      </c>
      <c r="AY632" s="17" t="s">
        <v>186</v>
      </c>
      <c r="BE632" s="158">
        <f>IF(N632="základná",J632,0)</f>
        <v>0</v>
      </c>
      <c r="BF632" s="158">
        <f>IF(N632="znížená",J632,0)</f>
        <v>0</v>
      </c>
      <c r="BG632" s="158">
        <f>IF(N632="zákl. prenesená",J632,0)</f>
        <v>0</v>
      </c>
      <c r="BH632" s="158">
        <f>IF(N632="zníž. prenesená",J632,0)</f>
        <v>0</v>
      </c>
      <c r="BI632" s="158">
        <f>IF(N632="nulová",J632,0)</f>
        <v>0</v>
      </c>
      <c r="BJ632" s="17" t="s">
        <v>88</v>
      </c>
      <c r="BK632" s="158">
        <f>ROUND(I632*H632,2)</f>
        <v>0</v>
      </c>
      <c r="BL632" s="17" t="s">
        <v>192</v>
      </c>
      <c r="BM632" s="157" t="s">
        <v>905</v>
      </c>
    </row>
    <row r="633" spans="2:65" s="1" customFormat="1" ht="33" customHeight="1">
      <c r="B633" s="144"/>
      <c r="C633" s="145" t="s">
        <v>682</v>
      </c>
      <c r="D633" s="145" t="s">
        <v>188</v>
      </c>
      <c r="E633" s="146" t="s">
        <v>906</v>
      </c>
      <c r="F633" s="147" t="s">
        <v>907</v>
      </c>
      <c r="G633" s="148" t="s">
        <v>379</v>
      </c>
      <c r="H633" s="149">
        <v>52</v>
      </c>
      <c r="I633" s="150"/>
      <c r="J633" s="151">
        <f>ROUND(I633*H633,2)</f>
        <v>0</v>
      </c>
      <c r="K633" s="152"/>
      <c r="L633" s="32"/>
      <c r="M633" s="153" t="s">
        <v>1</v>
      </c>
      <c r="N633" s="154" t="s">
        <v>41</v>
      </c>
      <c r="P633" s="155">
        <f>O633*H633</f>
        <v>0</v>
      </c>
      <c r="Q633" s="155">
        <v>0</v>
      </c>
      <c r="R633" s="155">
        <f>Q633*H633</f>
        <v>0</v>
      </c>
      <c r="S633" s="155">
        <v>0</v>
      </c>
      <c r="T633" s="156">
        <f>S633*H633</f>
        <v>0</v>
      </c>
      <c r="AR633" s="157" t="s">
        <v>192</v>
      </c>
      <c r="AT633" s="157" t="s">
        <v>188</v>
      </c>
      <c r="AU633" s="157" t="s">
        <v>88</v>
      </c>
      <c r="AY633" s="17" t="s">
        <v>186</v>
      </c>
      <c r="BE633" s="158">
        <f>IF(N633="základná",J633,0)</f>
        <v>0</v>
      </c>
      <c r="BF633" s="158">
        <f>IF(N633="znížená",J633,0)</f>
        <v>0</v>
      </c>
      <c r="BG633" s="158">
        <f>IF(N633="zákl. prenesená",J633,0)</f>
        <v>0</v>
      </c>
      <c r="BH633" s="158">
        <f>IF(N633="zníž. prenesená",J633,0)</f>
        <v>0</v>
      </c>
      <c r="BI633" s="158">
        <f>IF(N633="nulová",J633,0)</f>
        <v>0</v>
      </c>
      <c r="BJ633" s="17" t="s">
        <v>88</v>
      </c>
      <c r="BK633" s="158">
        <f>ROUND(I633*H633,2)</f>
        <v>0</v>
      </c>
      <c r="BL633" s="17" t="s">
        <v>192</v>
      </c>
      <c r="BM633" s="157" t="s">
        <v>908</v>
      </c>
    </row>
    <row r="634" spans="2:65" s="12" customFormat="1">
      <c r="B634" s="159"/>
      <c r="D634" s="160" t="s">
        <v>193</v>
      </c>
      <c r="E634" s="161" t="s">
        <v>1</v>
      </c>
      <c r="F634" s="162" t="s">
        <v>909</v>
      </c>
      <c r="H634" s="163">
        <v>48</v>
      </c>
      <c r="I634" s="164"/>
      <c r="L634" s="159"/>
      <c r="M634" s="165"/>
      <c r="T634" s="166"/>
      <c r="AT634" s="161" t="s">
        <v>193</v>
      </c>
      <c r="AU634" s="161" t="s">
        <v>88</v>
      </c>
      <c r="AV634" s="12" t="s">
        <v>88</v>
      </c>
      <c r="AW634" s="12" t="s">
        <v>31</v>
      </c>
      <c r="AX634" s="12" t="s">
        <v>75</v>
      </c>
      <c r="AY634" s="161" t="s">
        <v>186</v>
      </c>
    </row>
    <row r="635" spans="2:65" s="12" customFormat="1">
      <c r="B635" s="159"/>
      <c r="D635" s="160" t="s">
        <v>193</v>
      </c>
      <c r="E635" s="161" t="s">
        <v>1</v>
      </c>
      <c r="F635" s="162" t="s">
        <v>910</v>
      </c>
      <c r="H635" s="163">
        <v>4</v>
      </c>
      <c r="I635" s="164"/>
      <c r="L635" s="159"/>
      <c r="M635" s="165"/>
      <c r="T635" s="166"/>
      <c r="AT635" s="161" t="s">
        <v>193</v>
      </c>
      <c r="AU635" s="161" t="s">
        <v>88</v>
      </c>
      <c r="AV635" s="12" t="s">
        <v>88</v>
      </c>
      <c r="AW635" s="12" t="s">
        <v>31</v>
      </c>
      <c r="AX635" s="12" t="s">
        <v>75</v>
      </c>
      <c r="AY635" s="161" t="s">
        <v>186</v>
      </c>
    </row>
    <row r="636" spans="2:65" s="13" customFormat="1">
      <c r="B636" s="167"/>
      <c r="D636" s="160" t="s">
        <v>193</v>
      </c>
      <c r="E636" s="168" t="s">
        <v>1</v>
      </c>
      <c r="F636" s="169" t="s">
        <v>195</v>
      </c>
      <c r="H636" s="170">
        <v>52</v>
      </c>
      <c r="I636" s="171"/>
      <c r="L636" s="167"/>
      <c r="M636" s="172"/>
      <c r="T636" s="173"/>
      <c r="AT636" s="168" t="s">
        <v>193</v>
      </c>
      <c r="AU636" s="168" t="s">
        <v>88</v>
      </c>
      <c r="AV636" s="13" t="s">
        <v>192</v>
      </c>
      <c r="AW636" s="13" t="s">
        <v>31</v>
      </c>
      <c r="AX636" s="13" t="s">
        <v>82</v>
      </c>
      <c r="AY636" s="168" t="s">
        <v>186</v>
      </c>
    </row>
    <row r="637" spans="2:65" s="1" customFormat="1" ht="37.9" customHeight="1">
      <c r="B637" s="144"/>
      <c r="C637" s="145" t="s">
        <v>911</v>
      </c>
      <c r="D637" s="145" t="s">
        <v>188</v>
      </c>
      <c r="E637" s="146" t="s">
        <v>912</v>
      </c>
      <c r="F637" s="147" t="s">
        <v>913</v>
      </c>
      <c r="G637" s="148" t="s">
        <v>198</v>
      </c>
      <c r="H637" s="149">
        <v>2.5</v>
      </c>
      <c r="I637" s="150"/>
      <c r="J637" s="151">
        <f>ROUND(I637*H637,2)</f>
        <v>0</v>
      </c>
      <c r="K637" s="152"/>
      <c r="L637" s="32"/>
      <c r="M637" s="153" t="s">
        <v>1</v>
      </c>
      <c r="N637" s="154" t="s">
        <v>41</v>
      </c>
      <c r="P637" s="155">
        <f>O637*H637</f>
        <v>0</v>
      </c>
      <c r="Q637" s="155">
        <v>0</v>
      </c>
      <c r="R637" s="155">
        <f>Q637*H637</f>
        <v>0</v>
      </c>
      <c r="S637" s="155">
        <v>2.2000000000000002</v>
      </c>
      <c r="T637" s="156">
        <f>S637*H637</f>
        <v>5.5</v>
      </c>
      <c r="AR637" s="157" t="s">
        <v>192</v>
      </c>
      <c r="AT637" s="157" t="s">
        <v>188</v>
      </c>
      <c r="AU637" s="157" t="s">
        <v>88</v>
      </c>
      <c r="AY637" s="17" t="s">
        <v>186</v>
      </c>
      <c r="BE637" s="158">
        <f>IF(N637="základná",J637,0)</f>
        <v>0</v>
      </c>
      <c r="BF637" s="158">
        <f>IF(N637="znížená",J637,0)</f>
        <v>0</v>
      </c>
      <c r="BG637" s="158">
        <f>IF(N637="zákl. prenesená",J637,0)</f>
        <v>0</v>
      </c>
      <c r="BH637" s="158">
        <f>IF(N637="zníž. prenesená",J637,0)</f>
        <v>0</v>
      </c>
      <c r="BI637" s="158">
        <f>IF(N637="nulová",J637,0)</f>
        <v>0</v>
      </c>
      <c r="BJ637" s="17" t="s">
        <v>88</v>
      </c>
      <c r="BK637" s="158">
        <f>ROUND(I637*H637,2)</f>
        <v>0</v>
      </c>
      <c r="BL637" s="17" t="s">
        <v>192</v>
      </c>
      <c r="BM637" s="157" t="s">
        <v>914</v>
      </c>
    </row>
    <row r="638" spans="2:65" s="14" customFormat="1" ht="20">
      <c r="B638" s="174"/>
      <c r="D638" s="160" t="s">
        <v>193</v>
      </c>
      <c r="E638" s="175" t="s">
        <v>1</v>
      </c>
      <c r="F638" s="176" t="s">
        <v>915</v>
      </c>
      <c r="H638" s="175" t="s">
        <v>1</v>
      </c>
      <c r="I638" s="177"/>
      <c r="L638" s="174"/>
      <c r="M638" s="178"/>
      <c r="T638" s="179"/>
      <c r="AT638" s="175" t="s">
        <v>193</v>
      </c>
      <c r="AU638" s="175" t="s">
        <v>88</v>
      </c>
      <c r="AV638" s="14" t="s">
        <v>82</v>
      </c>
      <c r="AW638" s="14" t="s">
        <v>31</v>
      </c>
      <c r="AX638" s="14" t="s">
        <v>75</v>
      </c>
      <c r="AY638" s="175" t="s">
        <v>186</v>
      </c>
    </row>
    <row r="639" spans="2:65" s="12" customFormat="1">
      <c r="B639" s="159"/>
      <c r="D639" s="160" t="s">
        <v>193</v>
      </c>
      <c r="E639" s="161" t="s">
        <v>1</v>
      </c>
      <c r="F639" s="162" t="s">
        <v>916</v>
      </c>
      <c r="H639" s="163">
        <v>2.5</v>
      </c>
      <c r="I639" s="164"/>
      <c r="L639" s="159"/>
      <c r="M639" s="165"/>
      <c r="T639" s="166"/>
      <c r="AT639" s="161" t="s">
        <v>193</v>
      </c>
      <c r="AU639" s="161" t="s">
        <v>88</v>
      </c>
      <c r="AV639" s="12" t="s">
        <v>88</v>
      </c>
      <c r="AW639" s="12" t="s">
        <v>31</v>
      </c>
      <c r="AX639" s="12" t="s">
        <v>75</v>
      </c>
      <c r="AY639" s="161" t="s">
        <v>186</v>
      </c>
    </row>
    <row r="640" spans="2:65" s="13" customFormat="1">
      <c r="B640" s="167"/>
      <c r="D640" s="160" t="s">
        <v>193</v>
      </c>
      <c r="E640" s="168" t="s">
        <v>1</v>
      </c>
      <c r="F640" s="169" t="s">
        <v>195</v>
      </c>
      <c r="H640" s="170">
        <v>2.5</v>
      </c>
      <c r="I640" s="171"/>
      <c r="L640" s="167"/>
      <c r="M640" s="172"/>
      <c r="T640" s="173"/>
      <c r="AT640" s="168" t="s">
        <v>193</v>
      </c>
      <c r="AU640" s="168" t="s">
        <v>88</v>
      </c>
      <c r="AV640" s="13" t="s">
        <v>192</v>
      </c>
      <c r="AW640" s="13" t="s">
        <v>31</v>
      </c>
      <c r="AX640" s="13" t="s">
        <v>82</v>
      </c>
      <c r="AY640" s="168" t="s">
        <v>186</v>
      </c>
    </row>
    <row r="641" spans="2:65" s="1" customFormat="1" ht="37.9" customHeight="1">
      <c r="B641" s="144"/>
      <c r="C641" s="145" t="s">
        <v>689</v>
      </c>
      <c r="D641" s="145" t="s">
        <v>188</v>
      </c>
      <c r="E641" s="146" t="s">
        <v>917</v>
      </c>
      <c r="F641" s="147" t="s">
        <v>918</v>
      </c>
      <c r="G641" s="148" t="s">
        <v>198</v>
      </c>
      <c r="H641" s="149">
        <v>17.242999999999999</v>
      </c>
      <c r="I641" s="150"/>
      <c r="J641" s="151">
        <f>ROUND(I641*H641,2)</f>
        <v>0</v>
      </c>
      <c r="K641" s="152"/>
      <c r="L641" s="32"/>
      <c r="M641" s="153" t="s">
        <v>1</v>
      </c>
      <c r="N641" s="154" t="s">
        <v>41</v>
      </c>
      <c r="P641" s="155">
        <f>O641*H641</f>
        <v>0</v>
      </c>
      <c r="Q641" s="155">
        <v>0</v>
      </c>
      <c r="R641" s="155">
        <f>Q641*H641</f>
        <v>0</v>
      </c>
      <c r="S641" s="155">
        <v>2.3849999999999998</v>
      </c>
      <c r="T641" s="156">
        <f>S641*H641</f>
        <v>41.124554999999994</v>
      </c>
      <c r="AR641" s="157" t="s">
        <v>192</v>
      </c>
      <c r="AT641" s="157" t="s">
        <v>188</v>
      </c>
      <c r="AU641" s="157" t="s">
        <v>88</v>
      </c>
      <c r="AY641" s="17" t="s">
        <v>186</v>
      </c>
      <c r="BE641" s="158">
        <f>IF(N641="základná",J641,0)</f>
        <v>0</v>
      </c>
      <c r="BF641" s="158">
        <f>IF(N641="znížená",J641,0)</f>
        <v>0</v>
      </c>
      <c r="BG641" s="158">
        <f>IF(N641="zákl. prenesená",J641,0)</f>
        <v>0</v>
      </c>
      <c r="BH641" s="158">
        <f>IF(N641="zníž. prenesená",J641,0)</f>
        <v>0</v>
      </c>
      <c r="BI641" s="158">
        <f>IF(N641="nulová",J641,0)</f>
        <v>0</v>
      </c>
      <c r="BJ641" s="17" t="s">
        <v>88</v>
      </c>
      <c r="BK641" s="158">
        <f>ROUND(I641*H641,2)</f>
        <v>0</v>
      </c>
      <c r="BL641" s="17" t="s">
        <v>192</v>
      </c>
      <c r="BM641" s="157" t="s">
        <v>919</v>
      </c>
    </row>
    <row r="642" spans="2:65" s="14" customFormat="1">
      <c r="B642" s="174"/>
      <c r="D642" s="160" t="s">
        <v>193</v>
      </c>
      <c r="E642" s="175" t="s">
        <v>1</v>
      </c>
      <c r="F642" s="176" t="s">
        <v>920</v>
      </c>
      <c r="H642" s="175" t="s">
        <v>1</v>
      </c>
      <c r="I642" s="177"/>
      <c r="L642" s="174"/>
      <c r="M642" s="178"/>
      <c r="T642" s="179"/>
      <c r="AT642" s="175" t="s">
        <v>193</v>
      </c>
      <c r="AU642" s="175" t="s">
        <v>88</v>
      </c>
      <c r="AV642" s="14" t="s">
        <v>82</v>
      </c>
      <c r="AW642" s="14" t="s">
        <v>31</v>
      </c>
      <c r="AX642" s="14" t="s">
        <v>75</v>
      </c>
      <c r="AY642" s="175" t="s">
        <v>186</v>
      </c>
    </row>
    <row r="643" spans="2:65" s="12" customFormat="1">
      <c r="B643" s="159"/>
      <c r="D643" s="160" t="s">
        <v>193</v>
      </c>
      <c r="E643" s="161" t="s">
        <v>1</v>
      </c>
      <c r="F643" s="162" t="s">
        <v>921</v>
      </c>
      <c r="H643" s="163">
        <v>1.6379999999999999</v>
      </c>
      <c r="I643" s="164"/>
      <c r="L643" s="159"/>
      <c r="M643" s="165"/>
      <c r="T643" s="166"/>
      <c r="AT643" s="161" t="s">
        <v>193</v>
      </c>
      <c r="AU643" s="161" t="s">
        <v>88</v>
      </c>
      <c r="AV643" s="12" t="s">
        <v>88</v>
      </c>
      <c r="AW643" s="12" t="s">
        <v>31</v>
      </c>
      <c r="AX643" s="12" t="s">
        <v>75</v>
      </c>
      <c r="AY643" s="161" t="s">
        <v>186</v>
      </c>
    </row>
    <row r="644" spans="2:65" s="12" customFormat="1">
      <c r="B644" s="159"/>
      <c r="D644" s="160" t="s">
        <v>193</v>
      </c>
      <c r="E644" s="161" t="s">
        <v>1</v>
      </c>
      <c r="F644" s="162" t="s">
        <v>922</v>
      </c>
      <c r="H644" s="163">
        <v>3.081</v>
      </c>
      <c r="I644" s="164"/>
      <c r="L644" s="159"/>
      <c r="M644" s="165"/>
      <c r="T644" s="166"/>
      <c r="AT644" s="161" t="s">
        <v>193</v>
      </c>
      <c r="AU644" s="161" t="s">
        <v>88</v>
      </c>
      <c r="AV644" s="12" t="s">
        <v>88</v>
      </c>
      <c r="AW644" s="12" t="s">
        <v>31</v>
      </c>
      <c r="AX644" s="12" t="s">
        <v>75</v>
      </c>
      <c r="AY644" s="161" t="s">
        <v>186</v>
      </c>
    </row>
    <row r="645" spans="2:65" s="12" customFormat="1">
      <c r="B645" s="159"/>
      <c r="D645" s="160" t="s">
        <v>193</v>
      </c>
      <c r="E645" s="161" t="s">
        <v>1</v>
      </c>
      <c r="F645" s="162" t="s">
        <v>923</v>
      </c>
      <c r="H645" s="163">
        <v>3.9359999999999999</v>
      </c>
      <c r="I645" s="164"/>
      <c r="L645" s="159"/>
      <c r="M645" s="165"/>
      <c r="T645" s="166"/>
      <c r="AT645" s="161" t="s">
        <v>193</v>
      </c>
      <c r="AU645" s="161" t="s">
        <v>88</v>
      </c>
      <c r="AV645" s="12" t="s">
        <v>88</v>
      </c>
      <c r="AW645" s="12" t="s">
        <v>31</v>
      </c>
      <c r="AX645" s="12" t="s">
        <v>75</v>
      </c>
      <c r="AY645" s="161" t="s">
        <v>186</v>
      </c>
    </row>
    <row r="646" spans="2:65" s="12" customFormat="1">
      <c r="B646" s="159"/>
      <c r="D646" s="160" t="s">
        <v>193</v>
      </c>
      <c r="E646" s="161" t="s">
        <v>1</v>
      </c>
      <c r="F646" s="162" t="s">
        <v>924</v>
      </c>
      <c r="H646" s="163">
        <v>1.391</v>
      </c>
      <c r="I646" s="164"/>
      <c r="L646" s="159"/>
      <c r="M646" s="165"/>
      <c r="T646" s="166"/>
      <c r="AT646" s="161" t="s">
        <v>193</v>
      </c>
      <c r="AU646" s="161" t="s">
        <v>88</v>
      </c>
      <c r="AV646" s="12" t="s">
        <v>88</v>
      </c>
      <c r="AW646" s="12" t="s">
        <v>31</v>
      </c>
      <c r="AX646" s="12" t="s">
        <v>75</v>
      </c>
      <c r="AY646" s="161" t="s">
        <v>186</v>
      </c>
    </row>
    <row r="647" spans="2:65" s="12" customFormat="1">
      <c r="B647" s="159"/>
      <c r="D647" s="160" t="s">
        <v>193</v>
      </c>
      <c r="E647" s="161" t="s">
        <v>1</v>
      </c>
      <c r="F647" s="162" t="s">
        <v>925</v>
      </c>
      <c r="H647" s="163">
        <v>5.6239999999999997</v>
      </c>
      <c r="I647" s="164"/>
      <c r="L647" s="159"/>
      <c r="M647" s="165"/>
      <c r="T647" s="166"/>
      <c r="AT647" s="161" t="s">
        <v>193</v>
      </c>
      <c r="AU647" s="161" t="s">
        <v>88</v>
      </c>
      <c r="AV647" s="12" t="s">
        <v>88</v>
      </c>
      <c r="AW647" s="12" t="s">
        <v>31</v>
      </c>
      <c r="AX647" s="12" t="s">
        <v>75</v>
      </c>
      <c r="AY647" s="161" t="s">
        <v>186</v>
      </c>
    </row>
    <row r="648" spans="2:65" s="12" customFormat="1">
      <c r="B648" s="159"/>
      <c r="D648" s="160" t="s">
        <v>193</v>
      </c>
      <c r="E648" s="161" t="s">
        <v>1</v>
      </c>
      <c r="F648" s="162" t="s">
        <v>926</v>
      </c>
      <c r="H648" s="163">
        <v>1.573</v>
      </c>
      <c r="I648" s="164"/>
      <c r="L648" s="159"/>
      <c r="M648" s="165"/>
      <c r="T648" s="166"/>
      <c r="AT648" s="161" t="s">
        <v>193</v>
      </c>
      <c r="AU648" s="161" t="s">
        <v>88</v>
      </c>
      <c r="AV648" s="12" t="s">
        <v>88</v>
      </c>
      <c r="AW648" s="12" t="s">
        <v>31</v>
      </c>
      <c r="AX648" s="12" t="s">
        <v>75</v>
      </c>
      <c r="AY648" s="161" t="s">
        <v>186</v>
      </c>
    </row>
    <row r="649" spans="2:65" s="13" customFormat="1">
      <c r="B649" s="167"/>
      <c r="D649" s="160" t="s">
        <v>193</v>
      </c>
      <c r="E649" s="168" t="s">
        <v>1</v>
      </c>
      <c r="F649" s="169" t="s">
        <v>195</v>
      </c>
      <c r="H649" s="170">
        <v>17.242999999999999</v>
      </c>
      <c r="I649" s="171"/>
      <c r="L649" s="167"/>
      <c r="M649" s="172"/>
      <c r="T649" s="173"/>
      <c r="AT649" s="168" t="s">
        <v>193</v>
      </c>
      <c r="AU649" s="168" t="s">
        <v>88</v>
      </c>
      <c r="AV649" s="13" t="s">
        <v>192</v>
      </c>
      <c r="AW649" s="13" t="s">
        <v>31</v>
      </c>
      <c r="AX649" s="13" t="s">
        <v>82</v>
      </c>
      <c r="AY649" s="168" t="s">
        <v>186</v>
      </c>
    </row>
    <row r="650" spans="2:65" s="1" customFormat="1" ht="37.9" customHeight="1">
      <c r="B650" s="144"/>
      <c r="C650" s="145" t="s">
        <v>927</v>
      </c>
      <c r="D650" s="145" t="s">
        <v>188</v>
      </c>
      <c r="E650" s="146" t="s">
        <v>928</v>
      </c>
      <c r="F650" s="147" t="s">
        <v>929</v>
      </c>
      <c r="G650" s="148" t="s">
        <v>132</v>
      </c>
      <c r="H650" s="149">
        <v>32.029000000000003</v>
      </c>
      <c r="I650" s="150"/>
      <c r="J650" s="151">
        <f>ROUND(I650*H650,2)</f>
        <v>0</v>
      </c>
      <c r="K650" s="152"/>
      <c r="L650" s="32"/>
      <c r="M650" s="153" t="s">
        <v>1</v>
      </c>
      <c r="N650" s="154" t="s">
        <v>41</v>
      </c>
      <c r="P650" s="155">
        <f>O650*H650</f>
        <v>0</v>
      </c>
      <c r="Q650" s="155">
        <v>0</v>
      </c>
      <c r="R650" s="155">
        <f>Q650*H650</f>
        <v>0</v>
      </c>
      <c r="S650" s="155">
        <v>0.19600000000000001</v>
      </c>
      <c r="T650" s="156">
        <f>S650*H650</f>
        <v>6.2776840000000007</v>
      </c>
      <c r="AR650" s="157" t="s">
        <v>192</v>
      </c>
      <c r="AT650" s="157" t="s">
        <v>188</v>
      </c>
      <c r="AU650" s="157" t="s">
        <v>88</v>
      </c>
      <c r="AY650" s="17" t="s">
        <v>186</v>
      </c>
      <c r="BE650" s="158">
        <f>IF(N650="základná",J650,0)</f>
        <v>0</v>
      </c>
      <c r="BF650" s="158">
        <f>IF(N650="znížená",J650,0)</f>
        <v>0</v>
      </c>
      <c r="BG650" s="158">
        <f>IF(N650="zákl. prenesená",J650,0)</f>
        <v>0</v>
      </c>
      <c r="BH650" s="158">
        <f>IF(N650="zníž. prenesená",J650,0)</f>
        <v>0</v>
      </c>
      <c r="BI650" s="158">
        <f>IF(N650="nulová",J650,0)</f>
        <v>0</v>
      </c>
      <c r="BJ650" s="17" t="s">
        <v>88</v>
      </c>
      <c r="BK650" s="158">
        <f>ROUND(I650*H650,2)</f>
        <v>0</v>
      </c>
      <c r="BL650" s="17" t="s">
        <v>192</v>
      </c>
      <c r="BM650" s="157" t="s">
        <v>930</v>
      </c>
    </row>
    <row r="651" spans="2:65" s="12" customFormat="1">
      <c r="B651" s="159"/>
      <c r="D651" s="160" t="s">
        <v>193</v>
      </c>
      <c r="E651" s="161" t="s">
        <v>1</v>
      </c>
      <c r="F651" s="162" t="s">
        <v>931</v>
      </c>
      <c r="H651" s="163">
        <v>25.943999999999999</v>
      </c>
      <c r="I651" s="164"/>
      <c r="L651" s="159"/>
      <c r="M651" s="165"/>
      <c r="T651" s="166"/>
      <c r="AT651" s="161" t="s">
        <v>193</v>
      </c>
      <c r="AU651" s="161" t="s">
        <v>88</v>
      </c>
      <c r="AV651" s="12" t="s">
        <v>88</v>
      </c>
      <c r="AW651" s="12" t="s">
        <v>31</v>
      </c>
      <c r="AX651" s="12" t="s">
        <v>75</v>
      </c>
      <c r="AY651" s="161" t="s">
        <v>186</v>
      </c>
    </row>
    <row r="652" spans="2:65" s="12" customFormat="1">
      <c r="B652" s="159"/>
      <c r="D652" s="160" t="s">
        <v>193</v>
      </c>
      <c r="E652" s="161" t="s">
        <v>1</v>
      </c>
      <c r="F652" s="162" t="s">
        <v>932</v>
      </c>
      <c r="H652" s="163">
        <v>-4.7279999999999998</v>
      </c>
      <c r="I652" s="164"/>
      <c r="L652" s="159"/>
      <c r="M652" s="165"/>
      <c r="T652" s="166"/>
      <c r="AT652" s="161" t="s">
        <v>193</v>
      </c>
      <c r="AU652" s="161" t="s">
        <v>88</v>
      </c>
      <c r="AV652" s="12" t="s">
        <v>88</v>
      </c>
      <c r="AW652" s="12" t="s">
        <v>31</v>
      </c>
      <c r="AX652" s="12" t="s">
        <v>75</v>
      </c>
      <c r="AY652" s="161" t="s">
        <v>186</v>
      </c>
    </row>
    <row r="653" spans="2:65" s="12" customFormat="1">
      <c r="B653" s="159"/>
      <c r="D653" s="160" t="s">
        <v>193</v>
      </c>
      <c r="E653" s="161" t="s">
        <v>1</v>
      </c>
      <c r="F653" s="162" t="s">
        <v>933</v>
      </c>
      <c r="H653" s="163">
        <v>11.205</v>
      </c>
      <c r="I653" s="164"/>
      <c r="L653" s="159"/>
      <c r="M653" s="165"/>
      <c r="T653" s="166"/>
      <c r="AT653" s="161" t="s">
        <v>193</v>
      </c>
      <c r="AU653" s="161" t="s">
        <v>88</v>
      </c>
      <c r="AV653" s="12" t="s">
        <v>88</v>
      </c>
      <c r="AW653" s="12" t="s">
        <v>31</v>
      </c>
      <c r="AX653" s="12" t="s">
        <v>75</v>
      </c>
      <c r="AY653" s="161" t="s">
        <v>186</v>
      </c>
    </row>
    <row r="654" spans="2:65" s="12" customFormat="1">
      <c r="B654" s="159"/>
      <c r="D654" s="160" t="s">
        <v>193</v>
      </c>
      <c r="E654" s="161" t="s">
        <v>1</v>
      </c>
      <c r="F654" s="162" t="s">
        <v>407</v>
      </c>
      <c r="H654" s="163">
        <v>-1.5760000000000001</v>
      </c>
      <c r="I654" s="164"/>
      <c r="L654" s="159"/>
      <c r="M654" s="165"/>
      <c r="T654" s="166"/>
      <c r="AT654" s="161" t="s">
        <v>193</v>
      </c>
      <c r="AU654" s="161" t="s">
        <v>88</v>
      </c>
      <c r="AV654" s="12" t="s">
        <v>88</v>
      </c>
      <c r="AW654" s="12" t="s">
        <v>31</v>
      </c>
      <c r="AX654" s="12" t="s">
        <v>75</v>
      </c>
      <c r="AY654" s="161" t="s">
        <v>186</v>
      </c>
    </row>
    <row r="655" spans="2:65" s="12" customFormat="1">
      <c r="B655" s="159"/>
      <c r="D655" s="160" t="s">
        <v>193</v>
      </c>
      <c r="E655" s="161" t="s">
        <v>1</v>
      </c>
      <c r="F655" s="162" t="s">
        <v>934</v>
      </c>
      <c r="H655" s="163">
        <v>2.76</v>
      </c>
      <c r="I655" s="164"/>
      <c r="L655" s="159"/>
      <c r="M655" s="165"/>
      <c r="T655" s="166"/>
      <c r="AT655" s="161" t="s">
        <v>193</v>
      </c>
      <c r="AU655" s="161" t="s">
        <v>88</v>
      </c>
      <c r="AV655" s="12" t="s">
        <v>88</v>
      </c>
      <c r="AW655" s="12" t="s">
        <v>31</v>
      </c>
      <c r="AX655" s="12" t="s">
        <v>75</v>
      </c>
      <c r="AY655" s="161" t="s">
        <v>186</v>
      </c>
    </row>
    <row r="656" spans="2:65" s="12" customFormat="1">
      <c r="B656" s="159"/>
      <c r="D656" s="160" t="s">
        <v>193</v>
      </c>
      <c r="E656" s="161" t="s">
        <v>1</v>
      </c>
      <c r="F656" s="162" t="s">
        <v>407</v>
      </c>
      <c r="H656" s="163">
        <v>-1.5760000000000001</v>
      </c>
      <c r="I656" s="164"/>
      <c r="L656" s="159"/>
      <c r="M656" s="165"/>
      <c r="T656" s="166"/>
      <c r="AT656" s="161" t="s">
        <v>193</v>
      </c>
      <c r="AU656" s="161" t="s">
        <v>88</v>
      </c>
      <c r="AV656" s="12" t="s">
        <v>88</v>
      </c>
      <c r="AW656" s="12" t="s">
        <v>31</v>
      </c>
      <c r="AX656" s="12" t="s">
        <v>75</v>
      </c>
      <c r="AY656" s="161" t="s">
        <v>186</v>
      </c>
    </row>
    <row r="657" spans="2:65" s="13" customFormat="1">
      <c r="B657" s="167"/>
      <c r="D657" s="160" t="s">
        <v>193</v>
      </c>
      <c r="E657" s="168" t="s">
        <v>1</v>
      </c>
      <c r="F657" s="169" t="s">
        <v>195</v>
      </c>
      <c r="H657" s="170">
        <v>32.029000000000003</v>
      </c>
      <c r="I657" s="171"/>
      <c r="L657" s="167"/>
      <c r="M657" s="172"/>
      <c r="T657" s="173"/>
      <c r="AT657" s="168" t="s">
        <v>193</v>
      </c>
      <c r="AU657" s="168" t="s">
        <v>88</v>
      </c>
      <c r="AV657" s="13" t="s">
        <v>192</v>
      </c>
      <c r="AW657" s="13" t="s">
        <v>31</v>
      </c>
      <c r="AX657" s="13" t="s">
        <v>82</v>
      </c>
      <c r="AY657" s="168" t="s">
        <v>186</v>
      </c>
    </row>
    <row r="658" spans="2:65" s="1" customFormat="1" ht="33" customHeight="1">
      <c r="B658" s="144"/>
      <c r="C658" s="145" t="s">
        <v>694</v>
      </c>
      <c r="D658" s="145" t="s">
        <v>188</v>
      </c>
      <c r="E658" s="146" t="s">
        <v>935</v>
      </c>
      <c r="F658" s="147" t="s">
        <v>936</v>
      </c>
      <c r="G658" s="148" t="s">
        <v>132</v>
      </c>
      <c r="H658" s="149">
        <v>100</v>
      </c>
      <c r="I658" s="150"/>
      <c r="J658" s="151">
        <f>ROUND(I658*H658,2)</f>
        <v>0</v>
      </c>
      <c r="K658" s="152"/>
      <c r="L658" s="32"/>
      <c r="M658" s="153" t="s">
        <v>1</v>
      </c>
      <c r="N658" s="154" t="s">
        <v>41</v>
      </c>
      <c r="P658" s="155">
        <f>O658*H658</f>
        <v>0</v>
      </c>
      <c r="Q658" s="155">
        <v>0</v>
      </c>
      <c r="R658" s="155">
        <f>Q658*H658</f>
        <v>0</v>
      </c>
      <c r="S658" s="155">
        <v>0.14000000000000001</v>
      </c>
      <c r="T658" s="156">
        <f>S658*H658</f>
        <v>14.000000000000002</v>
      </c>
      <c r="AR658" s="157" t="s">
        <v>192</v>
      </c>
      <c r="AT658" s="157" t="s">
        <v>188</v>
      </c>
      <c r="AU658" s="157" t="s">
        <v>88</v>
      </c>
      <c r="AY658" s="17" t="s">
        <v>186</v>
      </c>
      <c r="BE658" s="158">
        <f>IF(N658="základná",J658,0)</f>
        <v>0</v>
      </c>
      <c r="BF658" s="158">
        <f>IF(N658="znížená",J658,0)</f>
        <v>0</v>
      </c>
      <c r="BG658" s="158">
        <f>IF(N658="zákl. prenesená",J658,0)</f>
        <v>0</v>
      </c>
      <c r="BH658" s="158">
        <f>IF(N658="zníž. prenesená",J658,0)</f>
        <v>0</v>
      </c>
      <c r="BI658" s="158">
        <f>IF(N658="nulová",J658,0)</f>
        <v>0</v>
      </c>
      <c r="BJ658" s="17" t="s">
        <v>88</v>
      </c>
      <c r="BK658" s="158">
        <f>ROUND(I658*H658,2)</f>
        <v>0</v>
      </c>
      <c r="BL658" s="17" t="s">
        <v>192</v>
      </c>
      <c r="BM658" s="157" t="s">
        <v>937</v>
      </c>
    </row>
    <row r="659" spans="2:65" s="1" customFormat="1" ht="44.25" customHeight="1">
      <c r="B659" s="144"/>
      <c r="C659" s="145" t="s">
        <v>938</v>
      </c>
      <c r="D659" s="145" t="s">
        <v>188</v>
      </c>
      <c r="E659" s="146" t="s">
        <v>939</v>
      </c>
      <c r="F659" s="147" t="s">
        <v>940</v>
      </c>
      <c r="G659" s="148" t="s">
        <v>198</v>
      </c>
      <c r="H659" s="149">
        <v>4.3230000000000004</v>
      </c>
      <c r="I659" s="150"/>
      <c r="J659" s="151">
        <f>ROUND(I659*H659,2)</f>
        <v>0</v>
      </c>
      <c r="K659" s="152"/>
      <c r="L659" s="32"/>
      <c r="M659" s="153" t="s">
        <v>1</v>
      </c>
      <c r="N659" s="154" t="s">
        <v>41</v>
      </c>
      <c r="P659" s="155">
        <f>O659*H659</f>
        <v>0</v>
      </c>
      <c r="Q659" s="155">
        <v>0</v>
      </c>
      <c r="R659" s="155">
        <f>Q659*H659</f>
        <v>0</v>
      </c>
      <c r="S659" s="155">
        <v>1.905</v>
      </c>
      <c r="T659" s="156">
        <f>S659*H659</f>
        <v>8.2353150000000017</v>
      </c>
      <c r="AR659" s="157" t="s">
        <v>192</v>
      </c>
      <c r="AT659" s="157" t="s">
        <v>188</v>
      </c>
      <c r="AU659" s="157" t="s">
        <v>88</v>
      </c>
      <c r="AY659" s="17" t="s">
        <v>186</v>
      </c>
      <c r="BE659" s="158">
        <f>IF(N659="základná",J659,0)</f>
        <v>0</v>
      </c>
      <c r="BF659" s="158">
        <f>IF(N659="znížená",J659,0)</f>
        <v>0</v>
      </c>
      <c r="BG659" s="158">
        <f>IF(N659="zákl. prenesená",J659,0)</f>
        <v>0</v>
      </c>
      <c r="BH659" s="158">
        <f>IF(N659="zníž. prenesená",J659,0)</f>
        <v>0</v>
      </c>
      <c r="BI659" s="158">
        <f>IF(N659="nulová",J659,0)</f>
        <v>0</v>
      </c>
      <c r="BJ659" s="17" t="s">
        <v>88</v>
      </c>
      <c r="BK659" s="158">
        <f>ROUND(I659*H659,2)</f>
        <v>0</v>
      </c>
      <c r="BL659" s="17" t="s">
        <v>192</v>
      </c>
      <c r="BM659" s="157" t="s">
        <v>941</v>
      </c>
    </row>
    <row r="660" spans="2:65" s="14" customFormat="1">
      <c r="B660" s="174"/>
      <c r="D660" s="160" t="s">
        <v>193</v>
      </c>
      <c r="E660" s="175" t="s">
        <v>1</v>
      </c>
      <c r="F660" s="176" t="s">
        <v>942</v>
      </c>
      <c r="H660" s="175" t="s">
        <v>1</v>
      </c>
      <c r="I660" s="177"/>
      <c r="L660" s="174"/>
      <c r="M660" s="178"/>
      <c r="T660" s="179"/>
      <c r="AT660" s="175" t="s">
        <v>193</v>
      </c>
      <c r="AU660" s="175" t="s">
        <v>88</v>
      </c>
      <c r="AV660" s="14" t="s">
        <v>82</v>
      </c>
      <c r="AW660" s="14" t="s">
        <v>31</v>
      </c>
      <c r="AX660" s="14" t="s">
        <v>75</v>
      </c>
      <c r="AY660" s="175" t="s">
        <v>186</v>
      </c>
    </row>
    <row r="661" spans="2:65" s="12" customFormat="1">
      <c r="B661" s="159"/>
      <c r="D661" s="160" t="s">
        <v>193</v>
      </c>
      <c r="E661" s="161" t="s">
        <v>1</v>
      </c>
      <c r="F661" s="162" t="s">
        <v>943</v>
      </c>
      <c r="H661" s="163">
        <v>2.048</v>
      </c>
      <c r="I661" s="164"/>
      <c r="L661" s="159"/>
      <c r="M661" s="165"/>
      <c r="T661" s="166"/>
      <c r="AT661" s="161" t="s">
        <v>193</v>
      </c>
      <c r="AU661" s="161" t="s">
        <v>88</v>
      </c>
      <c r="AV661" s="12" t="s">
        <v>88</v>
      </c>
      <c r="AW661" s="12" t="s">
        <v>31</v>
      </c>
      <c r="AX661" s="12" t="s">
        <v>75</v>
      </c>
      <c r="AY661" s="161" t="s">
        <v>186</v>
      </c>
    </row>
    <row r="662" spans="2:65" s="12" customFormat="1">
      <c r="B662" s="159"/>
      <c r="D662" s="160" t="s">
        <v>193</v>
      </c>
      <c r="E662" s="161" t="s">
        <v>1</v>
      </c>
      <c r="F662" s="162" t="s">
        <v>944</v>
      </c>
      <c r="H662" s="163">
        <v>2.2749999999999999</v>
      </c>
      <c r="I662" s="164"/>
      <c r="L662" s="159"/>
      <c r="M662" s="165"/>
      <c r="T662" s="166"/>
      <c r="AT662" s="161" t="s">
        <v>193</v>
      </c>
      <c r="AU662" s="161" t="s">
        <v>88</v>
      </c>
      <c r="AV662" s="12" t="s">
        <v>88</v>
      </c>
      <c r="AW662" s="12" t="s">
        <v>31</v>
      </c>
      <c r="AX662" s="12" t="s">
        <v>75</v>
      </c>
      <c r="AY662" s="161" t="s">
        <v>186</v>
      </c>
    </row>
    <row r="663" spans="2:65" s="13" customFormat="1">
      <c r="B663" s="167"/>
      <c r="D663" s="160" t="s">
        <v>193</v>
      </c>
      <c r="E663" s="168" t="s">
        <v>1</v>
      </c>
      <c r="F663" s="169" t="s">
        <v>195</v>
      </c>
      <c r="H663" s="170">
        <v>4.3230000000000004</v>
      </c>
      <c r="I663" s="171"/>
      <c r="L663" s="167"/>
      <c r="M663" s="172"/>
      <c r="T663" s="173"/>
      <c r="AT663" s="168" t="s">
        <v>193</v>
      </c>
      <c r="AU663" s="168" t="s">
        <v>88</v>
      </c>
      <c r="AV663" s="13" t="s">
        <v>192</v>
      </c>
      <c r="AW663" s="13" t="s">
        <v>31</v>
      </c>
      <c r="AX663" s="13" t="s">
        <v>82</v>
      </c>
      <c r="AY663" s="168" t="s">
        <v>186</v>
      </c>
    </row>
    <row r="664" spans="2:65" s="1" customFormat="1" ht="24.25" customHeight="1">
      <c r="B664" s="144"/>
      <c r="C664" s="145" t="s">
        <v>715</v>
      </c>
      <c r="D664" s="145" t="s">
        <v>188</v>
      </c>
      <c r="E664" s="146" t="s">
        <v>945</v>
      </c>
      <c r="F664" s="147" t="s">
        <v>946</v>
      </c>
      <c r="G664" s="148" t="s">
        <v>198</v>
      </c>
      <c r="H664" s="149">
        <v>0.85099999999999998</v>
      </c>
      <c r="I664" s="150"/>
      <c r="J664" s="151">
        <f>ROUND(I664*H664,2)</f>
        <v>0</v>
      </c>
      <c r="K664" s="152"/>
      <c r="L664" s="32"/>
      <c r="M664" s="153" t="s">
        <v>1</v>
      </c>
      <c r="N664" s="154" t="s">
        <v>41</v>
      </c>
      <c r="P664" s="155">
        <f>O664*H664</f>
        <v>0</v>
      </c>
      <c r="Q664" s="155">
        <v>0</v>
      </c>
      <c r="R664" s="155">
        <f>Q664*H664</f>
        <v>0</v>
      </c>
      <c r="S664" s="155">
        <v>1.8</v>
      </c>
      <c r="T664" s="156">
        <f>S664*H664</f>
        <v>1.5318000000000001</v>
      </c>
      <c r="AR664" s="157" t="s">
        <v>192</v>
      </c>
      <c r="AT664" s="157" t="s">
        <v>188</v>
      </c>
      <c r="AU664" s="157" t="s">
        <v>88</v>
      </c>
      <c r="AY664" s="17" t="s">
        <v>186</v>
      </c>
      <c r="BE664" s="158">
        <f>IF(N664="základná",J664,0)</f>
        <v>0</v>
      </c>
      <c r="BF664" s="158">
        <f>IF(N664="znížená",J664,0)</f>
        <v>0</v>
      </c>
      <c r="BG664" s="158">
        <f>IF(N664="zákl. prenesená",J664,0)</f>
        <v>0</v>
      </c>
      <c r="BH664" s="158">
        <f>IF(N664="zníž. prenesená",J664,0)</f>
        <v>0</v>
      </c>
      <c r="BI664" s="158">
        <f>IF(N664="nulová",J664,0)</f>
        <v>0</v>
      </c>
      <c r="BJ664" s="17" t="s">
        <v>88</v>
      </c>
      <c r="BK664" s="158">
        <f>ROUND(I664*H664,2)</f>
        <v>0</v>
      </c>
      <c r="BL664" s="17" t="s">
        <v>192</v>
      </c>
      <c r="BM664" s="157" t="s">
        <v>947</v>
      </c>
    </row>
    <row r="665" spans="2:65" s="14" customFormat="1">
      <c r="B665" s="174"/>
      <c r="D665" s="160" t="s">
        <v>193</v>
      </c>
      <c r="E665" s="175" t="s">
        <v>1</v>
      </c>
      <c r="F665" s="176" t="s">
        <v>365</v>
      </c>
      <c r="H665" s="175" t="s">
        <v>1</v>
      </c>
      <c r="I665" s="177"/>
      <c r="L665" s="174"/>
      <c r="M665" s="178"/>
      <c r="T665" s="179"/>
      <c r="AT665" s="175" t="s">
        <v>193</v>
      </c>
      <c r="AU665" s="175" t="s">
        <v>88</v>
      </c>
      <c r="AV665" s="14" t="s">
        <v>82</v>
      </c>
      <c r="AW665" s="14" t="s">
        <v>31</v>
      </c>
      <c r="AX665" s="14" t="s">
        <v>75</v>
      </c>
      <c r="AY665" s="175" t="s">
        <v>186</v>
      </c>
    </row>
    <row r="666" spans="2:65" s="12" customFormat="1">
      <c r="B666" s="159"/>
      <c r="D666" s="160" t="s">
        <v>193</v>
      </c>
      <c r="E666" s="161" t="s">
        <v>1</v>
      </c>
      <c r="F666" s="162" t="s">
        <v>366</v>
      </c>
      <c r="H666" s="163">
        <v>0.76200000000000001</v>
      </c>
      <c r="I666" s="164"/>
      <c r="L666" s="159"/>
      <c r="M666" s="165"/>
      <c r="T666" s="166"/>
      <c r="AT666" s="161" t="s">
        <v>193</v>
      </c>
      <c r="AU666" s="161" t="s">
        <v>88</v>
      </c>
      <c r="AV666" s="12" t="s">
        <v>88</v>
      </c>
      <c r="AW666" s="12" t="s">
        <v>31</v>
      </c>
      <c r="AX666" s="12" t="s">
        <v>75</v>
      </c>
      <c r="AY666" s="161" t="s">
        <v>186</v>
      </c>
    </row>
    <row r="667" spans="2:65" s="12" customFormat="1">
      <c r="B667" s="159"/>
      <c r="D667" s="160" t="s">
        <v>193</v>
      </c>
      <c r="E667" s="161" t="s">
        <v>1</v>
      </c>
      <c r="F667" s="162" t="s">
        <v>367</v>
      </c>
      <c r="H667" s="163">
        <v>0.125</v>
      </c>
      <c r="I667" s="164"/>
      <c r="L667" s="159"/>
      <c r="M667" s="165"/>
      <c r="T667" s="166"/>
      <c r="AT667" s="161" t="s">
        <v>193</v>
      </c>
      <c r="AU667" s="161" t="s">
        <v>88</v>
      </c>
      <c r="AV667" s="12" t="s">
        <v>88</v>
      </c>
      <c r="AW667" s="12" t="s">
        <v>31</v>
      </c>
      <c r="AX667" s="12" t="s">
        <v>75</v>
      </c>
      <c r="AY667" s="161" t="s">
        <v>186</v>
      </c>
    </row>
    <row r="668" spans="2:65" s="12" customFormat="1">
      <c r="B668" s="159"/>
      <c r="D668" s="160" t="s">
        <v>193</v>
      </c>
      <c r="E668" s="161" t="s">
        <v>1</v>
      </c>
      <c r="F668" s="162" t="s">
        <v>368</v>
      </c>
      <c r="H668" s="163">
        <v>-3.5999999999999997E-2</v>
      </c>
      <c r="I668" s="164"/>
      <c r="L668" s="159"/>
      <c r="M668" s="165"/>
      <c r="T668" s="166"/>
      <c r="AT668" s="161" t="s">
        <v>193</v>
      </c>
      <c r="AU668" s="161" t="s">
        <v>88</v>
      </c>
      <c r="AV668" s="12" t="s">
        <v>88</v>
      </c>
      <c r="AW668" s="12" t="s">
        <v>31</v>
      </c>
      <c r="AX668" s="12" t="s">
        <v>75</v>
      </c>
      <c r="AY668" s="161" t="s">
        <v>186</v>
      </c>
    </row>
    <row r="669" spans="2:65" s="13" customFormat="1">
      <c r="B669" s="167"/>
      <c r="D669" s="160" t="s">
        <v>193</v>
      </c>
      <c r="E669" s="168" t="s">
        <v>1</v>
      </c>
      <c r="F669" s="169" t="s">
        <v>195</v>
      </c>
      <c r="H669" s="170">
        <v>0.85099999999999998</v>
      </c>
      <c r="I669" s="171"/>
      <c r="L669" s="167"/>
      <c r="M669" s="172"/>
      <c r="T669" s="173"/>
      <c r="AT669" s="168" t="s">
        <v>193</v>
      </c>
      <c r="AU669" s="168" t="s">
        <v>88</v>
      </c>
      <c r="AV669" s="13" t="s">
        <v>192</v>
      </c>
      <c r="AW669" s="13" t="s">
        <v>31</v>
      </c>
      <c r="AX669" s="13" t="s">
        <v>82</v>
      </c>
      <c r="AY669" s="168" t="s">
        <v>186</v>
      </c>
    </row>
    <row r="670" spans="2:65" s="1" customFormat="1" ht="24.25" customHeight="1">
      <c r="B670" s="144"/>
      <c r="C670" s="145" t="s">
        <v>948</v>
      </c>
      <c r="D670" s="145" t="s">
        <v>188</v>
      </c>
      <c r="E670" s="146" t="s">
        <v>949</v>
      </c>
      <c r="F670" s="147" t="s">
        <v>950</v>
      </c>
      <c r="G670" s="148" t="s">
        <v>198</v>
      </c>
      <c r="H670" s="149">
        <v>21.207000000000001</v>
      </c>
      <c r="I670" s="150"/>
      <c r="J670" s="151">
        <f>ROUND(I670*H670,2)</f>
        <v>0</v>
      </c>
      <c r="K670" s="152"/>
      <c r="L670" s="32"/>
      <c r="M670" s="153" t="s">
        <v>1</v>
      </c>
      <c r="N670" s="154" t="s">
        <v>41</v>
      </c>
      <c r="P670" s="155">
        <f>O670*H670</f>
        <v>0</v>
      </c>
      <c r="Q670" s="155">
        <v>0</v>
      </c>
      <c r="R670" s="155">
        <f>Q670*H670</f>
        <v>0</v>
      </c>
      <c r="S670" s="155">
        <v>1.4</v>
      </c>
      <c r="T670" s="156">
        <f>S670*H670</f>
        <v>29.689799999999998</v>
      </c>
      <c r="AR670" s="157" t="s">
        <v>192</v>
      </c>
      <c r="AT670" s="157" t="s">
        <v>188</v>
      </c>
      <c r="AU670" s="157" t="s">
        <v>88</v>
      </c>
      <c r="AY670" s="17" t="s">
        <v>186</v>
      </c>
      <c r="BE670" s="158">
        <f>IF(N670="základná",J670,0)</f>
        <v>0</v>
      </c>
      <c r="BF670" s="158">
        <f>IF(N670="znížená",J670,0)</f>
        <v>0</v>
      </c>
      <c r="BG670" s="158">
        <f>IF(N670="zákl. prenesená",J670,0)</f>
        <v>0</v>
      </c>
      <c r="BH670" s="158">
        <f>IF(N670="zníž. prenesená",J670,0)</f>
        <v>0</v>
      </c>
      <c r="BI670" s="158">
        <f>IF(N670="nulová",J670,0)</f>
        <v>0</v>
      </c>
      <c r="BJ670" s="17" t="s">
        <v>88</v>
      </c>
      <c r="BK670" s="158">
        <f>ROUND(I670*H670,2)</f>
        <v>0</v>
      </c>
      <c r="BL670" s="17" t="s">
        <v>192</v>
      </c>
      <c r="BM670" s="157" t="s">
        <v>951</v>
      </c>
    </row>
    <row r="671" spans="2:65" s="14" customFormat="1">
      <c r="B671" s="174"/>
      <c r="D671" s="160" t="s">
        <v>193</v>
      </c>
      <c r="E671" s="175" t="s">
        <v>1</v>
      </c>
      <c r="F671" s="176" t="s">
        <v>787</v>
      </c>
      <c r="H671" s="175" t="s">
        <v>1</v>
      </c>
      <c r="I671" s="177"/>
      <c r="L671" s="174"/>
      <c r="M671" s="178"/>
      <c r="T671" s="179"/>
      <c r="AT671" s="175" t="s">
        <v>193</v>
      </c>
      <c r="AU671" s="175" t="s">
        <v>88</v>
      </c>
      <c r="AV671" s="14" t="s">
        <v>82</v>
      </c>
      <c r="AW671" s="14" t="s">
        <v>31</v>
      </c>
      <c r="AX671" s="14" t="s">
        <v>75</v>
      </c>
      <c r="AY671" s="175" t="s">
        <v>186</v>
      </c>
    </row>
    <row r="672" spans="2:65" s="12" customFormat="1">
      <c r="B672" s="159"/>
      <c r="D672" s="160" t="s">
        <v>193</v>
      </c>
      <c r="E672" s="161" t="s">
        <v>1</v>
      </c>
      <c r="F672" s="162" t="s">
        <v>952</v>
      </c>
      <c r="H672" s="163">
        <v>7.5</v>
      </c>
      <c r="I672" s="164"/>
      <c r="L672" s="159"/>
      <c r="M672" s="165"/>
      <c r="T672" s="166"/>
      <c r="AT672" s="161" t="s">
        <v>193</v>
      </c>
      <c r="AU672" s="161" t="s">
        <v>88</v>
      </c>
      <c r="AV672" s="12" t="s">
        <v>88</v>
      </c>
      <c r="AW672" s="12" t="s">
        <v>31</v>
      </c>
      <c r="AX672" s="12" t="s">
        <v>75</v>
      </c>
      <c r="AY672" s="161" t="s">
        <v>186</v>
      </c>
    </row>
    <row r="673" spans="2:65" s="14" customFormat="1">
      <c r="B673" s="174"/>
      <c r="D673" s="160" t="s">
        <v>193</v>
      </c>
      <c r="E673" s="175" t="s">
        <v>1</v>
      </c>
      <c r="F673" s="176" t="s">
        <v>953</v>
      </c>
      <c r="H673" s="175" t="s">
        <v>1</v>
      </c>
      <c r="I673" s="177"/>
      <c r="L673" s="174"/>
      <c r="M673" s="178"/>
      <c r="T673" s="179"/>
      <c r="AT673" s="175" t="s">
        <v>193</v>
      </c>
      <c r="AU673" s="175" t="s">
        <v>88</v>
      </c>
      <c r="AV673" s="14" t="s">
        <v>82</v>
      </c>
      <c r="AW673" s="14" t="s">
        <v>31</v>
      </c>
      <c r="AX673" s="14" t="s">
        <v>75</v>
      </c>
      <c r="AY673" s="175" t="s">
        <v>186</v>
      </c>
    </row>
    <row r="674" spans="2:65" s="12" customFormat="1">
      <c r="B674" s="159"/>
      <c r="D674" s="160" t="s">
        <v>193</v>
      </c>
      <c r="E674" s="161" t="s">
        <v>1</v>
      </c>
      <c r="F674" s="162" t="s">
        <v>954</v>
      </c>
      <c r="H674" s="163">
        <v>8.1859999999999999</v>
      </c>
      <c r="I674" s="164"/>
      <c r="L674" s="159"/>
      <c r="M674" s="165"/>
      <c r="T674" s="166"/>
      <c r="AT674" s="161" t="s">
        <v>193</v>
      </c>
      <c r="AU674" s="161" t="s">
        <v>88</v>
      </c>
      <c r="AV674" s="12" t="s">
        <v>88</v>
      </c>
      <c r="AW674" s="12" t="s">
        <v>31</v>
      </c>
      <c r="AX674" s="12" t="s">
        <v>75</v>
      </c>
      <c r="AY674" s="161" t="s">
        <v>186</v>
      </c>
    </row>
    <row r="675" spans="2:65" s="12" customFormat="1">
      <c r="B675" s="159"/>
      <c r="D675" s="160" t="s">
        <v>193</v>
      </c>
      <c r="E675" s="161" t="s">
        <v>1</v>
      </c>
      <c r="F675" s="162" t="s">
        <v>955</v>
      </c>
      <c r="H675" s="163">
        <v>1.0820000000000001</v>
      </c>
      <c r="I675" s="164"/>
      <c r="L675" s="159"/>
      <c r="M675" s="165"/>
      <c r="T675" s="166"/>
      <c r="AT675" s="161" t="s">
        <v>193</v>
      </c>
      <c r="AU675" s="161" t="s">
        <v>88</v>
      </c>
      <c r="AV675" s="12" t="s">
        <v>88</v>
      </c>
      <c r="AW675" s="12" t="s">
        <v>31</v>
      </c>
      <c r="AX675" s="12" t="s">
        <v>75</v>
      </c>
      <c r="AY675" s="161" t="s">
        <v>186</v>
      </c>
    </row>
    <row r="676" spans="2:65" s="12" customFormat="1">
      <c r="B676" s="159"/>
      <c r="D676" s="160" t="s">
        <v>193</v>
      </c>
      <c r="E676" s="161" t="s">
        <v>1</v>
      </c>
      <c r="F676" s="162" t="s">
        <v>956</v>
      </c>
      <c r="H676" s="163">
        <v>1.2669999999999999</v>
      </c>
      <c r="I676" s="164"/>
      <c r="L676" s="159"/>
      <c r="M676" s="165"/>
      <c r="T676" s="166"/>
      <c r="AT676" s="161" t="s">
        <v>193</v>
      </c>
      <c r="AU676" s="161" t="s">
        <v>88</v>
      </c>
      <c r="AV676" s="12" t="s">
        <v>88</v>
      </c>
      <c r="AW676" s="12" t="s">
        <v>31</v>
      </c>
      <c r="AX676" s="12" t="s">
        <v>75</v>
      </c>
      <c r="AY676" s="161" t="s">
        <v>186</v>
      </c>
    </row>
    <row r="677" spans="2:65" s="12" customFormat="1">
      <c r="B677" s="159"/>
      <c r="D677" s="160" t="s">
        <v>193</v>
      </c>
      <c r="E677" s="161" t="s">
        <v>1</v>
      </c>
      <c r="F677" s="162" t="s">
        <v>957</v>
      </c>
      <c r="H677" s="163">
        <v>3.1720000000000002</v>
      </c>
      <c r="I677" s="164"/>
      <c r="L677" s="159"/>
      <c r="M677" s="165"/>
      <c r="T677" s="166"/>
      <c r="AT677" s="161" t="s">
        <v>193</v>
      </c>
      <c r="AU677" s="161" t="s">
        <v>88</v>
      </c>
      <c r="AV677" s="12" t="s">
        <v>88</v>
      </c>
      <c r="AW677" s="12" t="s">
        <v>31</v>
      </c>
      <c r="AX677" s="12" t="s">
        <v>75</v>
      </c>
      <c r="AY677" s="161" t="s">
        <v>186</v>
      </c>
    </row>
    <row r="678" spans="2:65" s="13" customFormat="1">
      <c r="B678" s="167"/>
      <c r="D678" s="160" t="s">
        <v>193</v>
      </c>
      <c r="E678" s="168" t="s">
        <v>1</v>
      </c>
      <c r="F678" s="169" t="s">
        <v>195</v>
      </c>
      <c r="H678" s="170">
        <v>21.207000000000001</v>
      </c>
      <c r="I678" s="171"/>
      <c r="L678" s="167"/>
      <c r="M678" s="172"/>
      <c r="T678" s="173"/>
      <c r="AT678" s="168" t="s">
        <v>193</v>
      </c>
      <c r="AU678" s="168" t="s">
        <v>88</v>
      </c>
      <c r="AV678" s="13" t="s">
        <v>192</v>
      </c>
      <c r="AW678" s="13" t="s">
        <v>31</v>
      </c>
      <c r="AX678" s="13" t="s">
        <v>82</v>
      </c>
      <c r="AY678" s="168" t="s">
        <v>186</v>
      </c>
    </row>
    <row r="679" spans="2:65" s="1" customFormat="1" ht="21.75" customHeight="1">
      <c r="B679" s="144"/>
      <c r="C679" s="145" t="s">
        <v>722</v>
      </c>
      <c r="D679" s="145" t="s">
        <v>188</v>
      </c>
      <c r="E679" s="146" t="s">
        <v>958</v>
      </c>
      <c r="F679" s="147" t="s">
        <v>959</v>
      </c>
      <c r="G679" s="148" t="s">
        <v>322</v>
      </c>
      <c r="H679" s="149">
        <v>41.7</v>
      </c>
      <c r="I679" s="150"/>
      <c r="J679" s="151">
        <f>ROUND(I679*H679,2)</f>
        <v>0</v>
      </c>
      <c r="K679" s="152"/>
      <c r="L679" s="32"/>
      <c r="M679" s="153" t="s">
        <v>1</v>
      </c>
      <c r="N679" s="154" t="s">
        <v>41</v>
      </c>
      <c r="P679" s="155">
        <f>O679*H679</f>
        <v>0</v>
      </c>
      <c r="Q679" s="155">
        <v>0</v>
      </c>
      <c r="R679" s="155">
        <f>Q679*H679</f>
        <v>0</v>
      </c>
      <c r="S679" s="155">
        <v>8.0000000000000002E-3</v>
      </c>
      <c r="T679" s="156">
        <f>S679*H679</f>
        <v>0.33360000000000001</v>
      </c>
      <c r="AR679" s="157" t="s">
        <v>192</v>
      </c>
      <c r="AT679" s="157" t="s">
        <v>188</v>
      </c>
      <c r="AU679" s="157" t="s">
        <v>88</v>
      </c>
      <c r="AY679" s="17" t="s">
        <v>186</v>
      </c>
      <c r="BE679" s="158">
        <f>IF(N679="základná",J679,0)</f>
        <v>0</v>
      </c>
      <c r="BF679" s="158">
        <f>IF(N679="znížená",J679,0)</f>
        <v>0</v>
      </c>
      <c r="BG679" s="158">
        <f>IF(N679="zákl. prenesená",J679,0)</f>
        <v>0</v>
      </c>
      <c r="BH679" s="158">
        <f>IF(N679="zníž. prenesená",J679,0)</f>
        <v>0</v>
      </c>
      <c r="BI679" s="158">
        <f>IF(N679="nulová",J679,0)</f>
        <v>0</v>
      </c>
      <c r="BJ679" s="17" t="s">
        <v>88</v>
      </c>
      <c r="BK679" s="158">
        <f>ROUND(I679*H679,2)</f>
        <v>0</v>
      </c>
      <c r="BL679" s="17" t="s">
        <v>192</v>
      </c>
      <c r="BM679" s="157" t="s">
        <v>960</v>
      </c>
    </row>
    <row r="680" spans="2:65" s="12" customFormat="1">
      <c r="B680" s="159"/>
      <c r="D680" s="160" t="s">
        <v>193</v>
      </c>
      <c r="E680" s="161" t="s">
        <v>1</v>
      </c>
      <c r="F680" s="162" t="s">
        <v>961</v>
      </c>
      <c r="H680" s="163">
        <v>3.04</v>
      </c>
      <c r="I680" s="164"/>
      <c r="L680" s="159"/>
      <c r="M680" s="165"/>
      <c r="T680" s="166"/>
      <c r="AT680" s="161" t="s">
        <v>193</v>
      </c>
      <c r="AU680" s="161" t="s">
        <v>88</v>
      </c>
      <c r="AV680" s="12" t="s">
        <v>88</v>
      </c>
      <c r="AW680" s="12" t="s">
        <v>31</v>
      </c>
      <c r="AX680" s="12" t="s">
        <v>75</v>
      </c>
      <c r="AY680" s="161" t="s">
        <v>186</v>
      </c>
    </row>
    <row r="681" spans="2:65" s="12" customFormat="1">
      <c r="B681" s="159"/>
      <c r="D681" s="160" t="s">
        <v>193</v>
      </c>
      <c r="E681" s="161" t="s">
        <v>1</v>
      </c>
      <c r="F681" s="162" t="s">
        <v>962</v>
      </c>
      <c r="H681" s="163">
        <v>10.8</v>
      </c>
      <c r="I681" s="164"/>
      <c r="L681" s="159"/>
      <c r="M681" s="165"/>
      <c r="T681" s="166"/>
      <c r="AT681" s="161" t="s">
        <v>193</v>
      </c>
      <c r="AU681" s="161" t="s">
        <v>88</v>
      </c>
      <c r="AV681" s="12" t="s">
        <v>88</v>
      </c>
      <c r="AW681" s="12" t="s">
        <v>31</v>
      </c>
      <c r="AX681" s="12" t="s">
        <v>75</v>
      </c>
      <c r="AY681" s="161" t="s">
        <v>186</v>
      </c>
    </row>
    <row r="682" spans="2:65" s="12" customFormat="1">
      <c r="B682" s="159"/>
      <c r="D682" s="160" t="s">
        <v>193</v>
      </c>
      <c r="E682" s="161" t="s">
        <v>1</v>
      </c>
      <c r="F682" s="162" t="s">
        <v>963</v>
      </c>
      <c r="H682" s="163">
        <v>23.2</v>
      </c>
      <c r="I682" s="164"/>
      <c r="L682" s="159"/>
      <c r="M682" s="165"/>
      <c r="T682" s="166"/>
      <c r="AT682" s="161" t="s">
        <v>193</v>
      </c>
      <c r="AU682" s="161" t="s">
        <v>88</v>
      </c>
      <c r="AV682" s="12" t="s">
        <v>88</v>
      </c>
      <c r="AW682" s="12" t="s">
        <v>31</v>
      </c>
      <c r="AX682" s="12" t="s">
        <v>75</v>
      </c>
      <c r="AY682" s="161" t="s">
        <v>186</v>
      </c>
    </row>
    <row r="683" spans="2:65" s="12" customFormat="1">
      <c r="B683" s="159"/>
      <c r="D683" s="160" t="s">
        <v>193</v>
      </c>
      <c r="E683" s="161" t="s">
        <v>1</v>
      </c>
      <c r="F683" s="162" t="s">
        <v>964</v>
      </c>
      <c r="H683" s="163">
        <v>4.66</v>
      </c>
      <c r="I683" s="164"/>
      <c r="L683" s="159"/>
      <c r="M683" s="165"/>
      <c r="T683" s="166"/>
      <c r="AT683" s="161" t="s">
        <v>193</v>
      </c>
      <c r="AU683" s="161" t="s">
        <v>88</v>
      </c>
      <c r="AV683" s="12" t="s">
        <v>88</v>
      </c>
      <c r="AW683" s="12" t="s">
        <v>31</v>
      </c>
      <c r="AX683" s="12" t="s">
        <v>75</v>
      </c>
      <c r="AY683" s="161" t="s">
        <v>186</v>
      </c>
    </row>
    <row r="684" spans="2:65" s="13" customFormat="1">
      <c r="B684" s="167"/>
      <c r="D684" s="160" t="s">
        <v>193</v>
      </c>
      <c r="E684" s="168" t="s">
        <v>1</v>
      </c>
      <c r="F684" s="169" t="s">
        <v>195</v>
      </c>
      <c r="H684" s="170">
        <v>41.7</v>
      </c>
      <c r="I684" s="171"/>
      <c r="L684" s="167"/>
      <c r="M684" s="172"/>
      <c r="T684" s="173"/>
      <c r="AT684" s="168" t="s">
        <v>193</v>
      </c>
      <c r="AU684" s="168" t="s">
        <v>88</v>
      </c>
      <c r="AV684" s="13" t="s">
        <v>192</v>
      </c>
      <c r="AW684" s="13" t="s">
        <v>31</v>
      </c>
      <c r="AX684" s="13" t="s">
        <v>82</v>
      </c>
      <c r="AY684" s="168" t="s">
        <v>186</v>
      </c>
    </row>
    <row r="685" spans="2:65" s="1" customFormat="1" ht="24.25" customHeight="1">
      <c r="B685" s="144"/>
      <c r="C685" s="145" t="s">
        <v>965</v>
      </c>
      <c r="D685" s="145" t="s">
        <v>188</v>
      </c>
      <c r="E685" s="146" t="s">
        <v>966</v>
      </c>
      <c r="F685" s="147" t="s">
        <v>967</v>
      </c>
      <c r="G685" s="148" t="s">
        <v>322</v>
      </c>
      <c r="H685" s="149">
        <v>6.68</v>
      </c>
      <c r="I685" s="150"/>
      <c r="J685" s="151">
        <f>ROUND(I685*H685,2)</f>
        <v>0</v>
      </c>
      <c r="K685" s="152"/>
      <c r="L685" s="32"/>
      <c r="M685" s="153" t="s">
        <v>1</v>
      </c>
      <c r="N685" s="154" t="s">
        <v>41</v>
      </c>
      <c r="P685" s="155">
        <f>O685*H685</f>
        <v>0</v>
      </c>
      <c r="Q685" s="155">
        <v>0</v>
      </c>
      <c r="R685" s="155">
        <f>Q685*H685</f>
        <v>0</v>
      </c>
      <c r="S685" s="155">
        <v>1.2E-2</v>
      </c>
      <c r="T685" s="156">
        <f>S685*H685</f>
        <v>8.0159999999999995E-2</v>
      </c>
      <c r="AR685" s="157" t="s">
        <v>192</v>
      </c>
      <c r="AT685" s="157" t="s">
        <v>188</v>
      </c>
      <c r="AU685" s="157" t="s">
        <v>88</v>
      </c>
      <c r="AY685" s="17" t="s">
        <v>186</v>
      </c>
      <c r="BE685" s="158">
        <f>IF(N685="základná",J685,0)</f>
        <v>0</v>
      </c>
      <c r="BF685" s="158">
        <f>IF(N685="znížená",J685,0)</f>
        <v>0</v>
      </c>
      <c r="BG685" s="158">
        <f>IF(N685="zákl. prenesená",J685,0)</f>
        <v>0</v>
      </c>
      <c r="BH685" s="158">
        <f>IF(N685="zníž. prenesená",J685,0)</f>
        <v>0</v>
      </c>
      <c r="BI685" s="158">
        <f>IF(N685="nulová",J685,0)</f>
        <v>0</v>
      </c>
      <c r="BJ685" s="17" t="s">
        <v>88</v>
      </c>
      <c r="BK685" s="158">
        <f>ROUND(I685*H685,2)</f>
        <v>0</v>
      </c>
      <c r="BL685" s="17" t="s">
        <v>192</v>
      </c>
      <c r="BM685" s="157" t="s">
        <v>968</v>
      </c>
    </row>
    <row r="686" spans="2:65" s="12" customFormat="1">
      <c r="B686" s="159"/>
      <c r="D686" s="160" t="s">
        <v>193</v>
      </c>
      <c r="E686" s="161" t="s">
        <v>1</v>
      </c>
      <c r="F686" s="162" t="s">
        <v>969</v>
      </c>
      <c r="H686" s="163">
        <v>6.68</v>
      </c>
      <c r="I686" s="164"/>
      <c r="L686" s="159"/>
      <c r="M686" s="165"/>
      <c r="T686" s="166"/>
      <c r="AT686" s="161" t="s">
        <v>193</v>
      </c>
      <c r="AU686" s="161" t="s">
        <v>88</v>
      </c>
      <c r="AV686" s="12" t="s">
        <v>88</v>
      </c>
      <c r="AW686" s="12" t="s">
        <v>31</v>
      </c>
      <c r="AX686" s="12" t="s">
        <v>75</v>
      </c>
      <c r="AY686" s="161" t="s">
        <v>186</v>
      </c>
    </row>
    <row r="687" spans="2:65" s="13" customFormat="1">
      <c r="B687" s="167"/>
      <c r="D687" s="160" t="s">
        <v>193</v>
      </c>
      <c r="E687" s="168" t="s">
        <v>1</v>
      </c>
      <c r="F687" s="169" t="s">
        <v>195</v>
      </c>
      <c r="H687" s="170">
        <v>6.68</v>
      </c>
      <c r="I687" s="171"/>
      <c r="L687" s="167"/>
      <c r="M687" s="172"/>
      <c r="T687" s="173"/>
      <c r="AT687" s="168" t="s">
        <v>193</v>
      </c>
      <c r="AU687" s="168" t="s">
        <v>88</v>
      </c>
      <c r="AV687" s="13" t="s">
        <v>192</v>
      </c>
      <c r="AW687" s="13" t="s">
        <v>31</v>
      </c>
      <c r="AX687" s="13" t="s">
        <v>82</v>
      </c>
      <c r="AY687" s="168" t="s">
        <v>186</v>
      </c>
    </row>
    <row r="688" spans="2:65" s="1" customFormat="1" ht="24.25" customHeight="1">
      <c r="B688" s="144"/>
      <c r="C688" s="145" t="s">
        <v>970</v>
      </c>
      <c r="D688" s="145" t="s">
        <v>188</v>
      </c>
      <c r="E688" s="146" t="s">
        <v>971</v>
      </c>
      <c r="F688" s="147" t="s">
        <v>972</v>
      </c>
      <c r="G688" s="148" t="s">
        <v>379</v>
      </c>
      <c r="H688" s="149">
        <v>5</v>
      </c>
      <c r="I688" s="150"/>
      <c r="J688" s="151">
        <f>ROUND(I688*H688,2)</f>
        <v>0</v>
      </c>
      <c r="K688" s="152"/>
      <c r="L688" s="32"/>
      <c r="M688" s="153" t="s">
        <v>1</v>
      </c>
      <c r="N688" s="154" t="s">
        <v>41</v>
      </c>
      <c r="P688" s="155">
        <f>O688*H688</f>
        <v>0</v>
      </c>
      <c r="Q688" s="155">
        <v>0</v>
      </c>
      <c r="R688" s="155">
        <f>Q688*H688</f>
        <v>0</v>
      </c>
      <c r="S688" s="155">
        <v>2.4E-2</v>
      </c>
      <c r="T688" s="156">
        <f>S688*H688</f>
        <v>0.12</v>
      </c>
      <c r="AR688" s="157" t="s">
        <v>192</v>
      </c>
      <c r="AT688" s="157" t="s">
        <v>188</v>
      </c>
      <c r="AU688" s="157" t="s">
        <v>88</v>
      </c>
      <c r="AY688" s="17" t="s">
        <v>186</v>
      </c>
      <c r="BE688" s="158">
        <f>IF(N688="základná",J688,0)</f>
        <v>0</v>
      </c>
      <c r="BF688" s="158">
        <f>IF(N688="znížená",J688,0)</f>
        <v>0</v>
      </c>
      <c r="BG688" s="158">
        <f>IF(N688="zákl. prenesená",J688,0)</f>
        <v>0</v>
      </c>
      <c r="BH688" s="158">
        <f>IF(N688="zníž. prenesená",J688,0)</f>
        <v>0</v>
      </c>
      <c r="BI688" s="158">
        <f>IF(N688="nulová",J688,0)</f>
        <v>0</v>
      </c>
      <c r="BJ688" s="17" t="s">
        <v>88</v>
      </c>
      <c r="BK688" s="158">
        <f>ROUND(I688*H688,2)</f>
        <v>0</v>
      </c>
      <c r="BL688" s="17" t="s">
        <v>192</v>
      </c>
      <c r="BM688" s="157" t="s">
        <v>973</v>
      </c>
    </row>
    <row r="689" spans="2:65" s="1" customFormat="1" ht="24.25" customHeight="1">
      <c r="B689" s="144"/>
      <c r="C689" s="145" t="s">
        <v>974</v>
      </c>
      <c r="D689" s="145" t="s">
        <v>188</v>
      </c>
      <c r="E689" s="146" t="s">
        <v>975</v>
      </c>
      <c r="F689" s="147" t="s">
        <v>976</v>
      </c>
      <c r="G689" s="148" t="s">
        <v>132</v>
      </c>
      <c r="H689" s="149">
        <v>24</v>
      </c>
      <c r="I689" s="150"/>
      <c r="J689" s="151">
        <f>ROUND(I689*H689,2)</f>
        <v>0</v>
      </c>
      <c r="K689" s="152"/>
      <c r="L689" s="32"/>
      <c r="M689" s="153" t="s">
        <v>1</v>
      </c>
      <c r="N689" s="154" t="s">
        <v>41</v>
      </c>
      <c r="P689" s="155">
        <f>O689*H689</f>
        <v>0</v>
      </c>
      <c r="Q689" s="155">
        <v>0</v>
      </c>
      <c r="R689" s="155">
        <f>Q689*H689</f>
        <v>0</v>
      </c>
      <c r="S689" s="155">
        <v>7.5999999999999998E-2</v>
      </c>
      <c r="T689" s="156">
        <f>S689*H689</f>
        <v>1.8239999999999998</v>
      </c>
      <c r="AR689" s="157" t="s">
        <v>192</v>
      </c>
      <c r="AT689" s="157" t="s">
        <v>188</v>
      </c>
      <c r="AU689" s="157" t="s">
        <v>88</v>
      </c>
      <c r="AY689" s="17" t="s">
        <v>186</v>
      </c>
      <c r="BE689" s="158">
        <f>IF(N689="základná",J689,0)</f>
        <v>0</v>
      </c>
      <c r="BF689" s="158">
        <f>IF(N689="znížená",J689,0)</f>
        <v>0</v>
      </c>
      <c r="BG689" s="158">
        <f>IF(N689="zákl. prenesená",J689,0)</f>
        <v>0</v>
      </c>
      <c r="BH689" s="158">
        <f>IF(N689="zníž. prenesená",J689,0)</f>
        <v>0</v>
      </c>
      <c r="BI689" s="158">
        <f>IF(N689="nulová",J689,0)</f>
        <v>0</v>
      </c>
      <c r="BJ689" s="17" t="s">
        <v>88</v>
      </c>
      <c r="BK689" s="158">
        <f>ROUND(I689*H689,2)</f>
        <v>0</v>
      </c>
      <c r="BL689" s="17" t="s">
        <v>192</v>
      </c>
      <c r="BM689" s="157" t="s">
        <v>977</v>
      </c>
    </row>
    <row r="690" spans="2:65" s="12" customFormat="1">
      <c r="B690" s="159"/>
      <c r="D690" s="160" t="s">
        <v>193</v>
      </c>
      <c r="E690" s="161" t="s">
        <v>1</v>
      </c>
      <c r="F690" s="162" t="s">
        <v>978</v>
      </c>
      <c r="H690" s="163">
        <v>24</v>
      </c>
      <c r="I690" s="164"/>
      <c r="L690" s="159"/>
      <c r="M690" s="165"/>
      <c r="T690" s="166"/>
      <c r="AT690" s="161" t="s">
        <v>193</v>
      </c>
      <c r="AU690" s="161" t="s">
        <v>88</v>
      </c>
      <c r="AV690" s="12" t="s">
        <v>88</v>
      </c>
      <c r="AW690" s="12" t="s">
        <v>31</v>
      </c>
      <c r="AX690" s="12" t="s">
        <v>75</v>
      </c>
      <c r="AY690" s="161" t="s">
        <v>186</v>
      </c>
    </row>
    <row r="691" spans="2:65" s="13" customFormat="1">
      <c r="B691" s="167"/>
      <c r="D691" s="160" t="s">
        <v>193</v>
      </c>
      <c r="E691" s="168" t="s">
        <v>1</v>
      </c>
      <c r="F691" s="169" t="s">
        <v>195</v>
      </c>
      <c r="H691" s="170">
        <v>24</v>
      </c>
      <c r="I691" s="171"/>
      <c r="L691" s="167"/>
      <c r="M691" s="172"/>
      <c r="T691" s="173"/>
      <c r="AT691" s="168" t="s">
        <v>193</v>
      </c>
      <c r="AU691" s="168" t="s">
        <v>88</v>
      </c>
      <c r="AV691" s="13" t="s">
        <v>192</v>
      </c>
      <c r="AW691" s="13" t="s">
        <v>31</v>
      </c>
      <c r="AX691" s="13" t="s">
        <v>82</v>
      </c>
      <c r="AY691" s="168" t="s">
        <v>186</v>
      </c>
    </row>
    <row r="692" spans="2:65" s="1" customFormat="1" ht="21.75" customHeight="1">
      <c r="B692" s="144"/>
      <c r="C692" s="145" t="s">
        <v>736</v>
      </c>
      <c r="D692" s="145" t="s">
        <v>188</v>
      </c>
      <c r="E692" s="146" t="s">
        <v>979</v>
      </c>
      <c r="F692" s="147" t="s">
        <v>980</v>
      </c>
      <c r="G692" s="148" t="s">
        <v>132</v>
      </c>
      <c r="H692" s="149">
        <v>5.8079999999999998</v>
      </c>
      <c r="I692" s="150"/>
      <c r="J692" s="151">
        <f>ROUND(I692*H692,2)</f>
        <v>0</v>
      </c>
      <c r="K692" s="152"/>
      <c r="L692" s="32"/>
      <c r="M692" s="153" t="s">
        <v>1</v>
      </c>
      <c r="N692" s="154" t="s">
        <v>41</v>
      </c>
      <c r="P692" s="155">
        <f>O692*H692</f>
        <v>0</v>
      </c>
      <c r="Q692" s="155">
        <v>0</v>
      </c>
      <c r="R692" s="155">
        <f>Q692*H692</f>
        <v>0</v>
      </c>
      <c r="S692" s="155">
        <v>2E-3</v>
      </c>
      <c r="T692" s="156">
        <f>S692*H692</f>
        <v>1.1616E-2</v>
      </c>
      <c r="AR692" s="157" t="s">
        <v>192</v>
      </c>
      <c r="AT692" s="157" t="s">
        <v>188</v>
      </c>
      <c r="AU692" s="157" t="s">
        <v>88</v>
      </c>
      <c r="AY692" s="17" t="s">
        <v>186</v>
      </c>
      <c r="BE692" s="158">
        <f>IF(N692="základná",J692,0)</f>
        <v>0</v>
      </c>
      <c r="BF692" s="158">
        <f>IF(N692="znížená",J692,0)</f>
        <v>0</v>
      </c>
      <c r="BG692" s="158">
        <f>IF(N692="zákl. prenesená",J692,0)</f>
        <v>0</v>
      </c>
      <c r="BH692" s="158">
        <f>IF(N692="zníž. prenesená",J692,0)</f>
        <v>0</v>
      </c>
      <c r="BI692" s="158">
        <f>IF(N692="nulová",J692,0)</f>
        <v>0</v>
      </c>
      <c r="BJ692" s="17" t="s">
        <v>88</v>
      </c>
      <c r="BK692" s="158">
        <f>ROUND(I692*H692,2)</f>
        <v>0</v>
      </c>
      <c r="BL692" s="17" t="s">
        <v>192</v>
      </c>
      <c r="BM692" s="157" t="s">
        <v>981</v>
      </c>
    </row>
    <row r="693" spans="2:65" s="12" customFormat="1">
      <c r="B693" s="159"/>
      <c r="D693" s="160" t="s">
        <v>193</v>
      </c>
      <c r="E693" s="161" t="s">
        <v>1</v>
      </c>
      <c r="F693" s="162" t="s">
        <v>982</v>
      </c>
      <c r="H693" s="163">
        <v>2.464</v>
      </c>
      <c r="I693" s="164"/>
      <c r="L693" s="159"/>
      <c r="M693" s="165"/>
      <c r="T693" s="166"/>
      <c r="AT693" s="161" t="s">
        <v>193</v>
      </c>
      <c r="AU693" s="161" t="s">
        <v>88</v>
      </c>
      <c r="AV693" s="12" t="s">
        <v>88</v>
      </c>
      <c r="AW693" s="12" t="s">
        <v>31</v>
      </c>
      <c r="AX693" s="12" t="s">
        <v>75</v>
      </c>
      <c r="AY693" s="161" t="s">
        <v>186</v>
      </c>
    </row>
    <row r="694" spans="2:65" s="12" customFormat="1">
      <c r="B694" s="159"/>
      <c r="D694" s="160" t="s">
        <v>193</v>
      </c>
      <c r="E694" s="161" t="s">
        <v>1</v>
      </c>
      <c r="F694" s="162" t="s">
        <v>983</v>
      </c>
      <c r="H694" s="163">
        <v>3.3439999999999999</v>
      </c>
      <c r="I694" s="164"/>
      <c r="L694" s="159"/>
      <c r="M694" s="165"/>
      <c r="T694" s="166"/>
      <c r="AT694" s="161" t="s">
        <v>193</v>
      </c>
      <c r="AU694" s="161" t="s">
        <v>88</v>
      </c>
      <c r="AV694" s="12" t="s">
        <v>88</v>
      </c>
      <c r="AW694" s="12" t="s">
        <v>31</v>
      </c>
      <c r="AX694" s="12" t="s">
        <v>75</v>
      </c>
      <c r="AY694" s="161" t="s">
        <v>186</v>
      </c>
    </row>
    <row r="695" spans="2:65" s="13" customFormat="1">
      <c r="B695" s="167"/>
      <c r="D695" s="160" t="s">
        <v>193</v>
      </c>
      <c r="E695" s="168" t="s">
        <v>1</v>
      </c>
      <c r="F695" s="169" t="s">
        <v>195</v>
      </c>
      <c r="H695" s="170">
        <v>5.8079999999999998</v>
      </c>
      <c r="I695" s="171"/>
      <c r="L695" s="167"/>
      <c r="M695" s="172"/>
      <c r="T695" s="173"/>
      <c r="AT695" s="168" t="s">
        <v>193</v>
      </c>
      <c r="AU695" s="168" t="s">
        <v>88</v>
      </c>
      <c r="AV695" s="13" t="s">
        <v>192</v>
      </c>
      <c r="AW695" s="13" t="s">
        <v>31</v>
      </c>
      <c r="AX695" s="13" t="s">
        <v>82</v>
      </c>
      <c r="AY695" s="168" t="s">
        <v>186</v>
      </c>
    </row>
    <row r="696" spans="2:65" s="1" customFormat="1" ht="37.9" customHeight="1">
      <c r="B696" s="144"/>
      <c r="C696" s="145" t="s">
        <v>984</v>
      </c>
      <c r="D696" s="145" t="s">
        <v>188</v>
      </c>
      <c r="E696" s="146" t="s">
        <v>985</v>
      </c>
      <c r="F696" s="147" t="s">
        <v>986</v>
      </c>
      <c r="G696" s="148" t="s">
        <v>322</v>
      </c>
      <c r="H696" s="149">
        <v>27.46</v>
      </c>
      <c r="I696" s="150"/>
      <c r="J696" s="151">
        <f>ROUND(I696*H696,2)</f>
        <v>0</v>
      </c>
      <c r="K696" s="152"/>
      <c r="L696" s="32"/>
      <c r="M696" s="153" t="s">
        <v>1</v>
      </c>
      <c r="N696" s="154" t="s">
        <v>41</v>
      </c>
      <c r="P696" s="155">
        <f>O696*H696</f>
        <v>0</v>
      </c>
      <c r="Q696" s="155">
        <v>1.7901500000000001E-2</v>
      </c>
      <c r="R696" s="155">
        <f>Q696*H696</f>
        <v>0.49157519000000005</v>
      </c>
      <c r="S696" s="155">
        <v>0</v>
      </c>
      <c r="T696" s="156">
        <f>S696*H696</f>
        <v>0</v>
      </c>
      <c r="AR696" s="157" t="s">
        <v>192</v>
      </c>
      <c r="AT696" s="157" t="s">
        <v>188</v>
      </c>
      <c r="AU696" s="157" t="s">
        <v>88</v>
      </c>
      <c r="AY696" s="17" t="s">
        <v>186</v>
      </c>
      <c r="BE696" s="158">
        <f>IF(N696="základná",J696,0)</f>
        <v>0</v>
      </c>
      <c r="BF696" s="158">
        <f>IF(N696="znížená",J696,0)</f>
        <v>0</v>
      </c>
      <c r="BG696" s="158">
        <f>IF(N696="zákl. prenesená",J696,0)</f>
        <v>0</v>
      </c>
      <c r="BH696" s="158">
        <f>IF(N696="zníž. prenesená",J696,0)</f>
        <v>0</v>
      </c>
      <c r="BI696" s="158">
        <f>IF(N696="nulová",J696,0)</f>
        <v>0</v>
      </c>
      <c r="BJ696" s="17" t="s">
        <v>88</v>
      </c>
      <c r="BK696" s="158">
        <f>ROUND(I696*H696,2)</f>
        <v>0</v>
      </c>
      <c r="BL696" s="17" t="s">
        <v>192</v>
      </c>
      <c r="BM696" s="157" t="s">
        <v>987</v>
      </c>
    </row>
    <row r="697" spans="2:65" s="14" customFormat="1">
      <c r="B697" s="174"/>
      <c r="D697" s="160" t="s">
        <v>193</v>
      </c>
      <c r="E697" s="175" t="s">
        <v>1</v>
      </c>
      <c r="F697" s="176" t="s">
        <v>988</v>
      </c>
      <c r="H697" s="175" t="s">
        <v>1</v>
      </c>
      <c r="I697" s="177"/>
      <c r="L697" s="174"/>
      <c r="M697" s="178"/>
      <c r="T697" s="179"/>
      <c r="AT697" s="175" t="s">
        <v>193</v>
      </c>
      <c r="AU697" s="175" t="s">
        <v>88</v>
      </c>
      <c r="AV697" s="14" t="s">
        <v>82</v>
      </c>
      <c r="AW697" s="14" t="s">
        <v>31</v>
      </c>
      <c r="AX697" s="14" t="s">
        <v>75</v>
      </c>
      <c r="AY697" s="175" t="s">
        <v>186</v>
      </c>
    </row>
    <row r="698" spans="2:65" s="12" customFormat="1">
      <c r="B698" s="159"/>
      <c r="D698" s="160" t="s">
        <v>193</v>
      </c>
      <c r="E698" s="161" t="s">
        <v>1</v>
      </c>
      <c r="F698" s="162" t="s">
        <v>989</v>
      </c>
      <c r="H698" s="163">
        <v>9.1</v>
      </c>
      <c r="I698" s="164"/>
      <c r="L698" s="159"/>
      <c r="M698" s="165"/>
      <c r="T698" s="166"/>
      <c r="AT698" s="161" t="s">
        <v>193</v>
      </c>
      <c r="AU698" s="161" t="s">
        <v>88</v>
      </c>
      <c r="AV698" s="12" t="s">
        <v>88</v>
      </c>
      <c r="AW698" s="12" t="s">
        <v>31</v>
      </c>
      <c r="AX698" s="12" t="s">
        <v>75</v>
      </c>
      <c r="AY698" s="161" t="s">
        <v>186</v>
      </c>
    </row>
    <row r="699" spans="2:65" s="12" customFormat="1">
      <c r="B699" s="159"/>
      <c r="D699" s="160" t="s">
        <v>193</v>
      </c>
      <c r="E699" s="161" t="s">
        <v>1</v>
      </c>
      <c r="F699" s="162" t="s">
        <v>990</v>
      </c>
      <c r="H699" s="163">
        <v>18.36</v>
      </c>
      <c r="I699" s="164"/>
      <c r="L699" s="159"/>
      <c r="M699" s="165"/>
      <c r="T699" s="166"/>
      <c r="AT699" s="161" t="s">
        <v>193</v>
      </c>
      <c r="AU699" s="161" t="s">
        <v>88</v>
      </c>
      <c r="AV699" s="12" t="s">
        <v>88</v>
      </c>
      <c r="AW699" s="12" t="s">
        <v>31</v>
      </c>
      <c r="AX699" s="12" t="s">
        <v>75</v>
      </c>
      <c r="AY699" s="161" t="s">
        <v>186</v>
      </c>
    </row>
    <row r="700" spans="2:65" s="13" customFormat="1">
      <c r="B700" s="167"/>
      <c r="D700" s="160" t="s">
        <v>193</v>
      </c>
      <c r="E700" s="168" t="s">
        <v>1</v>
      </c>
      <c r="F700" s="169" t="s">
        <v>195</v>
      </c>
      <c r="H700" s="170">
        <v>27.46</v>
      </c>
      <c r="I700" s="171"/>
      <c r="L700" s="167"/>
      <c r="M700" s="172"/>
      <c r="T700" s="173"/>
      <c r="AT700" s="168" t="s">
        <v>193</v>
      </c>
      <c r="AU700" s="168" t="s">
        <v>88</v>
      </c>
      <c r="AV700" s="13" t="s">
        <v>192</v>
      </c>
      <c r="AW700" s="13" t="s">
        <v>31</v>
      </c>
      <c r="AX700" s="13" t="s">
        <v>82</v>
      </c>
      <c r="AY700" s="168" t="s">
        <v>186</v>
      </c>
    </row>
    <row r="701" spans="2:65" s="1" customFormat="1" ht="37.9" customHeight="1">
      <c r="B701" s="144"/>
      <c r="C701" s="145" t="s">
        <v>744</v>
      </c>
      <c r="D701" s="145" t="s">
        <v>188</v>
      </c>
      <c r="E701" s="146" t="s">
        <v>991</v>
      </c>
      <c r="F701" s="147" t="s">
        <v>992</v>
      </c>
      <c r="G701" s="148" t="s">
        <v>132</v>
      </c>
      <c r="H701" s="149">
        <v>82.236000000000004</v>
      </c>
      <c r="I701" s="150"/>
      <c r="J701" s="151">
        <f>ROUND(I701*H701,2)</f>
        <v>0</v>
      </c>
      <c r="K701" s="152"/>
      <c r="L701" s="32"/>
      <c r="M701" s="153" t="s">
        <v>1</v>
      </c>
      <c r="N701" s="154" t="s">
        <v>41</v>
      </c>
      <c r="P701" s="155">
        <f>O701*H701</f>
        <v>0</v>
      </c>
      <c r="Q701" s="155">
        <v>0</v>
      </c>
      <c r="R701" s="155">
        <f>Q701*H701</f>
        <v>0</v>
      </c>
      <c r="S701" s="155">
        <v>0.1</v>
      </c>
      <c r="T701" s="156">
        <f>S701*H701</f>
        <v>8.2236000000000011</v>
      </c>
      <c r="AR701" s="157" t="s">
        <v>192</v>
      </c>
      <c r="AT701" s="157" t="s">
        <v>188</v>
      </c>
      <c r="AU701" s="157" t="s">
        <v>88</v>
      </c>
      <c r="AY701" s="17" t="s">
        <v>186</v>
      </c>
      <c r="BE701" s="158">
        <f>IF(N701="základná",J701,0)</f>
        <v>0</v>
      </c>
      <c r="BF701" s="158">
        <f>IF(N701="znížená",J701,0)</f>
        <v>0</v>
      </c>
      <c r="BG701" s="158">
        <f>IF(N701="zákl. prenesená",J701,0)</f>
        <v>0</v>
      </c>
      <c r="BH701" s="158">
        <f>IF(N701="zníž. prenesená",J701,0)</f>
        <v>0</v>
      </c>
      <c r="BI701" s="158">
        <f>IF(N701="nulová",J701,0)</f>
        <v>0</v>
      </c>
      <c r="BJ701" s="17" t="s">
        <v>88</v>
      </c>
      <c r="BK701" s="158">
        <f>ROUND(I701*H701,2)</f>
        <v>0</v>
      </c>
      <c r="BL701" s="17" t="s">
        <v>192</v>
      </c>
      <c r="BM701" s="157" t="s">
        <v>993</v>
      </c>
    </row>
    <row r="702" spans="2:65" s="1" customFormat="1" ht="33" customHeight="1">
      <c r="B702" s="144"/>
      <c r="C702" s="145" t="s">
        <v>994</v>
      </c>
      <c r="D702" s="145" t="s">
        <v>188</v>
      </c>
      <c r="E702" s="146" t="s">
        <v>995</v>
      </c>
      <c r="F702" s="147" t="s">
        <v>996</v>
      </c>
      <c r="G702" s="148" t="s">
        <v>132</v>
      </c>
      <c r="H702" s="149">
        <v>247.012</v>
      </c>
      <c r="I702" s="150"/>
      <c r="J702" s="151">
        <f>ROUND(I702*H702,2)</f>
        <v>0</v>
      </c>
      <c r="K702" s="152"/>
      <c r="L702" s="32"/>
      <c r="M702" s="153" t="s">
        <v>1</v>
      </c>
      <c r="N702" s="154" t="s">
        <v>41</v>
      </c>
      <c r="P702" s="155">
        <f>O702*H702</f>
        <v>0</v>
      </c>
      <c r="Q702" s="155">
        <v>0</v>
      </c>
      <c r="R702" s="155">
        <f>Q702*H702</f>
        <v>0</v>
      </c>
      <c r="S702" s="155">
        <v>9.1999999999999998E-2</v>
      </c>
      <c r="T702" s="156">
        <f>S702*H702</f>
        <v>22.725103999999998</v>
      </c>
      <c r="AR702" s="157" t="s">
        <v>192</v>
      </c>
      <c r="AT702" s="157" t="s">
        <v>188</v>
      </c>
      <c r="AU702" s="157" t="s">
        <v>88</v>
      </c>
      <c r="AY702" s="17" t="s">
        <v>186</v>
      </c>
      <c r="BE702" s="158">
        <f>IF(N702="základná",J702,0)</f>
        <v>0</v>
      </c>
      <c r="BF702" s="158">
        <f>IF(N702="znížená",J702,0)</f>
        <v>0</v>
      </c>
      <c r="BG702" s="158">
        <f>IF(N702="zákl. prenesená",J702,0)</f>
        <v>0</v>
      </c>
      <c r="BH702" s="158">
        <f>IF(N702="zníž. prenesená",J702,0)</f>
        <v>0</v>
      </c>
      <c r="BI702" s="158">
        <f>IF(N702="nulová",J702,0)</f>
        <v>0</v>
      </c>
      <c r="BJ702" s="17" t="s">
        <v>88</v>
      </c>
      <c r="BK702" s="158">
        <f>ROUND(I702*H702,2)</f>
        <v>0</v>
      </c>
      <c r="BL702" s="17" t="s">
        <v>192</v>
      </c>
      <c r="BM702" s="157" t="s">
        <v>997</v>
      </c>
    </row>
    <row r="703" spans="2:65" s="1" customFormat="1" ht="37.9" customHeight="1">
      <c r="B703" s="144"/>
      <c r="C703" s="145" t="s">
        <v>749</v>
      </c>
      <c r="D703" s="145" t="s">
        <v>188</v>
      </c>
      <c r="E703" s="146" t="s">
        <v>998</v>
      </c>
      <c r="F703" s="147" t="s">
        <v>999</v>
      </c>
      <c r="G703" s="148" t="s">
        <v>132</v>
      </c>
      <c r="H703" s="149">
        <v>164.58699999999999</v>
      </c>
      <c r="I703" s="150"/>
      <c r="J703" s="151">
        <f>ROUND(I703*H703,2)</f>
        <v>0</v>
      </c>
      <c r="K703" s="152"/>
      <c r="L703" s="32"/>
      <c r="M703" s="153" t="s">
        <v>1</v>
      </c>
      <c r="N703" s="154" t="s">
        <v>41</v>
      </c>
      <c r="P703" s="155">
        <f>O703*H703</f>
        <v>0</v>
      </c>
      <c r="Q703" s="155">
        <v>0</v>
      </c>
      <c r="R703" s="155">
        <f>Q703*H703</f>
        <v>0</v>
      </c>
      <c r="S703" s="155">
        <v>0.11799999999999999</v>
      </c>
      <c r="T703" s="156">
        <f>S703*H703</f>
        <v>19.421265999999999</v>
      </c>
      <c r="AR703" s="157" t="s">
        <v>192</v>
      </c>
      <c r="AT703" s="157" t="s">
        <v>188</v>
      </c>
      <c r="AU703" s="157" t="s">
        <v>88</v>
      </c>
      <c r="AY703" s="17" t="s">
        <v>186</v>
      </c>
      <c r="BE703" s="158">
        <f>IF(N703="základná",J703,0)</f>
        <v>0</v>
      </c>
      <c r="BF703" s="158">
        <f>IF(N703="znížená",J703,0)</f>
        <v>0</v>
      </c>
      <c r="BG703" s="158">
        <f>IF(N703="zákl. prenesená",J703,0)</f>
        <v>0</v>
      </c>
      <c r="BH703" s="158">
        <f>IF(N703="zníž. prenesená",J703,0)</f>
        <v>0</v>
      </c>
      <c r="BI703" s="158">
        <f>IF(N703="nulová",J703,0)</f>
        <v>0</v>
      </c>
      <c r="BJ703" s="17" t="s">
        <v>88</v>
      </c>
      <c r="BK703" s="158">
        <f>ROUND(I703*H703,2)</f>
        <v>0</v>
      </c>
      <c r="BL703" s="17" t="s">
        <v>192</v>
      </c>
      <c r="BM703" s="157" t="s">
        <v>1000</v>
      </c>
    </row>
    <row r="704" spans="2:65" s="1" customFormat="1" ht="24.25" customHeight="1">
      <c r="B704" s="144"/>
      <c r="C704" s="145" t="s">
        <v>1001</v>
      </c>
      <c r="D704" s="145" t="s">
        <v>188</v>
      </c>
      <c r="E704" s="146" t="s">
        <v>1002</v>
      </c>
      <c r="F704" s="147" t="s">
        <v>1003</v>
      </c>
      <c r="G704" s="148" t="s">
        <v>277</v>
      </c>
      <c r="H704" s="149">
        <v>1.532</v>
      </c>
      <c r="I704" s="150"/>
      <c r="J704" s="151">
        <f>ROUND(I704*H704,2)</f>
        <v>0</v>
      </c>
      <c r="K704" s="152"/>
      <c r="L704" s="32"/>
      <c r="M704" s="153" t="s">
        <v>1</v>
      </c>
      <c r="N704" s="154" t="s">
        <v>41</v>
      </c>
      <c r="P704" s="155">
        <f>O704*H704</f>
        <v>0</v>
      </c>
      <c r="Q704" s="155">
        <v>0</v>
      </c>
      <c r="R704" s="155">
        <f>Q704*H704</f>
        <v>0</v>
      </c>
      <c r="S704" s="155">
        <v>0</v>
      </c>
      <c r="T704" s="156">
        <f>S704*H704</f>
        <v>0</v>
      </c>
      <c r="AR704" s="157" t="s">
        <v>192</v>
      </c>
      <c r="AT704" s="157" t="s">
        <v>188</v>
      </c>
      <c r="AU704" s="157" t="s">
        <v>88</v>
      </c>
      <c r="AY704" s="17" t="s">
        <v>186</v>
      </c>
      <c r="BE704" s="158">
        <f>IF(N704="základná",J704,0)</f>
        <v>0</v>
      </c>
      <c r="BF704" s="158">
        <f>IF(N704="znížená",J704,0)</f>
        <v>0</v>
      </c>
      <c r="BG704" s="158">
        <f>IF(N704="zákl. prenesená",J704,0)</f>
        <v>0</v>
      </c>
      <c r="BH704" s="158">
        <f>IF(N704="zníž. prenesená",J704,0)</f>
        <v>0</v>
      </c>
      <c r="BI704" s="158">
        <f>IF(N704="nulová",J704,0)</f>
        <v>0</v>
      </c>
      <c r="BJ704" s="17" t="s">
        <v>88</v>
      </c>
      <c r="BK704" s="158">
        <f>ROUND(I704*H704,2)</f>
        <v>0</v>
      </c>
      <c r="BL704" s="17" t="s">
        <v>192</v>
      </c>
      <c r="BM704" s="157" t="s">
        <v>1004</v>
      </c>
    </row>
    <row r="705" spans="2:65" s="12" customFormat="1">
      <c r="B705" s="159"/>
      <c r="D705" s="160" t="s">
        <v>193</v>
      </c>
      <c r="E705" s="161" t="s">
        <v>1</v>
      </c>
      <c r="F705" s="162" t="s">
        <v>1005</v>
      </c>
      <c r="H705" s="163">
        <v>1.532</v>
      </c>
      <c r="I705" s="164"/>
      <c r="L705" s="159"/>
      <c r="M705" s="165"/>
      <c r="T705" s="166"/>
      <c r="AT705" s="161" t="s">
        <v>193</v>
      </c>
      <c r="AU705" s="161" t="s">
        <v>88</v>
      </c>
      <c r="AV705" s="12" t="s">
        <v>88</v>
      </c>
      <c r="AW705" s="12" t="s">
        <v>31</v>
      </c>
      <c r="AX705" s="12" t="s">
        <v>82</v>
      </c>
      <c r="AY705" s="161" t="s">
        <v>186</v>
      </c>
    </row>
    <row r="706" spans="2:65" s="1" customFormat="1" ht="21.75" customHeight="1">
      <c r="B706" s="144"/>
      <c r="C706" s="145" t="s">
        <v>760</v>
      </c>
      <c r="D706" s="145" t="s">
        <v>188</v>
      </c>
      <c r="E706" s="146" t="s">
        <v>1006</v>
      </c>
      <c r="F706" s="147" t="s">
        <v>1007</v>
      </c>
      <c r="G706" s="148" t="s">
        <v>277</v>
      </c>
      <c r="H706" s="149">
        <v>177.298</v>
      </c>
      <c r="I706" s="150"/>
      <c r="J706" s="151">
        <f>ROUND(I706*H706,2)</f>
        <v>0</v>
      </c>
      <c r="K706" s="152"/>
      <c r="L706" s="32"/>
      <c r="M706" s="153" t="s">
        <v>1</v>
      </c>
      <c r="N706" s="154" t="s">
        <v>41</v>
      </c>
      <c r="P706" s="155">
        <f>O706*H706</f>
        <v>0</v>
      </c>
      <c r="Q706" s="155">
        <v>0</v>
      </c>
      <c r="R706" s="155">
        <f>Q706*H706</f>
        <v>0</v>
      </c>
      <c r="S706" s="155">
        <v>0</v>
      </c>
      <c r="T706" s="156">
        <f>S706*H706</f>
        <v>0</v>
      </c>
      <c r="AR706" s="157" t="s">
        <v>192</v>
      </c>
      <c r="AT706" s="157" t="s">
        <v>188</v>
      </c>
      <c r="AU706" s="157" t="s">
        <v>88</v>
      </c>
      <c r="AY706" s="17" t="s">
        <v>186</v>
      </c>
      <c r="BE706" s="158">
        <f>IF(N706="základná",J706,0)</f>
        <v>0</v>
      </c>
      <c r="BF706" s="158">
        <f>IF(N706="znížená",J706,0)</f>
        <v>0</v>
      </c>
      <c r="BG706" s="158">
        <f>IF(N706="zákl. prenesená",J706,0)</f>
        <v>0</v>
      </c>
      <c r="BH706" s="158">
        <f>IF(N706="zníž. prenesená",J706,0)</f>
        <v>0</v>
      </c>
      <c r="BI706" s="158">
        <f>IF(N706="nulová",J706,0)</f>
        <v>0</v>
      </c>
      <c r="BJ706" s="17" t="s">
        <v>88</v>
      </c>
      <c r="BK706" s="158">
        <f>ROUND(I706*H706,2)</f>
        <v>0</v>
      </c>
      <c r="BL706" s="17" t="s">
        <v>192</v>
      </c>
      <c r="BM706" s="157" t="s">
        <v>1008</v>
      </c>
    </row>
    <row r="707" spans="2:65" s="12" customFormat="1">
      <c r="B707" s="159"/>
      <c r="D707" s="160" t="s">
        <v>193</v>
      </c>
      <c r="E707" s="161" t="s">
        <v>1</v>
      </c>
      <c r="F707" s="162" t="s">
        <v>1009</v>
      </c>
      <c r="H707" s="163">
        <v>177.298</v>
      </c>
      <c r="I707" s="164"/>
      <c r="L707" s="159"/>
      <c r="M707" s="165"/>
      <c r="T707" s="166"/>
      <c r="AT707" s="161" t="s">
        <v>193</v>
      </c>
      <c r="AU707" s="161" t="s">
        <v>88</v>
      </c>
      <c r="AV707" s="12" t="s">
        <v>88</v>
      </c>
      <c r="AW707" s="12" t="s">
        <v>31</v>
      </c>
      <c r="AX707" s="12" t="s">
        <v>82</v>
      </c>
      <c r="AY707" s="161" t="s">
        <v>186</v>
      </c>
    </row>
    <row r="708" spans="2:65" s="1" customFormat="1" ht="24.25" customHeight="1">
      <c r="B708" s="144"/>
      <c r="C708" s="145" t="s">
        <v>1010</v>
      </c>
      <c r="D708" s="145" t="s">
        <v>188</v>
      </c>
      <c r="E708" s="146" t="s">
        <v>1011</v>
      </c>
      <c r="F708" s="147" t="s">
        <v>1012</v>
      </c>
      <c r="G708" s="148" t="s">
        <v>277</v>
      </c>
      <c r="H708" s="149">
        <v>4255.152</v>
      </c>
      <c r="I708" s="150"/>
      <c r="J708" s="151">
        <f>ROUND(I708*H708,2)</f>
        <v>0</v>
      </c>
      <c r="K708" s="152"/>
      <c r="L708" s="32"/>
      <c r="M708" s="153" t="s">
        <v>1</v>
      </c>
      <c r="N708" s="154" t="s">
        <v>41</v>
      </c>
      <c r="P708" s="155">
        <f>O708*H708</f>
        <v>0</v>
      </c>
      <c r="Q708" s="155">
        <v>0</v>
      </c>
      <c r="R708" s="155">
        <f>Q708*H708</f>
        <v>0</v>
      </c>
      <c r="S708" s="155">
        <v>0</v>
      </c>
      <c r="T708" s="156">
        <f>S708*H708</f>
        <v>0</v>
      </c>
      <c r="AR708" s="157" t="s">
        <v>192</v>
      </c>
      <c r="AT708" s="157" t="s">
        <v>188</v>
      </c>
      <c r="AU708" s="157" t="s">
        <v>88</v>
      </c>
      <c r="AY708" s="17" t="s">
        <v>186</v>
      </c>
      <c r="BE708" s="158">
        <f>IF(N708="základná",J708,0)</f>
        <v>0</v>
      </c>
      <c r="BF708" s="158">
        <f>IF(N708="znížená",J708,0)</f>
        <v>0</v>
      </c>
      <c r="BG708" s="158">
        <f>IF(N708="zákl. prenesená",J708,0)</f>
        <v>0</v>
      </c>
      <c r="BH708" s="158">
        <f>IF(N708="zníž. prenesená",J708,0)</f>
        <v>0</v>
      </c>
      <c r="BI708" s="158">
        <f>IF(N708="nulová",J708,0)</f>
        <v>0</v>
      </c>
      <c r="BJ708" s="17" t="s">
        <v>88</v>
      </c>
      <c r="BK708" s="158">
        <f>ROUND(I708*H708,2)</f>
        <v>0</v>
      </c>
      <c r="BL708" s="17" t="s">
        <v>192</v>
      </c>
      <c r="BM708" s="157" t="s">
        <v>1013</v>
      </c>
    </row>
    <row r="709" spans="2:65" s="12" customFormat="1">
      <c r="B709" s="159"/>
      <c r="D709" s="160" t="s">
        <v>193</v>
      </c>
      <c r="E709" s="161" t="s">
        <v>1</v>
      </c>
      <c r="F709" s="162" t="s">
        <v>1014</v>
      </c>
      <c r="H709" s="163">
        <v>4255.152</v>
      </c>
      <c r="I709" s="164"/>
      <c r="L709" s="159"/>
      <c r="M709" s="165"/>
      <c r="T709" s="166"/>
      <c r="AT709" s="161" t="s">
        <v>193</v>
      </c>
      <c r="AU709" s="161" t="s">
        <v>88</v>
      </c>
      <c r="AV709" s="12" t="s">
        <v>88</v>
      </c>
      <c r="AW709" s="12" t="s">
        <v>31</v>
      </c>
      <c r="AX709" s="12" t="s">
        <v>75</v>
      </c>
      <c r="AY709" s="161" t="s">
        <v>186</v>
      </c>
    </row>
    <row r="710" spans="2:65" s="13" customFormat="1">
      <c r="B710" s="167"/>
      <c r="D710" s="160" t="s">
        <v>193</v>
      </c>
      <c r="E710" s="168" t="s">
        <v>1</v>
      </c>
      <c r="F710" s="169" t="s">
        <v>195</v>
      </c>
      <c r="H710" s="170">
        <v>4255.152</v>
      </c>
      <c r="I710" s="171"/>
      <c r="L710" s="167"/>
      <c r="M710" s="172"/>
      <c r="T710" s="173"/>
      <c r="AT710" s="168" t="s">
        <v>193</v>
      </c>
      <c r="AU710" s="168" t="s">
        <v>88</v>
      </c>
      <c r="AV710" s="13" t="s">
        <v>192</v>
      </c>
      <c r="AW710" s="13" t="s">
        <v>31</v>
      </c>
      <c r="AX710" s="13" t="s">
        <v>82</v>
      </c>
      <c r="AY710" s="168" t="s">
        <v>186</v>
      </c>
    </row>
    <row r="711" spans="2:65" s="1" customFormat="1" ht="24.25" customHeight="1">
      <c r="B711" s="144"/>
      <c r="C711" s="145" t="s">
        <v>764</v>
      </c>
      <c r="D711" s="145" t="s">
        <v>188</v>
      </c>
      <c r="E711" s="146" t="s">
        <v>1015</v>
      </c>
      <c r="F711" s="147" t="s">
        <v>1016</v>
      </c>
      <c r="G711" s="148" t="s">
        <v>277</v>
      </c>
      <c r="H711" s="149">
        <v>177.298</v>
      </c>
      <c r="I711" s="150"/>
      <c r="J711" s="151">
        <f>ROUND(I711*H711,2)</f>
        <v>0</v>
      </c>
      <c r="K711" s="152"/>
      <c r="L711" s="32"/>
      <c r="M711" s="153" t="s">
        <v>1</v>
      </c>
      <c r="N711" s="154" t="s">
        <v>41</v>
      </c>
      <c r="P711" s="155">
        <f>O711*H711</f>
        <v>0</v>
      </c>
      <c r="Q711" s="155">
        <v>0</v>
      </c>
      <c r="R711" s="155">
        <f>Q711*H711</f>
        <v>0</v>
      </c>
      <c r="S711" s="155">
        <v>0</v>
      </c>
      <c r="T711" s="156">
        <f>S711*H711</f>
        <v>0</v>
      </c>
      <c r="AR711" s="157" t="s">
        <v>192</v>
      </c>
      <c r="AT711" s="157" t="s">
        <v>188</v>
      </c>
      <c r="AU711" s="157" t="s">
        <v>88</v>
      </c>
      <c r="AY711" s="17" t="s">
        <v>186</v>
      </c>
      <c r="BE711" s="158">
        <f>IF(N711="základná",J711,0)</f>
        <v>0</v>
      </c>
      <c r="BF711" s="158">
        <f>IF(N711="znížená",J711,0)</f>
        <v>0</v>
      </c>
      <c r="BG711" s="158">
        <f>IF(N711="zákl. prenesená",J711,0)</f>
        <v>0</v>
      </c>
      <c r="BH711" s="158">
        <f>IF(N711="zníž. prenesená",J711,0)</f>
        <v>0</v>
      </c>
      <c r="BI711" s="158">
        <f>IF(N711="nulová",J711,0)</f>
        <v>0</v>
      </c>
      <c r="BJ711" s="17" t="s">
        <v>88</v>
      </c>
      <c r="BK711" s="158">
        <f>ROUND(I711*H711,2)</f>
        <v>0</v>
      </c>
      <c r="BL711" s="17" t="s">
        <v>192</v>
      </c>
      <c r="BM711" s="157" t="s">
        <v>1017</v>
      </c>
    </row>
    <row r="712" spans="2:65" s="1" customFormat="1" ht="24.25" customHeight="1">
      <c r="B712" s="144"/>
      <c r="C712" s="145" t="s">
        <v>1018</v>
      </c>
      <c r="D712" s="145" t="s">
        <v>188</v>
      </c>
      <c r="E712" s="146" t="s">
        <v>1019</v>
      </c>
      <c r="F712" s="147" t="s">
        <v>1020</v>
      </c>
      <c r="G712" s="148" t="s">
        <v>277</v>
      </c>
      <c r="H712" s="149">
        <v>354.596</v>
      </c>
      <c r="I712" s="150"/>
      <c r="J712" s="151">
        <f>ROUND(I712*H712,2)</f>
        <v>0</v>
      </c>
      <c r="K712" s="152"/>
      <c r="L712" s="32"/>
      <c r="M712" s="153" t="s">
        <v>1</v>
      </c>
      <c r="N712" s="154" t="s">
        <v>41</v>
      </c>
      <c r="P712" s="155">
        <f>O712*H712</f>
        <v>0</v>
      </c>
      <c r="Q712" s="155">
        <v>0</v>
      </c>
      <c r="R712" s="155">
        <f>Q712*H712</f>
        <v>0</v>
      </c>
      <c r="S712" s="155">
        <v>0</v>
      </c>
      <c r="T712" s="156">
        <f>S712*H712</f>
        <v>0</v>
      </c>
      <c r="AR712" s="157" t="s">
        <v>192</v>
      </c>
      <c r="AT712" s="157" t="s">
        <v>188</v>
      </c>
      <c r="AU712" s="157" t="s">
        <v>88</v>
      </c>
      <c r="AY712" s="17" t="s">
        <v>186</v>
      </c>
      <c r="BE712" s="158">
        <f>IF(N712="základná",J712,0)</f>
        <v>0</v>
      </c>
      <c r="BF712" s="158">
        <f>IF(N712="znížená",J712,0)</f>
        <v>0</v>
      </c>
      <c r="BG712" s="158">
        <f>IF(N712="zákl. prenesená",J712,0)</f>
        <v>0</v>
      </c>
      <c r="BH712" s="158">
        <f>IF(N712="zníž. prenesená",J712,0)</f>
        <v>0</v>
      </c>
      <c r="BI712" s="158">
        <f>IF(N712="nulová",J712,0)</f>
        <v>0</v>
      </c>
      <c r="BJ712" s="17" t="s">
        <v>88</v>
      </c>
      <c r="BK712" s="158">
        <f>ROUND(I712*H712,2)</f>
        <v>0</v>
      </c>
      <c r="BL712" s="17" t="s">
        <v>192</v>
      </c>
      <c r="BM712" s="157" t="s">
        <v>1021</v>
      </c>
    </row>
    <row r="713" spans="2:65" s="12" customFormat="1">
      <c r="B713" s="159"/>
      <c r="D713" s="160" t="s">
        <v>193</v>
      </c>
      <c r="E713" s="161" t="s">
        <v>1</v>
      </c>
      <c r="F713" s="162" t="s">
        <v>1022</v>
      </c>
      <c r="H713" s="163">
        <v>354.596</v>
      </c>
      <c r="I713" s="164"/>
      <c r="L713" s="159"/>
      <c r="M713" s="165"/>
      <c r="T713" s="166"/>
      <c r="AT713" s="161" t="s">
        <v>193</v>
      </c>
      <c r="AU713" s="161" t="s">
        <v>88</v>
      </c>
      <c r="AV713" s="12" t="s">
        <v>88</v>
      </c>
      <c r="AW713" s="12" t="s">
        <v>31</v>
      </c>
      <c r="AX713" s="12" t="s">
        <v>75</v>
      </c>
      <c r="AY713" s="161" t="s">
        <v>186</v>
      </c>
    </row>
    <row r="714" spans="2:65" s="13" customFormat="1">
      <c r="B714" s="167"/>
      <c r="D714" s="160" t="s">
        <v>193</v>
      </c>
      <c r="E714" s="168" t="s">
        <v>1</v>
      </c>
      <c r="F714" s="169" t="s">
        <v>195</v>
      </c>
      <c r="H714" s="170">
        <v>354.596</v>
      </c>
      <c r="I714" s="171"/>
      <c r="L714" s="167"/>
      <c r="M714" s="172"/>
      <c r="T714" s="173"/>
      <c r="AT714" s="168" t="s">
        <v>193</v>
      </c>
      <c r="AU714" s="168" t="s">
        <v>88</v>
      </c>
      <c r="AV714" s="13" t="s">
        <v>192</v>
      </c>
      <c r="AW714" s="13" t="s">
        <v>31</v>
      </c>
      <c r="AX714" s="13" t="s">
        <v>82</v>
      </c>
      <c r="AY714" s="168" t="s">
        <v>186</v>
      </c>
    </row>
    <row r="715" spans="2:65" s="1" customFormat="1" ht="16.5" customHeight="1">
      <c r="B715" s="144"/>
      <c r="C715" s="145" t="s">
        <v>767</v>
      </c>
      <c r="D715" s="145" t="s">
        <v>188</v>
      </c>
      <c r="E715" s="146" t="s">
        <v>1023</v>
      </c>
      <c r="F715" s="147" t="s">
        <v>1024</v>
      </c>
      <c r="G715" s="148" t="s">
        <v>277</v>
      </c>
      <c r="H715" s="149">
        <v>11.183</v>
      </c>
      <c r="I715" s="150"/>
      <c r="J715" s="151">
        <f>ROUND(I715*H715,2)</f>
        <v>0</v>
      </c>
      <c r="K715" s="152"/>
      <c r="L715" s="32"/>
      <c r="M715" s="153" t="s">
        <v>1</v>
      </c>
      <c r="N715" s="154" t="s">
        <v>41</v>
      </c>
      <c r="P715" s="155">
        <f>O715*H715</f>
        <v>0</v>
      </c>
      <c r="Q715" s="155">
        <v>0</v>
      </c>
      <c r="R715" s="155">
        <f>Q715*H715</f>
        <v>0</v>
      </c>
      <c r="S715" s="155">
        <v>0</v>
      </c>
      <c r="T715" s="156">
        <f>S715*H715</f>
        <v>0</v>
      </c>
      <c r="AR715" s="157" t="s">
        <v>192</v>
      </c>
      <c r="AT715" s="157" t="s">
        <v>188</v>
      </c>
      <c r="AU715" s="157" t="s">
        <v>88</v>
      </c>
      <c r="AY715" s="17" t="s">
        <v>186</v>
      </c>
      <c r="BE715" s="158">
        <f>IF(N715="základná",J715,0)</f>
        <v>0</v>
      </c>
      <c r="BF715" s="158">
        <f>IF(N715="znížená",J715,0)</f>
        <v>0</v>
      </c>
      <c r="BG715" s="158">
        <f>IF(N715="zákl. prenesená",J715,0)</f>
        <v>0</v>
      </c>
      <c r="BH715" s="158">
        <f>IF(N715="zníž. prenesená",J715,0)</f>
        <v>0</v>
      </c>
      <c r="BI715" s="158">
        <f>IF(N715="nulová",J715,0)</f>
        <v>0</v>
      </c>
      <c r="BJ715" s="17" t="s">
        <v>88</v>
      </c>
      <c r="BK715" s="158">
        <f>ROUND(I715*H715,2)</f>
        <v>0</v>
      </c>
      <c r="BL715" s="17" t="s">
        <v>192</v>
      </c>
      <c r="BM715" s="157" t="s">
        <v>1025</v>
      </c>
    </row>
    <row r="716" spans="2:65" s="12" customFormat="1">
      <c r="B716" s="159"/>
      <c r="D716" s="160" t="s">
        <v>193</v>
      </c>
      <c r="E716" s="161" t="s">
        <v>1</v>
      </c>
      <c r="F716" s="162" t="s">
        <v>1026</v>
      </c>
      <c r="H716" s="163">
        <v>10.617000000000001</v>
      </c>
      <c r="I716" s="164"/>
      <c r="L716" s="159"/>
      <c r="M716" s="165"/>
      <c r="T716" s="166"/>
      <c r="AT716" s="161" t="s">
        <v>193</v>
      </c>
      <c r="AU716" s="161" t="s">
        <v>88</v>
      </c>
      <c r="AV716" s="12" t="s">
        <v>88</v>
      </c>
      <c r="AW716" s="12" t="s">
        <v>31</v>
      </c>
      <c r="AX716" s="12" t="s">
        <v>75</v>
      </c>
      <c r="AY716" s="161" t="s">
        <v>186</v>
      </c>
    </row>
    <row r="717" spans="2:65" s="12" customFormat="1">
      <c r="B717" s="159"/>
      <c r="D717" s="160" t="s">
        <v>193</v>
      </c>
      <c r="E717" s="161" t="s">
        <v>1</v>
      </c>
      <c r="F717" s="162" t="s">
        <v>1027</v>
      </c>
      <c r="H717" s="163">
        <v>0.53400000000000003</v>
      </c>
      <c r="I717" s="164"/>
      <c r="L717" s="159"/>
      <c r="M717" s="165"/>
      <c r="T717" s="166"/>
      <c r="AT717" s="161" t="s">
        <v>193</v>
      </c>
      <c r="AU717" s="161" t="s">
        <v>88</v>
      </c>
      <c r="AV717" s="12" t="s">
        <v>88</v>
      </c>
      <c r="AW717" s="12" t="s">
        <v>31</v>
      </c>
      <c r="AX717" s="12" t="s">
        <v>75</v>
      </c>
      <c r="AY717" s="161" t="s">
        <v>186</v>
      </c>
    </row>
    <row r="718" spans="2:65" s="12" customFormat="1">
      <c r="B718" s="159"/>
      <c r="D718" s="160" t="s">
        <v>193</v>
      </c>
      <c r="E718" s="161" t="s">
        <v>1</v>
      </c>
      <c r="F718" s="162" t="s">
        <v>1028</v>
      </c>
      <c r="H718" s="163">
        <v>3.2000000000000001E-2</v>
      </c>
      <c r="I718" s="164"/>
      <c r="L718" s="159"/>
      <c r="M718" s="165"/>
      <c r="T718" s="166"/>
      <c r="AT718" s="161" t="s">
        <v>193</v>
      </c>
      <c r="AU718" s="161" t="s">
        <v>88</v>
      </c>
      <c r="AV718" s="12" t="s">
        <v>88</v>
      </c>
      <c r="AW718" s="12" t="s">
        <v>31</v>
      </c>
      <c r="AX718" s="12" t="s">
        <v>75</v>
      </c>
      <c r="AY718" s="161" t="s">
        <v>186</v>
      </c>
    </row>
    <row r="719" spans="2:65" s="13" customFormat="1">
      <c r="B719" s="167"/>
      <c r="D719" s="160" t="s">
        <v>193</v>
      </c>
      <c r="E719" s="168" t="s">
        <v>1</v>
      </c>
      <c r="F719" s="169" t="s">
        <v>195</v>
      </c>
      <c r="H719" s="170">
        <v>11.183</v>
      </c>
      <c r="I719" s="171"/>
      <c r="L719" s="167"/>
      <c r="M719" s="172"/>
      <c r="T719" s="173"/>
      <c r="AT719" s="168" t="s">
        <v>193</v>
      </c>
      <c r="AU719" s="168" t="s">
        <v>88</v>
      </c>
      <c r="AV719" s="13" t="s">
        <v>192</v>
      </c>
      <c r="AW719" s="13" t="s">
        <v>31</v>
      </c>
      <c r="AX719" s="13" t="s">
        <v>82</v>
      </c>
      <c r="AY719" s="168" t="s">
        <v>186</v>
      </c>
    </row>
    <row r="720" spans="2:65" s="1" customFormat="1" ht="24.25" customHeight="1">
      <c r="B720" s="144"/>
      <c r="C720" s="145" t="s">
        <v>1029</v>
      </c>
      <c r="D720" s="145" t="s">
        <v>188</v>
      </c>
      <c r="E720" s="146" t="s">
        <v>1030</v>
      </c>
      <c r="F720" s="147" t="s">
        <v>1031</v>
      </c>
      <c r="G720" s="148" t="s">
        <v>277</v>
      </c>
      <c r="H720" s="149">
        <v>2.0379999999999998</v>
      </c>
      <c r="I720" s="150"/>
      <c r="J720" s="151">
        <f>ROUND(I720*H720,2)</f>
        <v>0</v>
      </c>
      <c r="K720" s="152"/>
      <c r="L720" s="32"/>
      <c r="M720" s="153" t="s">
        <v>1</v>
      </c>
      <c r="N720" s="154" t="s">
        <v>41</v>
      </c>
      <c r="P720" s="155">
        <f>O720*H720</f>
        <v>0</v>
      </c>
      <c r="Q720" s="155">
        <v>0</v>
      </c>
      <c r="R720" s="155">
        <f>Q720*H720</f>
        <v>0</v>
      </c>
      <c r="S720" s="155">
        <v>0</v>
      </c>
      <c r="T720" s="156">
        <f>S720*H720</f>
        <v>0</v>
      </c>
      <c r="AR720" s="157" t="s">
        <v>192</v>
      </c>
      <c r="AT720" s="157" t="s">
        <v>188</v>
      </c>
      <c r="AU720" s="157" t="s">
        <v>88</v>
      </c>
      <c r="AY720" s="17" t="s">
        <v>186</v>
      </c>
      <c r="BE720" s="158">
        <f>IF(N720="základná",J720,0)</f>
        <v>0</v>
      </c>
      <c r="BF720" s="158">
        <f>IF(N720="znížená",J720,0)</f>
        <v>0</v>
      </c>
      <c r="BG720" s="158">
        <f>IF(N720="zákl. prenesená",J720,0)</f>
        <v>0</v>
      </c>
      <c r="BH720" s="158">
        <f>IF(N720="zníž. prenesená",J720,0)</f>
        <v>0</v>
      </c>
      <c r="BI720" s="158">
        <f>IF(N720="nulová",J720,0)</f>
        <v>0</v>
      </c>
      <c r="BJ720" s="17" t="s">
        <v>88</v>
      </c>
      <c r="BK720" s="158">
        <f>ROUND(I720*H720,2)</f>
        <v>0</v>
      </c>
      <c r="BL720" s="17" t="s">
        <v>192</v>
      </c>
      <c r="BM720" s="157" t="s">
        <v>1032</v>
      </c>
    </row>
    <row r="721" spans="2:65" s="12" customFormat="1">
      <c r="B721" s="159"/>
      <c r="D721" s="160" t="s">
        <v>193</v>
      </c>
      <c r="E721" s="161" t="s">
        <v>1</v>
      </c>
      <c r="F721" s="162" t="s">
        <v>1033</v>
      </c>
      <c r="H721" s="163">
        <v>0.20200000000000001</v>
      </c>
      <c r="I721" s="164"/>
      <c r="L721" s="159"/>
      <c r="M721" s="165"/>
      <c r="T721" s="166"/>
      <c r="AT721" s="161" t="s">
        <v>193</v>
      </c>
      <c r="AU721" s="161" t="s">
        <v>88</v>
      </c>
      <c r="AV721" s="12" t="s">
        <v>88</v>
      </c>
      <c r="AW721" s="12" t="s">
        <v>31</v>
      </c>
      <c r="AX721" s="12" t="s">
        <v>75</v>
      </c>
      <c r="AY721" s="161" t="s">
        <v>186</v>
      </c>
    </row>
    <row r="722" spans="2:65" s="12" customFormat="1">
      <c r="B722" s="159"/>
      <c r="D722" s="160" t="s">
        <v>193</v>
      </c>
      <c r="E722" s="161" t="s">
        <v>1</v>
      </c>
      <c r="F722" s="162" t="s">
        <v>1034</v>
      </c>
      <c r="H722" s="163">
        <v>1.8360000000000001</v>
      </c>
      <c r="I722" s="164"/>
      <c r="L722" s="159"/>
      <c r="M722" s="165"/>
      <c r="T722" s="166"/>
      <c r="AT722" s="161" t="s">
        <v>193</v>
      </c>
      <c r="AU722" s="161" t="s">
        <v>88</v>
      </c>
      <c r="AV722" s="12" t="s">
        <v>88</v>
      </c>
      <c r="AW722" s="12" t="s">
        <v>31</v>
      </c>
      <c r="AX722" s="12" t="s">
        <v>75</v>
      </c>
      <c r="AY722" s="161" t="s">
        <v>186</v>
      </c>
    </row>
    <row r="723" spans="2:65" s="13" customFormat="1">
      <c r="B723" s="167"/>
      <c r="D723" s="160" t="s">
        <v>193</v>
      </c>
      <c r="E723" s="168" t="s">
        <v>1</v>
      </c>
      <c r="F723" s="169" t="s">
        <v>195</v>
      </c>
      <c r="H723" s="170">
        <v>2.0379999999999998</v>
      </c>
      <c r="I723" s="171"/>
      <c r="L723" s="167"/>
      <c r="M723" s="172"/>
      <c r="T723" s="173"/>
      <c r="AT723" s="168" t="s">
        <v>193</v>
      </c>
      <c r="AU723" s="168" t="s">
        <v>88</v>
      </c>
      <c r="AV723" s="13" t="s">
        <v>192</v>
      </c>
      <c r="AW723" s="13" t="s">
        <v>31</v>
      </c>
      <c r="AX723" s="13" t="s">
        <v>82</v>
      </c>
      <c r="AY723" s="168" t="s">
        <v>186</v>
      </c>
    </row>
    <row r="724" spans="2:65" s="1" customFormat="1" ht="24.25" customHeight="1">
      <c r="B724" s="144"/>
      <c r="C724" s="145" t="s">
        <v>772</v>
      </c>
      <c r="D724" s="145" t="s">
        <v>188</v>
      </c>
      <c r="E724" s="146" t="s">
        <v>1035</v>
      </c>
      <c r="F724" s="147" t="s">
        <v>1036</v>
      </c>
      <c r="G724" s="148" t="s">
        <v>277</v>
      </c>
      <c r="H724" s="149">
        <v>29.69</v>
      </c>
      <c r="I724" s="150"/>
      <c r="J724" s="151">
        <f>ROUND(I724*H724,2)</f>
        <v>0</v>
      </c>
      <c r="K724" s="152"/>
      <c r="L724" s="32"/>
      <c r="M724" s="153" t="s">
        <v>1</v>
      </c>
      <c r="N724" s="154" t="s">
        <v>41</v>
      </c>
      <c r="P724" s="155">
        <f>O724*H724</f>
        <v>0</v>
      </c>
      <c r="Q724" s="155">
        <v>0</v>
      </c>
      <c r="R724" s="155">
        <f>Q724*H724</f>
        <v>0</v>
      </c>
      <c r="S724" s="155">
        <v>0</v>
      </c>
      <c r="T724" s="156">
        <f>S724*H724</f>
        <v>0</v>
      </c>
      <c r="AR724" s="157" t="s">
        <v>192</v>
      </c>
      <c r="AT724" s="157" t="s">
        <v>188</v>
      </c>
      <c r="AU724" s="157" t="s">
        <v>88</v>
      </c>
      <c r="AY724" s="17" t="s">
        <v>186</v>
      </c>
      <c r="BE724" s="158">
        <f>IF(N724="základná",J724,0)</f>
        <v>0</v>
      </c>
      <c r="BF724" s="158">
        <f>IF(N724="znížená",J724,0)</f>
        <v>0</v>
      </c>
      <c r="BG724" s="158">
        <f>IF(N724="zákl. prenesená",J724,0)</f>
        <v>0</v>
      </c>
      <c r="BH724" s="158">
        <f>IF(N724="zníž. prenesená",J724,0)</f>
        <v>0</v>
      </c>
      <c r="BI724" s="158">
        <f>IF(N724="nulová",J724,0)</f>
        <v>0</v>
      </c>
      <c r="BJ724" s="17" t="s">
        <v>88</v>
      </c>
      <c r="BK724" s="158">
        <f>ROUND(I724*H724,2)</f>
        <v>0</v>
      </c>
      <c r="BL724" s="17" t="s">
        <v>192</v>
      </c>
      <c r="BM724" s="157" t="s">
        <v>1037</v>
      </c>
    </row>
    <row r="725" spans="2:65" s="12" customFormat="1">
      <c r="B725" s="159"/>
      <c r="D725" s="160" t="s">
        <v>193</v>
      </c>
      <c r="E725" s="161" t="s">
        <v>1</v>
      </c>
      <c r="F725" s="162" t="s">
        <v>1038</v>
      </c>
      <c r="H725" s="163">
        <v>29.69</v>
      </c>
      <c r="I725" s="164"/>
      <c r="L725" s="159"/>
      <c r="M725" s="165"/>
      <c r="T725" s="166"/>
      <c r="AT725" s="161" t="s">
        <v>193</v>
      </c>
      <c r="AU725" s="161" t="s">
        <v>88</v>
      </c>
      <c r="AV725" s="12" t="s">
        <v>88</v>
      </c>
      <c r="AW725" s="12" t="s">
        <v>31</v>
      </c>
      <c r="AX725" s="12" t="s">
        <v>82</v>
      </c>
      <c r="AY725" s="161" t="s">
        <v>186</v>
      </c>
    </row>
    <row r="726" spans="2:65" s="1" customFormat="1" ht="37.9" customHeight="1">
      <c r="B726" s="144"/>
      <c r="C726" s="145" t="s">
        <v>1039</v>
      </c>
      <c r="D726" s="145" t="s">
        <v>188</v>
      </c>
      <c r="E726" s="146" t="s">
        <v>1040</v>
      </c>
      <c r="F726" s="147" t="s">
        <v>1041</v>
      </c>
      <c r="G726" s="148" t="s">
        <v>277</v>
      </c>
      <c r="H726" s="149">
        <v>134.41900000000001</v>
      </c>
      <c r="I726" s="150"/>
      <c r="J726" s="151">
        <f>ROUND(I726*H726,2)</f>
        <v>0</v>
      </c>
      <c r="K726" s="152"/>
      <c r="L726" s="32"/>
      <c r="M726" s="153" t="s">
        <v>1</v>
      </c>
      <c r="N726" s="154" t="s">
        <v>41</v>
      </c>
      <c r="P726" s="155">
        <f>O726*H726</f>
        <v>0</v>
      </c>
      <c r="Q726" s="155">
        <v>0</v>
      </c>
      <c r="R726" s="155">
        <f>Q726*H726</f>
        <v>0</v>
      </c>
      <c r="S726" s="155">
        <v>0</v>
      </c>
      <c r="T726" s="156">
        <f>S726*H726</f>
        <v>0</v>
      </c>
      <c r="AR726" s="157" t="s">
        <v>192</v>
      </c>
      <c r="AT726" s="157" t="s">
        <v>188</v>
      </c>
      <c r="AU726" s="157" t="s">
        <v>88</v>
      </c>
      <c r="AY726" s="17" t="s">
        <v>186</v>
      </c>
      <c r="BE726" s="158">
        <f>IF(N726="základná",J726,0)</f>
        <v>0</v>
      </c>
      <c r="BF726" s="158">
        <f>IF(N726="znížená",J726,0)</f>
        <v>0</v>
      </c>
      <c r="BG726" s="158">
        <f>IF(N726="zákl. prenesená",J726,0)</f>
        <v>0</v>
      </c>
      <c r="BH726" s="158">
        <f>IF(N726="zníž. prenesená",J726,0)</f>
        <v>0</v>
      </c>
      <c r="BI726" s="158">
        <f>IF(N726="nulová",J726,0)</f>
        <v>0</v>
      </c>
      <c r="BJ726" s="17" t="s">
        <v>88</v>
      </c>
      <c r="BK726" s="158">
        <f>ROUND(I726*H726,2)</f>
        <v>0</v>
      </c>
      <c r="BL726" s="17" t="s">
        <v>192</v>
      </c>
      <c r="BM726" s="157" t="s">
        <v>1042</v>
      </c>
    </row>
    <row r="727" spans="2:65" s="12" customFormat="1">
      <c r="B727" s="159"/>
      <c r="D727" s="160" t="s">
        <v>193</v>
      </c>
      <c r="E727" s="161" t="s">
        <v>1</v>
      </c>
      <c r="F727" s="162" t="s">
        <v>1009</v>
      </c>
      <c r="H727" s="163">
        <v>177.298</v>
      </c>
      <c r="I727" s="164"/>
      <c r="L727" s="159"/>
      <c r="M727" s="165"/>
      <c r="T727" s="166"/>
      <c r="AT727" s="161" t="s">
        <v>193</v>
      </c>
      <c r="AU727" s="161" t="s">
        <v>88</v>
      </c>
      <c r="AV727" s="12" t="s">
        <v>88</v>
      </c>
      <c r="AW727" s="12" t="s">
        <v>31</v>
      </c>
      <c r="AX727" s="12" t="s">
        <v>75</v>
      </c>
      <c r="AY727" s="161" t="s">
        <v>186</v>
      </c>
    </row>
    <row r="728" spans="2:65" s="12" customFormat="1">
      <c r="B728" s="159"/>
      <c r="D728" s="160" t="s">
        <v>193</v>
      </c>
      <c r="E728" s="161" t="s">
        <v>1</v>
      </c>
      <c r="F728" s="162" t="s">
        <v>1043</v>
      </c>
      <c r="H728" s="163">
        <v>-29.69</v>
      </c>
      <c r="I728" s="164"/>
      <c r="L728" s="159"/>
      <c r="M728" s="165"/>
      <c r="T728" s="166"/>
      <c r="AT728" s="161" t="s">
        <v>193</v>
      </c>
      <c r="AU728" s="161" t="s">
        <v>88</v>
      </c>
      <c r="AV728" s="12" t="s">
        <v>88</v>
      </c>
      <c r="AW728" s="12" t="s">
        <v>31</v>
      </c>
      <c r="AX728" s="12" t="s">
        <v>75</v>
      </c>
      <c r="AY728" s="161" t="s">
        <v>186</v>
      </c>
    </row>
    <row r="729" spans="2:65" s="12" customFormat="1">
      <c r="B729" s="159"/>
      <c r="D729" s="160" t="s">
        <v>193</v>
      </c>
      <c r="E729" s="161" t="s">
        <v>1</v>
      </c>
      <c r="F729" s="162" t="s">
        <v>1044</v>
      </c>
      <c r="H729" s="163">
        <v>-11.151</v>
      </c>
      <c r="I729" s="164"/>
      <c r="L729" s="159"/>
      <c r="M729" s="165"/>
      <c r="T729" s="166"/>
      <c r="AT729" s="161" t="s">
        <v>193</v>
      </c>
      <c r="AU729" s="161" t="s">
        <v>88</v>
      </c>
      <c r="AV729" s="12" t="s">
        <v>88</v>
      </c>
      <c r="AW729" s="12" t="s">
        <v>31</v>
      </c>
      <c r="AX729" s="12" t="s">
        <v>75</v>
      </c>
      <c r="AY729" s="161" t="s">
        <v>186</v>
      </c>
    </row>
    <row r="730" spans="2:65" s="12" customFormat="1">
      <c r="B730" s="159"/>
      <c r="D730" s="160" t="s">
        <v>193</v>
      </c>
      <c r="E730" s="161" t="s">
        <v>1</v>
      </c>
      <c r="F730" s="162" t="s">
        <v>1045</v>
      </c>
      <c r="H730" s="163">
        <v>-2.0379999999999998</v>
      </c>
      <c r="I730" s="164"/>
      <c r="L730" s="159"/>
      <c r="M730" s="165"/>
      <c r="T730" s="166"/>
      <c r="AT730" s="161" t="s">
        <v>193</v>
      </c>
      <c r="AU730" s="161" t="s">
        <v>88</v>
      </c>
      <c r="AV730" s="12" t="s">
        <v>88</v>
      </c>
      <c r="AW730" s="12" t="s">
        <v>31</v>
      </c>
      <c r="AX730" s="12" t="s">
        <v>75</v>
      </c>
      <c r="AY730" s="161" t="s">
        <v>186</v>
      </c>
    </row>
    <row r="731" spans="2:65" s="13" customFormat="1">
      <c r="B731" s="167"/>
      <c r="D731" s="160" t="s">
        <v>193</v>
      </c>
      <c r="E731" s="168" t="s">
        <v>1</v>
      </c>
      <c r="F731" s="169" t="s">
        <v>195</v>
      </c>
      <c r="H731" s="170">
        <v>134.41900000000001</v>
      </c>
      <c r="I731" s="171"/>
      <c r="L731" s="167"/>
      <c r="M731" s="172"/>
      <c r="T731" s="173"/>
      <c r="AT731" s="168" t="s">
        <v>193</v>
      </c>
      <c r="AU731" s="168" t="s">
        <v>88</v>
      </c>
      <c r="AV731" s="13" t="s">
        <v>192</v>
      </c>
      <c r="AW731" s="13" t="s">
        <v>31</v>
      </c>
      <c r="AX731" s="13" t="s">
        <v>82</v>
      </c>
      <c r="AY731" s="168" t="s">
        <v>186</v>
      </c>
    </row>
    <row r="732" spans="2:65" s="11" customFormat="1" ht="22.9" customHeight="1">
      <c r="B732" s="132"/>
      <c r="D732" s="133" t="s">
        <v>74</v>
      </c>
      <c r="E732" s="142" t="s">
        <v>716</v>
      </c>
      <c r="F732" s="142" t="s">
        <v>1046</v>
      </c>
      <c r="I732" s="135"/>
      <c r="J732" s="143">
        <f>BK732</f>
        <v>0</v>
      </c>
      <c r="L732" s="132"/>
      <c r="M732" s="137"/>
      <c r="P732" s="138">
        <f>SUM(P733:P735)</f>
        <v>0</v>
      </c>
      <c r="R732" s="138">
        <f>SUM(R733:R735)</f>
        <v>0</v>
      </c>
      <c r="T732" s="139">
        <f>SUM(T733:T735)</f>
        <v>0</v>
      </c>
      <c r="AR732" s="133" t="s">
        <v>82</v>
      </c>
      <c r="AT732" s="140" t="s">
        <v>74</v>
      </c>
      <c r="AU732" s="140" t="s">
        <v>82</v>
      </c>
      <c r="AY732" s="133" t="s">
        <v>186</v>
      </c>
      <c r="BK732" s="141">
        <f>SUM(BK733:BK735)</f>
        <v>0</v>
      </c>
    </row>
    <row r="733" spans="2:65" s="1" customFormat="1" ht="24.25" customHeight="1">
      <c r="B733" s="144"/>
      <c r="C733" s="145" t="s">
        <v>775</v>
      </c>
      <c r="D733" s="145" t="s">
        <v>188</v>
      </c>
      <c r="E733" s="146" t="s">
        <v>1047</v>
      </c>
      <c r="F733" s="147" t="s">
        <v>1048</v>
      </c>
      <c r="G733" s="148" t="s">
        <v>277</v>
      </c>
      <c r="H733" s="149">
        <v>328.34500000000003</v>
      </c>
      <c r="I733" s="150"/>
      <c r="J733" s="151">
        <f>ROUND(I733*H733,2)</f>
        <v>0</v>
      </c>
      <c r="K733" s="152"/>
      <c r="L733" s="32"/>
      <c r="M733" s="153" t="s">
        <v>1</v>
      </c>
      <c r="N733" s="154" t="s">
        <v>41</v>
      </c>
      <c r="P733" s="155">
        <f>O733*H733</f>
        <v>0</v>
      </c>
      <c r="Q733" s="155">
        <v>0</v>
      </c>
      <c r="R733" s="155">
        <f>Q733*H733</f>
        <v>0</v>
      </c>
      <c r="S733" s="155">
        <v>0</v>
      </c>
      <c r="T733" s="156">
        <f>S733*H733</f>
        <v>0</v>
      </c>
      <c r="AR733" s="157" t="s">
        <v>192</v>
      </c>
      <c r="AT733" s="157" t="s">
        <v>188</v>
      </c>
      <c r="AU733" s="157" t="s">
        <v>88</v>
      </c>
      <c r="AY733" s="17" t="s">
        <v>186</v>
      </c>
      <c r="BE733" s="158">
        <f>IF(N733="základná",J733,0)</f>
        <v>0</v>
      </c>
      <c r="BF733" s="158">
        <f>IF(N733="znížená",J733,0)</f>
        <v>0</v>
      </c>
      <c r="BG733" s="158">
        <f>IF(N733="zákl. prenesená",J733,0)</f>
        <v>0</v>
      </c>
      <c r="BH733" s="158">
        <f>IF(N733="zníž. prenesená",J733,0)</f>
        <v>0</v>
      </c>
      <c r="BI733" s="158">
        <f>IF(N733="nulová",J733,0)</f>
        <v>0</v>
      </c>
      <c r="BJ733" s="17" t="s">
        <v>88</v>
      </c>
      <c r="BK733" s="158">
        <f>ROUND(I733*H733,2)</f>
        <v>0</v>
      </c>
      <c r="BL733" s="17" t="s">
        <v>192</v>
      </c>
      <c r="BM733" s="157" t="s">
        <v>1049</v>
      </c>
    </row>
    <row r="734" spans="2:65" s="12" customFormat="1">
      <c r="B734" s="159"/>
      <c r="D734" s="160" t="s">
        <v>193</v>
      </c>
      <c r="E734" s="161" t="s">
        <v>1</v>
      </c>
      <c r="F734" s="162" t="s">
        <v>1050</v>
      </c>
      <c r="H734" s="163">
        <v>328.34500000000003</v>
      </c>
      <c r="I734" s="164"/>
      <c r="L734" s="159"/>
      <c r="M734" s="165"/>
      <c r="T734" s="166"/>
      <c r="AT734" s="161" t="s">
        <v>193</v>
      </c>
      <c r="AU734" s="161" t="s">
        <v>88</v>
      </c>
      <c r="AV734" s="12" t="s">
        <v>88</v>
      </c>
      <c r="AW734" s="12" t="s">
        <v>31</v>
      </c>
      <c r="AX734" s="12" t="s">
        <v>75</v>
      </c>
      <c r="AY734" s="161" t="s">
        <v>186</v>
      </c>
    </row>
    <row r="735" spans="2:65" s="13" customFormat="1">
      <c r="B735" s="167"/>
      <c r="D735" s="160" t="s">
        <v>193</v>
      </c>
      <c r="E735" s="168" t="s">
        <v>1</v>
      </c>
      <c r="F735" s="169" t="s">
        <v>195</v>
      </c>
      <c r="H735" s="170">
        <v>328.34500000000003</v>
      </c>
      <c r="I735" s="171"/>
      <c r="L735" s="167"/>
      <c r="M735" s="172"/>
      <c r="T735" s="173"/>
      <c r="AT735" s="168" t="s">
        <v>193</v>
      </c>
      <c r="AU735" s="168" t="s">
        <v>88</v>
      </c>
      <c r="AV735" s="13" t="s">
        <v>192</v>
      </c>
      <c r="AW735" s="13" t="s">
        <v>31</v>
      </c>
      <c r="AX735" s="13" t="s">
        <v>82</v>
      </c>
      <c r="AY735" s="168" t="s">
        <v>186</v>
      </c>
    </row>
    <row r="736" spans="2:65" s="11" customFormat="1" ht="25.9" customHeight="1">
      <c r="B736" s="132"/>
      <c r="D736" s="133" t="s">
        <v>74</v>
      </c>
      <c r="E736" s="134" t="s">
        <v>1051</v>
      </c>
      <c r="F736" s="134" t="s">
        <v>1052</v>
      </c>
      <c r="I736" s="135"/>
      <c r="J736" s="136">
        <f>BK736</f>
        <v>0</v>
      </c>
      <c r="L736" s="132"/>
      <c r="M736" s="137"/>
      <c r="P736" s="138">
        <f>P737+P773+P780+P836+P913+P937+P970+P1007+P1063+P1069+P1118+P1129+P1146</f>
        <v>0</v>
      </c>
      <c r="R736" s="138">
        <f>R737+R773+R780+R836+R913+R937+R970+R1007+R1063+R1069+R1118+R1129+R1146</f>
        <v>1.9025022409999999</v>
      </c>
      <c r="T736" s="139">
        <f>T737+T773+T780+T836+T913+T937+T970+T1007+T1063+T1069+T1118+T1129+T1146</f>
        <v>10.8514763</v>
      </c>
      <c r="AR736" s="133" t="s">
        <v>88</v>
      </c>
      <c r="AT736" s="140" t="s">
        <v>74</v>
      </c>
      <c r="AU736" s="140" t="s">
        <v>75</v>
      </c>
      <c r="AY736" s="133" t="s">
        <v>186</v>
      </c>
      <c r="BK736" s="141">
        <f>BK737+BK773+BK780+BK836+BK913+BK937+BK970+BK1007+BK1063+BK1069+BK1118+BK1129+BK1146</f>
        <v>0</v>
      </c>
    </row>
    <row r="737" spans="2:65" s="11" customFormat="1" ht="22.9" customHeight="1">
      <c r="B737" s="132"/>
      <c r="D737" s="133" t="s">
        <v>74</v>
      </c>
      <c r="E737" s="142" t="s">
        <v>1053</v>
      </c>
      <c r="F737" s="142" t="s">
        <v>1054</v>
      </c>
      <c r="I737" s="135"/>
      <c r="J737" s="143">
        <f>BK737</f>
        <v>0</v>
      </c>
      <c r="L737" s="132"/>
      <c r="M737" s="137"/>
      <c r="P737" s="138">
        <f>SUM(P738:P772)</f>
        <v>0</v>
      </c>
      <c r="R737" s="138">
        <f>SUM(R738:R772)</f>
        <v>0.23361689999999999</v>
      </c>
      <c r="T737" s="139">
        <f>SUM(T738:T772)</f>
        <v>0</v>
      </c>
      <c r="AR737" s="133" t="s">
        <v>88</v>
      </c>
      <c r="AT737" s="140" t="s">
        <v>74</v>
      </c>
      <c r="AU737" s="140" t="s">
        <v>82</v>
      </c>
      <c r="AY737" s="133" t="s">
        <v>186</v>
      </c>
      <c r="BK737" s="141">
        <f>SUM(BK738:BK772)</f>
        <v>0</v>
      </c>
    </row>
    <row r="738" spans="2:65" s="1" customFormat="1" ht="24.25" customHeight="1">
      <c r="B738" s="144"/>
      <c r="C738" s="145" t="s">
        <v>1055</v>
      </c>
      <c r="D738" s="145" t="s">
        <v>188</v>
      </c>
      <c r="E738" s="146" t="s">
        <v>1056</v>
      </c>
      <c r="F738" s="147" t="s">
        <v>1057</v>
      </c>
      <c r="G738" s="148" t="s">
        <v>132</v>
      </c>
      <c r="H738" s="149">
        <v>54.43</v>
      </c>
      <c r="I738" s="150"/>
      <c r="J738" s="151">
        <f>ROUND(I738*H738,2)</f>
        <v>0</v>
      </c>
      <c r="K738" s="152"/>
      <c r="L738" s="32"/>
      <c r="M738" s="153" t="s">
        <v>1</v>
      </c>
      <c r="N738" s="154" t="s">
        <v>41</v>
      </c>
      <c r="P738" s="155">
        <f>O738*H738</f>
        <v>0</v>
      </c>
      <c r="Q738" s="155">
        <v>0</v>
      </c>
      <c r="R738" s="155">
        <f>Q738*H738</f>
        <v>0</v>
      </c>
      <c r="S738" s="155">
        <v>0</v>
      </c>
      <c r="T738" s="156">
        <f>S738*H738</f>
        <v>0</v>
      </c>
      <c r="AR738" s="157" t="s">
        <v>267</v>
      </c>
      <c r="AT738" s="157" t="s">
        <v>188</v>
      </c>
      <c r="AU738" s="157" t="s">
        <v>88</v>
      </c>
      <c r="AY738" s="17" t="s">
        <v>186</v>
      </c>
      <c r="BE738" s="158">
        <f>IF(N738="základná",J738,0)</f>
        <v>0</v>
      </c>
      <c r="BF738" s="158">
        <f>IF(N738="znížená",J738,0)</f>
        <v>0</v>
      </c>
      <c r="BG738" s="158">
        <f>IF(N738="zákl. prenesená",J738,0)</f>
        <v>0</v>
      </c>
      <c r="BH738" s="158">
        <f>IF(N738="zníž. prenesená",J738,0)</f>
        <v>0</v>
      </c>
      <c r="BI738" s="158">
        <f>IF(N738="nulová",J738,0)</f>
        <v>0</v>
      </c>
      <c r="BJ738" s="17" t="s">
        <v>88</v>
      </c>
      <c r="BK738" s="158">
        <f>ROUND(I738*H738,2)</f>
        <v>0</v>
      </c>
      <c r="BL738" s="17" t="s">
        <v>267</v>
      </c>
      <c r="BM738" s="157" t="s">
        <v>1058</v>
      </c>
    </row>
    <row r="739" spans="2:65" s="1" customFormat="1" ht="16.5" customHeight="1">
      <c r="B739" s="144"/>
      <c r="C739" s="180" t="s">
        <v>786</v>
      </c>
      <c r="D739" s="180" t="s">
        <v>218</v>
      </c>
      <c r="E739" s="181" t="s">
        <v>1059</v>
      </c>
      <c r="F739" s="182" t="s">
        <v>1060</v>
      </c>
      <c r="G739" s="183" t="s">
        <v>221</v>
      </c>
      <c r="H739" s="184">
        <v>16.329000000000001</v>
      </c>
      <c r="I739" s="185"/>
      <c r="J739" s="186">
        <f>ROUND(I739*H739,2)</f>
        <v>0</v>
      </c>
      <c r="K739" s="187"/>
      <c r="L739" s="188"/>
      <c r="M739" s="189" t="s">
        <v>1</v>
      </c>
      <c r="N739" s="190" t="s">
        <v>41</v>
      </c>
      <c r="P739" s="155">
        <f>O739*H739</f>
        <v>0</v>
      </c>
      <c r="Q739" s="155">
        <v>1E-3</v>
      </c>
      <c r="R739" s="155">
        <f>Q739*H739</f>
        <v>1.6329E-2</v>
      </c>
      <c r="S739" s="155">
        <v>0</v>
      </c>
      <c r="T739" s="156">
        <f>S739*H739</f>
        <v>0</v>
      </c>
      <c r="AR739" s="157" t="s">
        <v>336</v>
      </c>
      <c r="AT739" s="157" t="s">
        <v>218</v>
      </c>
      <c r="AU739" s="157" t="s">
        <v>88</v>
      </c>
      <c r="AY739" s="17" t="s">
        <v>186</v>
      </c>
      <c r="BE739" s="158">
        <f>IF(N739="základná",J739,0)</f>
        <v>0</v>
      </c>
      <c r="BF739" s="158">
        <f>IF(N739="znížená",J739,0)</f>
        <v>0</v>
      </c>
      <c r="BG739" s="158">
        <f>IF(N739="zákl. prenesená",J739,0)</f>
        <v>0</v>
      </c>
      <c r="BH739" s="158">
        <f>IF(N739="zníž. prenesená",J739,0)</f>
        <v>0</v>
      </c>
      <c r="BI739" s="158">
        <f>IF(N739="nulová",J739,0)</f>
        <v>0</v>
      </c>
      <c r="BJ739" s="17" t="s">
        <v>88</v>
      </c>
      <c r="BK739" s="158">
        <f>ROUND(I739*H739,2)</f>
        <v>0</v>
      </c>
      <c r="BL739" s="17" t="s">
        <v>267</v>
      </c>
      <c r="BM739" s="157" t="s">
        <v>1061</v>
      </c>
    </row>
    <row r="740" spans="2:65" s="12" customFormat="1">
      <c r="B740" s="159"/>
      <c r="D740" s="160" t="s">
        <v>193</v>
      </c>
      <c r="F740" s="162" t="s">
        <v>1062</v>
      </c>
      <c r="H740" s="163">
        <v>16.329000000000001</v>
      </c>
      <c r="I740" s="164"/>
      <c r="L740" s="159"/>
      <c r="M740" s="165"/>
      <c r="T740" s="166"/>
      <c r="AT740" s="161" t="s">
        <v>193</v>
      </c>
      <c r="AU740" s="161" t="s">
        <v>88</v>
      </c>
      <c r="AV740" s="12" t="s">
        <v>88</v>
      </c>
      <c r="AW740" s="12" t="s">
        <v>3</v>
      </c>
      <c r="AX740" s="12" t="s">
        <v>82</v>
      </c>
      <c r="AY740" s="161" t="s">
        <v>186</v>
      </c>
    </row>
    <row r="741" spans="2:65" s="1" customFormat="1" ht="24.25" customHeight="1">
      <c r="B741" s="144"/>
      <c r="C741" s="145" t="s">
        <v>1063</v>
      </c>
      <c r="D741" s="145" t="s">
        <v>188</v>
      </c>
      <c r="E741" s="146" t="s">
        <v>1064</v>
      </c>
      <c r="F741" s="147" t="s">
        <v>1065</v>
      </c>
      <c r="G741" s="148" t="s">
        <v>132</v>
      </c>
      <c r="H741" s="149">
        <v>12</v>
      </c>
      <c r="I741" s="150"/>
      <c r="J741" s="151">
        <f>ROUND(I741*H741,2)</f>
        <v>0</v>
      </c>
      <c r="K741" s="152"/>
      <c r="L741" s="32"/>
      <c r="M741" s="153" t="s">
        <v>1</v>
      </c>
      <c r="N741" s="154" t="s">
        <v>41</v>
      </c>
      <c r="P741" s="155">
        <f>O741*H741</f>
        <v>0</v>
      </c>
      <c r="Q741" s="155">
        <v>0</v>
      </c>
      <c r="R741" s="155">
        <f>Q741*H741</f>
        <v>0</v>
      </c>
      <c r="S741" s="155">
        <v>0</v>
      </c>
      <c r="T741" s="156">
        <f>S741*H741</f>
        <v>0</v>
      </c>
      <c r="AR741" s="157" t="s">
        <v>267</v>
      </c>
      <c r="AT741" s="157" t="s">
        <v>188</v>
      </c>
      <c r="AU741" s="157" t="s">
        <v>88</v>
      </c>
      <c r="AY741" s="17" t="s">
        <v>186</v>
      </c>
      <c r="BE741" s="158">
        <f>IF(N741="základná",J741,0)</f>
        <v>0</v>
      </c>
      <c r="BF741" s="158">
        <f>IF(N741="znížená",J741,0)</f>
        <v>0</v>
      </c>
      <c r="BG741" s="158">
        <f>IF(N741="zákl. prenesená",J741,0)</f>
        <v>0</v>
      </c>
      <c r="BH741" s="158">
        <f>IF(N741="zníž. prenesená",J741,0)</f>
        <v>0</v>
      </c>
      <c r="BI741" s="158">
        <f>IF(N741="nulová",J741,0)</f>
        <v>0</v>
      </c>
      <c r="BJ741" s="17" t="s">
        <v>88</v>
      </c>
      <c r="BK741" s="158">
        <f>ROUND(I741*H741,2)</f>
        <v>0</v>
      </c>
      <c r="BL741" s="17" t="s">
        <v>267</v>
      </c>
      <c r="BM741" s="157" t="s">
        <v>1066</v>
      </c>
    </row>
    <row r="742" spans="2:65" s="14" customFormat="1">
      <c r="B742" s="174"/>
      <c r="D742" s="160" t="s">
        <v>193</v>
      </c>
      <c r="E742" s="175" t="s">
        <v>1</v>
      </c>
      <c r="F742" s="176" t="s">
        <v>1067</v>
      </c>
      <c r="H742" s="175" t="s">
        <v>1</v>
      </c>
      <c r="I742" s="177"/>
      <c r="L742" s="174"/>
      <c r="M742" s="178"/>
      <c r="T742" s="179"/>
      <c r="AT742" s="175" t="s">
        <v>193</v>
      </c>
      <c r="AU742" s="175" t="s">
        <v>88</v>
      </c>
      <c r="AV742" s="14" t="s">
        <v>82</v>
      </c>
      <c r="AW742" s="14" t="s">
        <v>31</v>
      </c>
      <c r="AX742" s="14" t="s">
        <v>75</v>
      </c>
      <c r="AY742" s="175" t="s">
        <v>186</v>
      </c>
    </row>
    <row r="743" spans="2:65" s="12" customFormat="1">
      <c r="B743" s="159"/>
      <c r="D743" s="160" t="s">
        <v>193</v>
      </c>
      <c r="E743" s="161" t="s">
        <v>1</v>
      </c>
      <c r="F743" s="162" t="s">
        <v>1068</v>
      </c>
      <c r="H743" s="163">
        <v>12</v>
      </c>
      <c r="I743" s="164"/>
      <c r="L743" s="159"/>
      <c r="M743" s="165"/>
      <c r="T743" s="166"/>
      <c r="AT743" s="161" t="s">
        <v>193</v>
      </c>
      <c r="AU743" s="161" t="s">
        <v>88</v>
      </c>
      <c r="AV743" s="12" t="s">
        <v>88</v>
      </c>
      <c r="AW743" s="12" t="s">
        <v>31</v>
      </c>
      <c r="AX743" s="12" t="s">
        <v>75</v>
      </c>
      <c r="AY743" s="161" t="s">
        <v>186</v>
      </c>
    </row>
    <row r="744" spans="2:65" s="13" customFormat="1">
      <c r="B744" s="167"/>
      <c r="D744" s="160" t="s">
        <v>193</v>
      </c>
      <c r="E744" s="168" t="s">
        <v>1</v>
      </c>
      <c r="F744" s="169" t="s">
        <v>195</v>
      </c>
      <c r="H744" s="170">
        <v>12</v>
      </c>
      <c r="I744" s="171"/>
      <c r="L744" s="167"/>
      <c r="M744" s="172"/>
      <c r="T744" s="173"/>
      <c r="AT744" s="168" t="s">
        <v>193</v>
      </c>
      <c r="AU744" s="168" t="s">
        <v>88</v>
      </c>
      <c r="AV744" s="13" t="s">
        <v>192</v>
      </c>
      <c r="AW744" s="13" t="s">
        <v>31</v>
      </c>
      <c r="AX744" s="13" t="s">
        <v>82</v>
      </c>
      <c r="AY744" s="168" t="s">
        <v>186</v>
      </c>
    </row>
    <row r="745" spans="2:65" s="1" customFormat="1" ht="21.75" customHeight="1">
      <c r="B745" s="144"/>
      <c r="C745" s="180" t="s">
        <v>793</v>
      </c>
      <c r="D745" s="180" t="s">
        <v>218</v>
      </c>
      <c r="E745" s="181" t="s">
        <v>1069</v>
      </c>
      <c r="F745" s="182" t="s">
        <v>1070</v>
      </c>
      <c r="G745" s="183" t="s">
        <v>132</v>
      </c>
      <c r="H745" s="184">
        <v>13.8</v>
      </c>
      <c r="I745" s="185"/>
      <c r="J745" s="186">
        <f>ROUND(I745*H745,2)</f>
        <v>0</v>
      </c>
      <c r="K745" s="187"/>
      <c r="L745" s="188"/>
      <c r="M745" s="189" t="s">
        <v>1</v>
      </c>
      <c r="N745" s="190" t="s">
        <v>41</v>
      </c>
      <c r="P745" s="155">
        <f>O745*H745</f>
        <v>0</v>
      </c>
      <c r="Q745" s="155">
        <v>0</v>
      </c>
      <c r="R745" s="155">
        <f>Q745*H745</f>
        <v>0</v>
      </c>
      <c r="S745" s="155">
        <v>0</v>
      </c>
      <c r="T745" s="156">
        <f>S745*H745</f>
        <v>0</v>
      </c>
      <c r="AR745" s="157" t="s">
        <v>336</v>
      </c>
      <c r="AT745" s="157" t="s">
        <v>218</v>
      </c>
      <c r="AU745" s="157" t="s">
        <v>88</v>
      </c>
      <c r="AY745" s="17" t="s">
        <v>186</v>
      </c>
      <c r="BE745" s="158">
        <f>IF(N745="základná",J745,0)</f>
        <v>0</v>
      </c>
      <c r="BF745" s="158">
        <f>IF(N745="znížená",J745,0)</f>
        <v>0</v>
      </c>
      <c r="BG745" s="158">
        <f>IF(N745="zákl. prenesená",J745,0)</f>
        <v>0</v>
      </c>
      <c r="BH745" s="158">
        <f>IF(N745="zníž. prenesená",J745,0)</f>
        <v>0</v>
      </c>
      <c r="BI745" s="158">
        <f>IF(N745="nulová",J745,0)</f>
        <v>0</v>
      </c>
      <c r="BJ745" s="17" t="s">
        <v>88</v>
      </c>
      <c r="BK745" s="158">
        <f>ROUND(I745*H745,2)</f>
        <v>0</v>
      </c>
      <c r="BL745" s="17" t="s">
        <v>267</v>
      </c>
      <c r="BM745" s="157" t="s">
        <v>1071</v>
      </c>
    </row>
    <row r="746" spans="2:65" s="12" customFormat="1">
      <c r="B746" s="159"/>
      <c r="D746" s="160" t="s">
        <v>193</v>
      </c>
      <c r="E746" s="161" t="s">
        <v>1</v>
      </c>
      <c r="F746" s="162" t="s">
        <v>1072</v>
      </c>
      <c r="H746" s="163">
        <v>13.8</v>
      </c>
      <c r="I746" s="164"/>
      <c r="L746" s="159"/>
      <c r="M746" s="165"/>
      <c r="T746" s="166"/>
      <c r="AT746" s="161" t="s">
        <v>193</v>
      </c>
      <c r="AU746" s="161" t="s">
        <v>88</v>
      </c>
      <c r="AV746" s="12" t="s">
        <v>88</v>
      </c>
      <c r="AW746" s="12" t="s">
        <v>31</v>
      </c>
      <c r="AX746" s="12" t="s">
        <v>75</v>
      </c>
      <c r="AY746" s="161" t="s">
        <v>186</v>
      </c>
    </row>
    <row r="747" spans="2:65" s="13" customFormat="1">
      <c r="B747" s="167"/>
      <c r="D747" s="160" t="s">
        <v>193</v>
      </c>
      <c r="E747" s="168" t="s">
        <v>1</v>
      </c>
      <c r="F747" s="169" t="s">
        <v>195</v>
      </c>
      <c r="H747" s="170">
        <v>13.8</v>
      </c>
      <c r="I747" s="171"/>
      <c r="L747" s="167"/>
      <c r="M747" s="172"/>
      <c r="T747" s="173"/>
      <c r="AT747" s="168" t="s">
        <v>193</v>
      </c>
      <c r="AU747" s="168" t="s">
        <v>88</v>
      </c>
      <c r="AV747" s="13" t="s">
        <v>192</v>
      </c>
      <c r="AW747" s="13" t="s">
        <v>31</v>
      </c>
      <c r="AX747" s="13" t="s">
        <v>82</v>
      </c>
      <c r="AY747" s="168" t="s">
        <v>186</v>
      </c>
    </row>
    <row r="748" spans="2:65" s="1" customFormat="1" ht="24.25" customHeight="1">
      <c r="B748" s="144"/>
      <c r="C748" s="145" t="s">
        <v>1073</v>
      </c>
      <c r="D748" s="145" t="s">
        <v>188</v>
      </c>
      <c r="E748" s="146" t="s">
        <v>1074</v>
      </c>
      <c r="F748" s="147" t="s">
        <v>1075</v>
      </c>
      <c r="G748" s="148" t="s">
        <v>132</v>
      </c>
      <c r="H748" s="149">
        <v>54.43</v>
      </c>
      <c r="I748" s="150"/>
      <c r="J748" s="151">
        <f>ROUND(I748*H748,2)</f>
        <v>0</v>
      </c>
      <c r="K748" s="152"/>
      <c r="L748" s="32"/>
      <c r="M748" s="153" t="s">
        <v>1</v>
      </c>
      <c r="N748" s="154" t="s">
        <v>41</v>
      </c>
      <c r="P748" s="155">
        <f>O748*H748</f>
        <v>0</v>
      </c>
      <c r="Q748" s="155">
        <v>7.5000000000000002E-4</v>
      </c>
      <c r="R748" s="155">
        <f>Q748*H748</f>
        <v>4.0822499999999998E-2</v>
      </c>
      <c r="S748" s="155">
        <v>0</v>
      </c>
      <c r="T748" s="156">
        <f>S748*H748</f>
        <v>0</v>
      </c>
      <c r="AR748" s="157" t="s">
        <v>267</v>
      </c>
      <c r="AT748" s="157" t="s">
        <v>188</v>
      </c>
      <c r="AU748" s="157" t="s">
        <v>88</v>
      </c>
      <c r="AY748" s="17" t="s">
        <v>186</v>
      </c>
      <c r="BE748" s="158">
        <f>IF(N748="základná",J748,0)</f>
        <v>0</v>
      </c>
      <c r="BF748" s="158">
        <f>IF(N748="znížená",J748,0)</f>
        <v>0</v>
      </c>
      <c r="BG748" s="158">
        <f>IF(N748="zákl. prenesená",J748,0)</f>
        <v>0</v>
      </c>
      <c r="BH748" s="158">
        <f>IF(N748="zníž. prenesená",J748,0)</f>
        <v>0</v>
      </c>
      <c r="BI748" s="158">
        <f>IF(N748="nulová",J748,0)</f>
        <v>0</v>
      </c>
      <c r="BJ748" s="17" t="s">
        <v>88</v>
      </c>
      <c r="BK748" s="158">
        <f>ROUND(I748*H748,2)</f>
        <v>0</v>
      </c>
      <c r="BL748" s="17" t="s">
        <v>267</v>
      </c>
      <c r="BM748" s="157" t="s">
        <v>1076</v>
      </c>
    </row>
    <row r="749" spans="2:65" s="1" customFormat="1" ht="37.9" customHeight="1">
      <c r="B749" s="144"/>
      <c r="C749" s="180" t="s">
        <v>797</v>
      </c>
      <c r="D749" s="180" t="s">
        <v>218</v>
      </c>
      <c r="E749" s="181" t="s">
        <v>1077</v>
      </c>
      <c r="F749" s="182" t="s">
        <v>1078</v>
      </c>
      <c r="G749" s="183" t="s">
        <v>132</v>
      </c>
      <c r="H749" s="184">
        <v>62.594999999999999</v>
      </c>
      <c r="I749" s="185"/>
      <c r="J749" s="186">
        <f>ROUND(I749*H749,2)</f>
        <v>0</v>
      </c>
      <c r="K749" s="187"/>
      <c r="L749" s="188"/>
      <c r="M749" s="189" t="s">
        <v>1</v>
      </c>
      <c r="N749" s="190" t="s">
        <v>41</v>
      </c>
      <c r="P749" s="155">
        <f>O749*H749</f>
        <v>0</v>
      </c>
      <c r="Q749" s="155">
        <v>2E-3</v>
      </c>
      <c r="R749" s="155">
        <f>Q749*H749</f>
        <v>0.12519</v>
      </c>
      <c r="S749" s="155">
        <v>0</v>
      </c>
      <c r="T749" s="156">
        <f>S749*H749</f>
        <v>0</v>
      </c>
      <c r="AR749" s="157" t="s">
        <v>336</v>
      </c>
      <c r="AT749" s="157" t="s">
        <v>218</v>
      </c>
      <c r="AU749" s="157" t="s">
        <v>88</v>
      </c>
      <c r="AY749" s="17" t="s">
        <v>186</v>
      </c>
      <c r="BE749" s="158">
        <f>IF(N749="základná",J749,0)</f>
        <v>0</v>
      </c>
      <c r="BF749" s="158">
        <f>IF(N749="znížená",J749,0)</f>
        <v>0</v>
      </c>
      <c r="BG749" s="158">
        <f>IF(N749="zákl. prenesená",J749,0)</f>
        <v>0</v>
      </c>
      <c r="BH749" s="158">
        <f>IF(N749="zníž. prenesená",J749,0)</f>
        <v>0</v>
      </c>
      <c r="BI749" s="158">
        <f>IF(N749="nulová",J749,0)</f>
        <v>0</v>
      </c>
      <c r="BJ749" s="17" t="s">
        <v>88</v>
      </c>
      <c r="BK749" s="158">
        <f>ROUND(I749*H749,2)</f>
        <v>0</v>
      </c>
      <c r="BL749" s="17" t="s">
        <v>267</v>
      </c>
      <c r="BM749" s="157" t="s">
        <v>1079</v>
      </c>
    </row>
    <row r="750" spans="2:65" s="12" customFormat="1">
      <c r="B750" s="159"/>
      <c r="D750" s="160" t="s">
        <v>193</v>
      </c>
      <c r="F750" s="162" t="s">
        <v>1080</v>
      </c>
      <c r="H750" s="163">
        <v>62.594999999999999</v>
      </c>
      <c r="I750" s="164"/>
      <c r="L750" s="159"/>
      <c r="M750" s="165"/>
      <c r="T750" s="166"/>
      <c r="AT750" s="161" t="s">
        <v>193</v>
      </c>
      <c r="AU750" s="161" t="s">
        <v>88</v>
      </c>
      <c r="AV750" s="12" t="s">
        <v>88</v>
      </c>
      <c r="AW750" s="12" t="s">
        <v>3</v>
      </c>
      <c r="AX750" s="12" t="s">
        <v>82</v>
      </c>
      <c r="AY750" s="161" t="s">
        <v>186</v>
      </c>
    </row>
    <row r="751" spans="2:65" s="1" customFormat="1" ht="37.9" customHeight="1">
      <c r="B751" s="144"/>
      <c r="C751" s="145" t="s">
        <v>1081</v>
      </c>
      <c r="D751" s="145" t="s">
        <v>188</v>
      </c>
      <c r="E751" s="146" t="s">
        <v>1082</v>
      </c>
      <c r="F751" s="147" t="s">
        <v>1083</v>
      </c>
      <c r="G751" s="148" t="s">
        <v>132</v>
      </c>
      <c r="H751" s="149">
        <v>74.311999999999998</v>
      </c>
      <c r="I751" s="150"/>
      <c r="J751" s="151">
        <f>ROUND(I751*H751,2)</f>
        <v>0</v>
      </c>
      <c r="K751" s="152"/>
      <c r="L751" s="32"/>
      <c r="M751" s="153" t="s">
        <v>1</v>
      </c>
      <c r="N751" s="154" t="s">
        <v>41</v>
      </c>
      <c r="P751" s="155">
        <f>O751*H751</f>
        <v>0</v>
      </c>
      <c r="Q751" s="155">
        <v>0</v>
      </c>
      <c r="R751" s="155">
        <f>Q751*H751</f>
        <v>0</v>
      </c>
      <c r="S751" s="155">
        <v>0</v>
      </c>
      <c r="T751" s="156">
        <f>S751*H751</f>
        <v>0</v>
      </c>
      <c r="AR751" s="157" t="s">
        <v>267</v>
      </c>
      <c r="AT751" s="157" t="s">
        <v>188</v>
      </c>
      <c r="AU751" s="157" t="s">
        <v>88</v>
      </c>
      <c r="AY751" s="17" t="s">
        <v>186</v>
      </c>
      <c r="BE751" s="158">
        <f>IF(N751="základná",J751,0)</f>
        <v>0</v>
      </c>
      <c r="BF751" s="158">
        <f>IF(N751="znížená",J751,0)</f>
        <v>0</v>
      </c>
      <c r="BG751" s="158">
        <f>IF(N751="zákl. prenesená",J751,0)</f>
        <v>0</v>
      </c>
      <c r="BH751" s="158">
        <f>IF(N751="zníž. prenesená",J751,0)</f>
        <v>0</v>
      </c>
      <c r="BI751" s="158">
        <f>IF(N751="nulová",J751,0)</f>
        <v>0</v>
      </c>
      <c r="BJ751" s="17" t="s">
        <v>88</v>
      </c>
      <c r="BK751" s="158">
        <f>ROUND(I751*H751,2)</f>
        <v>0</v>
      </c>
      <c r="BL751" s="17" t="s">
        <v>267</v>
      </c>
      <c r="BM751" s="157" t="s">
        <v>1084</v>
      </c>
    </row>
    <row r="752" spans="2:65" s="14" customFormat="1">
      <c r="B752" s="174"/>
      <c r="D752" s="160" t="s">
        <v>193</v>
      </c>
      <c r="E752" s="175" t="s">
        <v>1</v>
      </c>
      <c r="F752" s="176" t="s">
        <v>751</v>
      </c>
      <c r="H752" s="175" t="s">
        <v>1</v>
      </c>
      <c r="I752" s="177"/>
      <c r="L752" s="174"/>
      <c r="M752" s="178"/>
      <c r="T752" s="179"/>
      <c r="AT752" s="175" t="s">
        <v>193</v>
      </c>
      <c r="AU752" s="175" t="s">
        <v>88</v>
      </c>
      <c r="AV752" s="14" t="s">
        <v>82</v>
      </c>
      <c r="AW752" s="14" t="s">
        <v>31</v>
      </c>
      <c r="AX752" s="14" t="s">
        <v>75</v>
      </c>
      <c r="AY752" s="175" t="s">
        <v>186</v>
      </c>
    </row>
    <row r="753" spans="2:65" s="12" customFormat="1">
      <c r="B753" s="159"/>
      <c r="D753" s="160" t="s">
        <v>193</v>
      </c>
      <c r="E753" s="161" t="s">
        <v>1</v>
      </c>
      <c r="F753" s="162" t="s">
        <v>752</v>
      </c>
      <c r="H753" s="163">
        <v>5.9619999999999997</v>
      </c>
      <c r="I753" s="164"/>
      <c r="L753" s="159"/>
      <c r="M753" s="165"/>
      <c r="T753" s="166"/>
      <c r="AT753" s="161" t="s">
        <v>193</v>
      </c>
      <c r="AU753" s="161" t="s">
        <v>88</v>
      </c>
      <c r="AV753" s="12" t="s">
        <v>88</v>
      </c>
      <c r="AW753" s="12" t="s">
        <v>31</v>
      </c>
      <c r="AX753" s="12" t="s">
        <v>75</v>
      </c>
      <c r="AY753" s="161" t="s">
        <v>186</v>
      </c>
    </row>
    <row r="754" spans="2:65" s="14" customFormat="1">
      <c r="B754" s="174"/>
      <c r="D754" s="160" t="s">
        <v>193</v>
      </c>
      <c r="E754" s="175" t="s">
        <v>1</v>
      </c>
      <c r="F754" s="176" t="s">
        <v>777</v>
      </c>
      <c r="H754" s="175" t="s">
        <v>1</v>
      </c>
      <c r="I754" s="177"/>
      <c r="L754" s="174"/>
      <c r="M754" s="178"/>
      <c r="T754" s="179"/>
      <c r="AT754" s="175" t="s">
        <v>193</v>
      </c>
      <c r="AU754" s="175" t="s">
        <v>88</v>
      </c>
      <c r="AV754" s="14" t="s">
        <v>82</v>
      </c>
      <c r="AW754" s="14" t="s">
        <v>31</v>
      </c>
      <c r="AX754" s="14" t="s">
        <v>75</v>
      </c>
      <c r="AY754" s="175" t="s">
        <v>186</v>
      </c>
    </row>
    <row r="755" spans="2:65" s="12" customFormat="1">
      <c r="B755" s="159"/>
      <c r="D755" s="160" t="s">
        <v>193</v>
      </c>
      <c r="E755" s="161" t="s">
        <v>1</v>
      </c>
      <c r="F755" s="162" t="s">
        <v>803</v>
      </c>
      <c r="H755" s="163">
        <v>8.4</v>
      </c>
      <c r="I755" s="164"/>
      <c r="L755" s="159"/>
      <c r="M755" s="165"/>
      <c r="T755" s="166"/>
      <c r="AT755" s="161" t="s">
        <v>193</v>
      </c>
      <c r="AU755" s="161" t="s">
        <v>88</v>
      </c>
      <c r="AV755" s="12" t="s">
        <v>88</v>
      </c>
      <c r="AW755" s="12" t="s">
        <v>31</v>
      </c>
      <c r="AX755" s="12" t="s">
        <v>75</v>
      </c>
      <c r="AY755" s="161" t="s">
        <v>186</v>
      </c>
    </row>
    <row r="756" spans="2:65" s="14" customFormat="1">
      <c r="B756" s="174"/>
      <c r="D756" s="160" t="s">
        <v>193</v>
      </c>
      <c r="E756" s="175" t="s">
        <v>1</v>
      </c>
      <c r="F756" s="176" t="s">
        <v>404</v>
      </c>
      <c r="H756" s="175" t="s">
        <v>1</v>
      </c>
      <c r="I756" s="177"/>
      <c r="L756" s="174"/>
      <c r="M756" s="178"/>
      <c r="T756" s="179"/>
      <c r="AT756" s="175" t="s">
        <v>193</v>
      </c>
      <c r="AU756" s="175" t="s">
        <v>88</v>
      </c>
      <c r="AV756" s="14" t="s">
        <v>82</v>
      </c>
      <c r="AW756" s="14" t="s">
        <v>31</v>
      </c>
      <c r="AX756" s="14" t="s">
        <v>75</v>
      </c>
      <c r="AY756" s="175" t="s">
        <v>186</v>
      </c>
    </row>
    <row r="757" spans="2:65" s="12" customFormat="1">
      <c r="B757" s="159"/>
      <c r="D757" s="160" t="s">
        <v>193</v>
      </c>
      <c r="E757" s="161" t="s">
        <v>1</v>
      </c>
      <c r="F757" s="162" t="s">
        <v>808</v>
      </c>
      <c r="H757" s="163">
        <v>13.05</v>
      </c>
      <c r="I757" s="164"/>
      <c r="L757" s="159"/>
      <c r="M757" s="165"/>
      <c r="T757" s="166"/>
      <c r="AT757" s="161" t="s">
        <v>193</v>
      </c>
      <c r="AU757" s="161" t="s">
        <v>88</v>
      </c>
      <c r="AV757" s="12" t="s">
        <v>88</v>
      </c>
      <c r="AW757" s="12" t="s">
        <v>31</v>
      </c>
      <c r="AX757" s="12" t="s">
        <v>75</v>
      </c>
      <c r="AY757" s="161" t="s">
        <v>186</v>
      </c>
    </row>
    <row r="758" spans="2:65" s="12" customFormat="1">
      <c r="B758" s="159"/>
      <c r="D758" s="160" t="s">
        <v>193</v>
      </c>
      <c r="E758" s="161" t="s">
        <v>1</v>
      </c>
      <c r="F758" s="162" t="s">
        <v>809</v>
      </c>
      <c r="H758" s="163">
        <v>31.9</v>
      </c>
      <c r="I758" s="164"/>
      <c r="L758" s="159"/>
      <c r="M758" s="165"/>
      <c r="T758" s="166"/>
      <c r="AT758" s="161" t="s">
        <v>193</v>
      </c>
      <c r="AU758" s="161" t="s">
        <v>88</v>
      </c>
      <c r="AV758" s="12" t="s">
        <v>88</v>
      </c>
      <c r="AW758" s="12" t="s">
        <v>31</v>
      </c>
      <c r="AX758" s="12" t="s">
        <v>75</v>
      </c>
      <c r="AY758" s="161" t="s">
        <v>186</v>
      </c>
    </row>
    <row r="759" spans="2:65" s="12" customFormat="1">
      <c r="B759" s="159"/>
      <c r="D759" s="160" t="s">
        <v>193</v>
      </c>
      <c r="E759" s="161" t="s">
        <v>1</v>
      </c>
      <c r="F759" s="162" t="s">
        <v>810</v>
      </c>
      <c r="H759" s="163">
        <v>9.85</v>
      </c>
      <c r="I759" s="164"/>
      <c r="L759" s="159"/>
      <c r="M759" s="165"/>
      <c r="T759" s="166"/>
      <c r="AT759" s="161" t="s">
        <v>193</v>
      </c>
      <c r="AU759" s="161" t="s">
        <v>88</v>
      </c>
      <c r="AV759" s="12" t="s">
        <v>88</v>
      </c>
      <c r="AW759" s="12" t="s">
        <v>31</v>
      </c>
      <c r="AX759" s="12" t="s">
        <v>75</v>
      </c>
      <c r="AY759" s="161" t="s">
        <v>186</v>
      </c>
    </row>
    <row r="760" spans="2:65" s="12" customFormat="1">
      <c r="B760" s="159"/>
      <c r="D760" s="160" t="s">
        <v>193</v>
      </c>
      <c r="E760" s="161" t="s">
        <v>1</v>
      </c>
      <c r="F760" s="162" t="s">
        <v>1085</v>
      </c>
      <c r="H760" s="163">
        <v>5.15</v>
      </c>
      <c r="I760" s="164"/>
      <c r="L760" s="159"/>
      <c r="M760" s="165"/>
      <c r="T760" s="166"/>
      <c r="AT760" s="161" t="s">
        <v>193</v>
      </c>
      <c r="AU760" s="161" t="s">
        <v>88</v>
      </c>
      <c r="AV760" s="12" t="s">
        <v>88</v>
      </c>
      <c r="AW760" s="12" t="s">
        <v>31</v>
      </c>
      <c r="AX760" s="12" t="s">
        <v>75</v>
      </c>
      <c r="AY760" s="161" t="s">
        <v>186</v>
      </c>
    </row>
    <row r="761" spans="2:65" s="13" customFormat="1">
      <c r="B761" s="167"/>
      <c r="D761" s="160" t="s">
        <v>193</v>
      </c>
      <c r="E761" s="168" t="s">
        <v>1</v>
      </c>
      <c r="F761" s="169" t="s">
        <v>195</v>
      </c>
      <c r="H761" s="170">
        <v>74.311999999999998</v>
      </c>
      <c r="I761" s="171"/>
      <c r="L761" s="167"/>
      <c r="M761" s="172"/>
      <c r="T761" s="173"/>
      <c r="AT761" s="168" t="s">
        <v>193</v>
      </c>
      <c r="AU761" s="168" t="s">
        <v>88</v>
      </c>
      <c r="AV761" s="13" t="s">
        <v>192</v>
      </c>
      <c r="AW761" s="13" t="s">
        <v>31</v>
      </c>
      <c r="AX761" s="13" t="s">
        <v>82</v>
      </c>
      <c r="AY761" s="168" t="s">
        <v>186</v>
      </c>
    </row>
    <row r="762" spans="2:65" s="1" customFormat="1" ht="37.9" customHeight="1">
      <c r="B762" s="144"/>
      <c r="C762" s="180" t="s">
        <v>800</v>
      </c>
      <c r="D762" s="180" t="s">
        <v>218</v>
      </c>
      <c r="E762" s="181" t="s">
        <v>1086</v>
      </c>
      <c r="F762" s="182" t="s">
        <v>1087</v>
      </c>
      <c r="G762" s="183" t="s">
        <v>132</v>
      </c>
      <c r="H762" s="184">
        <v>85.459000000000003</v>
      </c>
      <c r="I762" s="185"/>
      <c r="J762" s="186">
        <f>ROUND(I762*H762,2)</f>
        <v>0</v>
      </c>
      <c r="K762" s="187"/>
      <c r="L762" s="188"/>
      <c r="M762" s="189" t="s">
        <v>1</v>
      </c>
      <c r="N762" s="190" t="s">
        <v>41</v>
      </c>
      <c r="P762" s="155">
        <f>O762*H762</f>
        <v>0</v>
      </c>
      <c r="Q762" s="155">
        <v>0</v>
      </c>
      <c r="R762" s="155">
        <f>Q762*H762</f>
        <v>0</v>
      </c>
      <c r="S762" s="155">
        <v>0</v>
      </c>
      <c r="T762" s="156">
        <f>S762*H762</f>
        <v>0</v>
      </c>
      <c r="AR762" s="157" t="s">
        <v>336</v>
      </c>
      <c r="AT762" s="157" t="s">
        <v>218</v>
      </c>
      <c r="AU762" s="157" t="s">
        <v>88</v>
      </c>
      <c r="AY762" s="17" t="s">
        <v>186</v>
      </c>
      <c r="BE762" s="158">
        <f>IF(N762="základná",J762,0)</f>
        <v>0</v>
      </c>
      <c r="BF762" s="158">
        <f>IF(N762="znížená",J762,0)</f>
        <v>0</v>
      </c>
      <c r="BG762" s="158">
        <f>IF(N762="zákl. prenesená",J762,0)</f>
        <v>0</v>
      </c>
      <c r="BH762" s="158">
        <f>IF(N762="zníž. prenesená",J762,0)</f>
        <v>0</v>
      </c>
      <c r="BI762" s="158">
        <f>IF(N762="nulová",J762,0)</f>
        <v>0</v>
      </c>
      <c r="BJ762" s="17" t="s">
        <v>88</v>
      </c>
      <c r="BK762" s="158">
        <f>ROUND(I762*H762,2)</f>
        <v>0</v>
      </c>
      <c r="BL762" s="17" t="s">
        <v>267</v>
      </c>
      <c r="BM762" s="157" t="s">
        <v>1088</v>
      </c>
    </row>
    <row r="763" spans="2:65" s="14" customFormat="1">
      <c r="B763" s="174"/>
      <c r="D763" s="160" t="s">
        <v>193</v>
      </c>
      <c r="E763" s="175" t="s">
        <v>1</v>
      </c>
      <c r="F763" s="176" t="s">
        <v>1089</v>
      </c>
      <c r="H763" s="175" t="s">
        <v>1</v>
      </c>
      <c r="I763" s="177"/>
      <c r="L763" s="174"/>
      <c r="M763" s="178"/>
      <c r="T763" s="179"/>
      <c r="AT763" s="175" t="s">
        <v>193</v>
      </c>
      <c r="AU763" s="175" t="s">
        <v>88</v>
      </c>
      <c r="AV763" s="14" t="s">
        <v>82</v>
      </c>
      <c r="AW763" s="14" t="s">
        <v>31</v>
      </c>
      <c r="AX763" s="14" t="s">
        <v>75</v>
      </c>
      <c r="AY763" s="175" t="s">
        <v>186</v>
      </c>
    </row>
    <row r="764" spans="2:65" s="12" customFormat="1">
      <c r="B764" s="159"/>
      <c r="D764" s="160" t="s">
        <v>193</v>
      </c>
      <c r="E764" s="161" t="s">
        <v>1</v>
      </c>
      <c r="F764" s="162" t="s">
        <v>1090</v>
      </c>
      <c r="H764" s="163">
        <v>85.459000000000003</v>
      </c>
      <c r="I764" s="164"/>
      <c r="L764" s="159"/>
      <c r="M764" s="165"/>
      <c r="T764" s="166"/>
      <c r="AT764" s="161" t="s">
        <v>193</v>
      </c>
      <c r="AU764" s="161" t="s">
        <v>88</v>
      </c>
      <c r="AV764" s="12" t="s">
        <v>88</v>
      </c>
      <c r="AW764" s="12" t="s">
        <v>31</v>
      </c>
      <c r="AX764" s="12" t="s">
        <v>75</v>
      </c>
      <c r="AY764" s="161" t="s">
        <v>186</v>
      </c>
    </row>
    <row r="765" spans="2:65" s="13" customFormat="1">
      <c r="B765" s="167"/>
      <c r="D765" s="160" t="s">
        <v>193</v>
      </c>
      <c r="E765" s="168" t="s">
        <v>1</v>
      </c>
      <c r="F765" s="169" t="s">
        <v>195</v>
      </c>
      <c r="H765" s="170">
        <v>85.459000000000003</v>
      </c>
      <c r="I765" s="171"/>
      <c r="L765" s="167"/>
      <c r="M765" s="172"/>
      <c r="T765" s="173"/>
      <c r="AT765" s="168" t="s">
        <v>193</v>
      </c>
      <c r="AU765" s="168" t="s">
        <v>88</v>
      </c>
      <c r="AV765" s="13" t="s">
        <v>192</v>
      </c>
      <c r="AW765" s="13" t="s">
        <v>31</v>
      </c>
      <c r="AX765" s="13" t="s">
        <v>82</v>
      </c>
      <c r="AY765" s="168" t="s">
        <v>186</v>
      </c>
    </row>
    <row r="766" spans="2:65" s="1" customFormat="1" ht="37.9" customHeight="1">
      <c r="B766" s="144"/>
      <c r="C766" s="145" t="s">
        <v>1091</v>
      </c>
      <c r="D766" s="145" t="s">
        <v>188</v>
      </c>
      <c r="E766" s="146" t="s">
        <v>1092</v>
      </c>
      <c r="F766" s="147" t="s">
        <v>1093</v>
      </c>
      <c r="G766" s="148" t="s">
        <v>132</v>
      </c>
      <c r="H766" s="149">
        <v>74.311999999999998</v>
      </c>
      <c r="I766" s="150"/>
      <c r="J766" s="151">
        <f>ROUND(I766*H766,2)</f>
        <v>0</v>
      </c>
      <c r="K766" s="152"/>
      <c r="L766" s="32"/>
      <c r="M766" s="153" t="s">
        <v>1</v>
      </c>
      <c r="N766" s="154" t="s">
        <v>41</v>
      </c>
      <c r="P766" s="155">
        <f>O766*H766</f>
        <v>0</v>
      </c>
      <c r="Q766" s="155">
        <v>0</v>
      </c>
      <c r="R766" s="155">
        <f>Q766*H766</f>
        <v>0</v>
      </c>
      <c r="S766" s="155">
        <v>0</v>
      </c>
      <c r="T766" s="156">
        <f>S766*H766</f>
        <v>0</v>
      </c>
      <c r="AR766" s="157" t="s">
        <v>267</v>
      </c>
      <c r="AT766" s="157" t="s">
        <v>188</v>
      </c>
      <c r="AU766" s="157" t="s">
        <v>88</v>
      </c>
      <c r="AY766" s="17" t="s">
        <v>186</v>
      </c>
      <c r="BE766" s="158">
        <f>IF(N766="základná",J766,0)</f>
        <v>0</v>
      </c>
      <c r="BF766" s="158">
        <f>IF(N766="znížená",J766,0)</f>
        <v>0</v>
      </c>
      <c r="BG766" s="158">
        <f>IF(N766="zákl. prenesená",J766,0)</f>
        <v>0</v>
      </c>
      <c r="BH766" s="158">
        <f>IF(N766="zníž. prenesená",J766,0)</f>
        <v>0</v>
      </c>
      <c r="BI766" s="158">
        <f>IF(N766="nulová",J766,0)</f>
        <v>0</v>
      </c>
      <c r="BJ766" s="17" t="s">
        <v>88</v>
      </c>
      <c r="BK766" s="158">
        <f>ROUND(I766*H766,2)</f>
        <v>0</v>
      </c>
      <c r="BL766" s="17" t="s">
        <v>267</v>
      </c>
      <c r="BM766" s="157" t="s">
        <v>1094</v>
      </c>
    </row>
    <row r="767" spans="2:65" s="1" customFormat="1" ht="37.9" customHeight="1">
      <c r="B767" s="144"/>
      <c r="C767" s="145" t="s">
        <v>807</v>
      </c>
      <c r="D767" s="145" t="s">
        <v>188</v>
      </c>
      <c r="E767" s="146" t="s">
        <v>1095</v>
      </c>
      <c r="F767" s="147" t="s">
        <v>1096</v>
      </c>
      <c r="G767" s="148" t="s">
        <v>132</v>
      </c>
      <c r="H767" s="149">
        <v>74.311999999999998</v>
      </c>
      <c r="I767" s="150"/>
      <c r="J767" s="151">
        <f>ROUND(I767*H767,2)</f>
        <v>0</v>
      </c>
      <c r="K767" s="152"/>
      <c r="L767" s="32"/>
      <c r="M767" s="153" t="s">
        <v>1</v>
      </c>
      <c r="N767" s="154" t="s">
        <v>41</v>
      </c>
      <c r="P767" s="155">
        <f>O767*H767</f>
        <v>0</v>
      </c>
      <c r="Q767" s="155">
        <v>0</v>
      </c>
      <c r="R767" s="155">
        <f>Q767*H767</f>
        <v>0</v>
      </c>
      <c r="S767" s="155">
        <v>0</v>
      </c>
      <c r="T767" s="156">
        <f>S767*H767</f>
        <v>0</v>
      </c>
      <c r="AR767" s="157" t="s">
        <v>267</v>
      </c>
      <c r="AT767" s="157" t="s">
        <v>188</v>
      </c>
      <c r="AU767" s="157" t="s">
        <v>88</v>
      </c>
      <c r="AY767" s="17" t="s">
        <v>186</v>
      </c>
      <c r="BE767" s="158">
        <f>IF(N767="základná",J767,0)</f>
        <v>0</v>
      </c>
      <c r="BF767" s="158">
        <f>IF(N767="znížená",J767,0)</f>
        <v>0</v>
      </c>
      <c r="BG767" s="158">
        <f>IF(N767="zákl. prenesená",J767,0)</f>
        <v>0</v>
      </c>
      <c r="BH767" s="158">
        <f>IF(N767="zníž. prenesená",J767,0)</f>
        <v>0</v>
      </c>
      <c r="BI767" s="158">
        <f>IF(N767="nulová",J767,0)</f>
        <v>0</v>
      </c>
      <c r="BJ767" s="17" t="s">
        <v>88</v>
      </c>
      <c r="BK767" s="158">
        <f>ROUND(I767*H767,2)</f>
        <v>0</v>
      </c>
      <c r="BL767" s="17" t="s">
        <v>267</v>
      </c>
      <c r="BM767" s="157" t="s">
        <v>1097</v>
      </c>
    </row>
    <row r="768" spans="2:65" s="1" customFormat="1" ht="16.5" customHeight="1">
      <c r="B768" s="144"/>
      <c r="C768" s="180" t="s">
        <v>1098</v>
      </c>
      <c r="D768" s="180" t="s">
        <v>218</v>
      </c>
      <c r="E768" s="181" t="s">
        <v>310</v>
      </c>
      <c r="F768" s="182" t="s">
        <v>311</v>
      </c>
      <c r="G768" s="183" t="s">
        <v>132</v>
      </c>
      <c r="H768" s="184">
        <v>170.91800000000001</v>
      </c>
      <c r="I768" s="185"/>
      <c r="J768" s="186">
        <f>ROUND(I768*H768,2)</f>
        <v>0</v>
      </c>
      <c r="K768" s="187"/>
      <c r="L768" s="188"/>
      <c r="M768" s="189" t="s">
        <v>1</v>
      </c>
      <c r="N768" s="190" t="s">
        <v>41</v>
      </c>
      <c r="P768" s="155">
        <f>O768*H768</f>
        <v>0</v>
      </c>
      <c r="Q768" s="155">
        <v>2.9999999999999997E-4</v>
      </c>
      <c r="R768" s="155">
        <f>Q768*H768</f>
        <v>5.1275399999999999E-2</v>
      </c>
      <c r="S768" s="155">
        <v>0</v>
      </c>
      <c r="T768" s="156">
        <f>S768*H768</f>
        <v>0</v>
      </c>
      <c r="AR768" s="157" t="s">
        <v>336</v>
      </c>
      <c r="AT768" s="157" t="s">
        <v>218</v>
      </c>
      <c r="AU768" s="157" t="s">
        <v>88</v>
      </c>
      <c r="AY768" s="17" t="s">
        <v>186</v>
      </c>
      <c r="BE768" s="158">
        <f>IF(N768="základná",J768,0)</f>
        <v>0</v>
      </c>
      <c r="BF768" s="158">
        <f>IF(N768="znížená",J768,0)</f>
        <v>0</v>
      </c>
      <c r="BG768" s="158">
        <f>IF(N768="zákl. prenesená",J768,0)</f>
        <v>0</v>
      </c>
      <c r="BH768" s="158">
        <f>IF(N768="zníž. prenesená",J768,0)</f>
        <v>0</v>
      </c>
      <c r="BI768" s="158">
        <f>IF(N768="nulová",J768,0)</f>
        <v>0</v>
      </c>
      <c r="BJ768" s="17" t="s">
        <v>88</v>
      </c>
      <c r="BK768" s="158">
        <f>ROUND(I768*H768,2)</f>
        <v>0</v>
      </c>
      <c r="BL768" s="17" t="s">
        <v>267</v>
      </c>
      <c r="BM768" s="157" t="s">
        <v>1099</v>
      </c>
    </row>
    <row r="769" spans="2:65" s="14" customFormat="1">
      <c r="B769" s="174"/>
      <c r="D769" s="160" t="s">
        <v>193</v>
      </c>
      <c r="E769" s="175" t="s">
        <v>1</v>
      </c>
      <c r="F769" s="176" t="s">
        <v>1100</v>
      </c>
      <c r="H769" s="175" t="s">
        <v>1</v>
      </c>
      <c r="I769" s="177"/>
      <c r="L769" s="174"/>
      <c r="M769" s="178"/>
      <c r="T769" s="179"/>
      <c r="AT769" s="175" t="s">
        <v>193</v>
      </c>
      <c r="AU769" s="175" t="s">
        <v>88</v>
      </c>
      <c r="AV769" s="14" t="s">
        <v>82</v>
      </c>
      <c r="AW769" s="14" t="s">
        <v>31</v>
      </c>
      <c r="AX769" s="14" t="s">
        <v>75</v>
      </c>
      <c r="AY769" s="175" t="s">
        <v>186</v>
      </c>
    </row>
    <row r="770" spans="2:65" s="12" customFormat="1">
      <c r="B770" s="159"/>
      <c r="D770" s="160" t="s">
        <v>193</v>
      </c>
      <c r="E770" s="161" t="s">
        <v>1</v>
      </c>
      <c r="F770" s="162" t="s">
        <v>1101</v>
      </c>
      <c r="H770" s="163">
        <v>170.91800000000001</v>
      </c>
      <c r="I770" s="164"/>
      <c r="L770" s="159"/>
      <c r="M770" s="165"/>
      <c r="T770" s="166"/>
      <c r="AT770" s="161" t="s">
        <v>193</v>
      </c>
      <c r="AU770" s="161" t="s">
        <v>88</v>
      </c>
      <c r="AV770" s="12" t="s">
        <v>88</v>
      </c>
      <c r="AW770" s="12" t="s">
        <v>31</v>
      </c>
      <c r="AX770" s="12" t="s">
        <v>75</v>
      </c>
      <c r="AY770" s="161" t="s">
        <v>186</v>
      </c>
    </row>
    <row r="771" spans="2:65" s="13" customFormat="1">
      <c r="B771" s="167"/>
      <c r="D771" s="160" t="s">
        <v>193</v>
      </c>
      <c r="E771" s="168" t="s">
        <v>1</v>
      </c>
      <c r="F771" s="169" t="s">
        <v>195</v>
      </c>
      <c r="H771" s="170">
        <v>170.91800000000001</v>
      </c>
      <c r="I771" s="171"/>
      <c r="L771" s="167"/>
      <c r="M771" s="172"/>
      <c r="T771" s="173"/>
      <c r="AT771" s="168" t="s">
        <v>193</v>
      </c>
      <c r="AU771" s="168" t="s">
        <v>88</v>
      </c>
      <c r="AV771" s="13" t="s">
        <v>192</v>
      </c>
      <c r="AW771" s="13" t="s">
        <v>31</v>
      </c>
      <c r="AX771" s="13" t="s">
        <v>82</v>
      </c>
      <c r="AY771" s="168" t="s">
        <v>186</v>
      </c>
    </row>
    <row r="772" spans="2:65" s="1" customFormat="1" ht="24.25" customHeight="1">
      <c r="B772" s="144"/>
      <c r="C772" s="145" t="s">
        <v>858</v>
      </c>
      <c r="D772" s="145" t="s">
        <v>188</v>
      </c>
      <c r="E772" s="146" t="s">
        <v>1102</v>
      </c>
      <c r="F772" s="147" t="s">
        <v>1103</v>
      </c>
      <c r="G772" s="148" t="s">
        <v>1104</v>
      </c>
      <c r="H772" s="198"/>
      <c r="I772" s="150"/>
      <c r="J772" s="151">
        <f>ROUND(I772*H772,2)</f>
        <v>0</v>
      </c>
      <c r="K772" s="152"/>
      <c r="L772" s="32"/>
      <c r="M772" s="153" t="s">
        <v>1</v>
      </c>
      <c r="N772" s="154" t="s">
        <v>41</v>
      </c>
      <c r="P772" s="155">
        <f>O772*H772</f>
        <v>0</v>
      </c>
      <c r="Q772" s="155">
        <v>0</v>
      </c>
      <c r="R772" s="155">
        <f>Q772*H772</f>
        <v>0</v>
      </c>
      <c r="S772" s="155">
        <v>0</v>
      </c>
      <c r="T772" s="156">
        <f>S772*H772</f>
        <v>0</v>
      </c>
      <c r="AR772" s="157" t="s">
        <v>267</v>
      </c>
      <c r="AT772" s="157" t="s">
        <v>188</v>
      </c>
      <c r="AU772" s="157" t="s">
        <v>88</v>
      </c>
      <c r="AY772" s="17" t="s">
        <v>186</v>
      </c>
      <c r="BE772" s="158">
        <f>IF(N772="základná",J772,0)</f>
        <v>0</v>
      </c>
      <c r="BF772" s="158">
        <f>IF(N772="znížená",J772,0)</f>
        <v>0</v>
      </c>
      <c r="BG772" s="158">
        <f>IF(N772="zákl. prenesená",J772,0)</f>
        <v>0</v>
      </c>
      <c r="BH772" s="158">
        <f>IF(N772="zníž. prenesená",J772,0)</f>
        <v>0</v>
      </c>
      <c r="BI772" s="158">
        <f>IF(N772="nulová",J772,0)</f>
        <v>0</v>
      </c>
      <c r="BJ772" s="17" t="s">
        <v>88</v>
      </c>
      <c r="BK772" s="158">
        <f>ROUND(I772*H772,2)</f>
        <v>0</v>
      </c>
      <c r="BL772" s="17" t="s">
        <v>267</v>
      </c>
      <c r="BM772" s="157" t="s">
        <v>1105</v>
      </c>
    </row>
    <row r="773" spans="2:65" s="11" customFormat="1" ht="22.9" customHeight="1">
      <c r="B773" s="132"/>
      <c r="D773" s="133" t="s">
        <v>74</v>
      </c>
      <c r="E773" s="142" t="s">
        <v>1106</v>
      </c>
      <c r="F773" s="142" t="s">
        <v>1107</v>
      </c>
      <c r="I773" s="135"/>
      <c r="J773" s="143">
        <f>BK773</f>
        <v>0</v>
      </c>
      <c r="L773" s="132"/>
      <c r="M773" s="137"/>
      <c r="P773" s="138">
        <f>SUM(P774:P779)</f>
        <v>0</v>
      </c>
      <c r="R773" s="138">
        <f>SUM(R774:R779)</f>
        <v>0</v>
      </c>
      <c r="T773" s="139">
        <f>SUM(T774:T779)</f>
        <v>0</v>
      </c>
      <c r="AR773" s="133" t="s">
        <v>88</v>
      </c>
      <c r="AT773" s="140" t="s">
        <v>74</v>
      </c>
      <c r="AU773" s="140" t="s">
        <v>82</v>
      </c>
      <c r="AY773" s="133" t="s">
        <v>186</v>
      </c>
      <c r="BK773" s="141">
        <f>SUM(BK774:BK779)</f>
        <v>0</v>
      </c>
    </row>
    <row r="774" spans="2:65" s="1" customFormat="1" ht="33" customHeight="1">
      <c r="B774" s="144"/>
      <c r="C774" s="145" t="s">
        <v>1108</v>
      </c>
      <c r="D774" s="145" t="s">
        <v>188</v>
      </c>
      <c r="E774" s="146" t="s">
        <v>1109</v>
      </c>
      <c r="F774" s="147" t="s">
        <v>1110</v>
      </c>
      <c r="G774" s="148" t="s">
        <v>322</v>
      </c>
      <c r="H774" s="149">
        <v>16</v>
      </c>
      <c r="I774" s="150"/>
      <c r="J774" s="151">
        <f>ROUND(I774*H774,2)</f>
        <v>0</v>
      </c>
      <c r="K774" s="152"/>
      <c r="L774" s="32"/>
      <c r="M774" s="153" t="s">
        <v>1</v>
      </c>
      <c r="N774" s="154" t="s">
        <v>41</v>
      </c>
      <c r="P774" s="155">
        <f>O774*H774</f>
        <v>0</v>
      </c>
      <c r="Q774" s="155">
        <v>0</v>
      </c>
      <c r="R774" s="155">
        <f>Q774*H774</f>
        <v>0</v>
      </c>
      <c r="S774" s="155">
        <v>0</v>
      </c>
      <c r="T774" s="156">
        <f>S774*H774</f>
        <v>0</v>
      </c>
      <c r="AR774" s="157" t="s">
        <v>267</v>
      </c>
      <c r="AT774" s="157" t="s">
        <v>188</v>
      </c>
      <c r="AU774" s="157" t="s">
        <v>88</v>
      </c>
      <c r="AY774" s="17" t="s">
        <v>186</v>
      </c>
      <c r="BE774" s="158">
        <f>IF(N774="základná",J774,0)</f>
        <v>0</v>
      </c>
      <c r="BF774" s="158">
        <f>IF(N774="znížená",J774,0)</f>
        <v>0</v>
      </c>
      <c r="BG774" s="158">
        <f>IF(N774="zákl. prenesená",J774,0)</f>
        <v>0</v>
      </c>
      <c r="BH774" s="158">
        <f>IF(N774="zníž. prenesená",J774,0)</f>
        <v>0</v>
      </c>
      <c r="BI774" s="158">
        <f>IF(N774="nulová",J774,0)</f>
        <v>0</v>
      </c>
      <c r="BJ774" s="17" t="s">
        <v>88</v>
      </c>
      <c r="BK774" s="158">
        <f>ROUND(I774*H774,2)</f>
        <v>0</v>
      </c>
      <c r="BL774" s="17" t="s">
        <v>267</v>
      </c>
      <c r="BM774" s="157" t="s">
        <v>1111</v>
      </c>
    </row>
    <row r="775" spans="2:65" s="12" customFormat="1">
      <c r="B775" s="159"/>
      <c r="D775" s="160" t="s">
        <v>193</v>
      </c>
      <c r="E775" s="161" t="s">
        <v>1</v>
      </c>
      <c r="F775" s="162" t="s">
        <v>1112</v>
      </c>
      <c r="H775" s="163">
        <v>16</v>
      </c>
      <c r="I775" s="164"/>
      <c r="L775" s="159"/>
      <c r="M775" s="165"/>
      <c r="T775" s="166"/>
      <c r="AT775" s="161" t="s">
        <v>193</v>
      </c>
      <c r="AU775" s="161" t="s">
        <v>88</v>
      </c>
      <c r="AV775" s="12" t="s">
        <v>88</v>
      </c>
      <c r="AW775" s="12" t="s">
        <v>31</v>
      </c>
      <c r="AX775" s="12" t="s">
        <v>75</v>
      </c>
      <c r="AY775" s="161" t="s">
        <v>186</v>
      </c>
    </row>
    <row r="776" spans="2:65" s="13" customFormat="1">
      <c r="B776" s="167"/>
      <c r="D776" s="160" t="s">
        <v>193</v>
      </c>
      <c r="E776" s="168" t="s">
        <v>1</v>
      </c>
      <c r="F776" s="169" t="s">
        <v>195</v>
      </c>
      <c r="H776" s="170">
        <v>16</v>
      </c>
      <c r="I776" s="171"/>
      <c r="L776" s="167"/>
      <c r="M776" s="172"/>
      <c r="T776" s="173"/>
      <c r="AT776" s="168" t="s">
        <v>193</v>
      </c>
      <c r="AU776" s="168" t="s">
        <v>88</v>
      </c>
      <c r="AV776" s="13" t="s">
        <v>192</v>
      </c>
      <c r="AW776" s="13" t="s">
        <v>31</v>
      </c>
      <c r="AX776" s="13" t="s">
        <v>82</v>
      </c>
      <c r="AY776" s="168" t="s">
        <v>186</v>
      </c>
    </row>
    <row r="777" spans="2:65" s="1" customFormat="1" ht="16.5" customHeight="1">
      <c r="B777" s="144"/>
      <c r="C777" s="180" t="s">
        <v>874</v>
      </c>
      <c r="D777" s="180" t="s">
        <v>218</v>
      </c>
      <c r="E777" s="181" t="s">
        <v>1113</v>
      </c>
      <c r="F777" s="182" t="s">
        <v>1114</v>
      </c>
      <c r="G777" s="183" t="s">
        <v>379</v>
      </c>
      <c r="H777" s="184">
        <v>128</v>
      </c>
      <c r="I777" s="185"/>
      <c r="J777" s="186">
        <f>ROUND(I777*H777,2)</f>
        <v>0</v>
      </c>
      <c r="K777" s="187"/>
      <c r="L777" s="188"/>
      <c r="M777" s="189" t="s">
        <v>1</v>
      </c>
      <c r="N777" s="190" t="s">
        <v>41</v>
      </c>
      <c r="P777" s="155">
        <f>O777*H777</f>
        <v>0</v>
      </c>
      <c r="Q777" s="155">
        <v>0</v>
      </c>
      <c r="R777" s="155">
        <f>Q777*H777</f>
        <v>0</v>
      </c>
      <c r="S777" s="155">
        <v>0</v>
      </c>
      <c r="T777" s="156">
        <f>S777*H777</f>
        <v>0</v>
      </c>
      <c r="AR777" s="157" t="s">
        <v>336</v>
      </c>
      <c r="AT777" s="157" t="s">
        <v>218</v>
      </c>
      <c r="AU777" s="157" t="s">
        <v>88</v>
      </c>
      <c r="AY777" s="17" t="s">
        <v>186</v>
      </c>
      <c r="BE777" s="158">
        <f>IF(N777="základná",J777,0)</f>
        <v>0</v>
      </c>
      <c r="BF777" s="158">
        <f>IF(N777="znížená",J777,0)</f>
        <v>0</v>
      </c>
      <c r="BG777" s="158">
        <f>IF(N777="zákl. prenesená",J777,0)</f>
        <v>0</v>
      </c>
      <c r="BH777" s="158">
        <f>IF(N777="zníž. prenesená",J777,0)</f>
        <v>0</v>
      </c>
      <c r="BI777" s="158">
        <f>IF(N777="nulová",J777,0)</f>
        <v>0</v>
      </c>
      <c r="BJ777" s="17" t="s">
        <v>88</v>
      </c>
      <c r="BK777" s="158">
        <f>ROUND(I777*H777,2)</f>
        <v>0</v>
      </c>
      <c r="BL777" s="17" t="s">
        <v>267</v>
      </c>
      <c r="BM777" s="157" t="s">
        <v>1115</v>
      </c>
    </row>
    <row r="778" spans="2:65" s="1" customFormat="1" ht="16.5" customHeight="1">
      <c r="B778" s="144"/>
      <c r="C778" s="180" t="s">
        <v>1116</v>
      </c>
      <c r="D778" s="180" t="s">
        <v>218</v>
      </c>
      <c r="E778" s="181" t="s">
        <v>1117</v>
      </c>
      <c r="F778" s="182" t="s">
        <v>1118</v>
      </c>
      <c r="G778" s="183" t="s">
        <v>132</v>
      </c>
      <c r="H778" s="184">
        <v>9.92</v>
      </c>
      <c r="I778" s="185"/>
      <c r="J778" s="186">
        <f>ROUND(I778*H778,2)</f>
        <v>0</v>
      </c>
      <c r="K778" s="187"/>
      <c r="L778" s="188"/>
      <c r="M778" s="189" t="s">
        <v>1</v>
      </c>
      <c r="N778" s="190" t="s">
        <v>41</v>
      </c>
      <c r="P778" s="155">
        <f>O778*H778</f>
        <v>0</v>
      </c>
      <c r="Q778" s="155">
        <v>0</v>
      </c>
      <c r="R778" s="155">
        <f>Q778*H778</f>
        <v>0</v>
      </c>
      <c r="S778" s="155">
        <v>0</v>
      </c>
      <c r="T778" s="156">
        <f>S778*H778</f>
        <v>0</v>
      </c>
      <c r="AR778" s="157" t="s">
        <v>336</v>
      </c>
      <c r="AT778" s="157" t="s">
        <v>218</v>
      </c>
      <c r="AU778" s="157" t="s">
        <v>88</v>
      </c>
      <c r="AY778" s="17" t="s">
        <v>186</v>
      </c>
      <c r="BE778" s="158">
        <f>IF(N778="základná",J778,0)</f>
        <v>0</v>
      </c>
      <c r="BF778" s="158">
        <f>IF(N778="znížená",J778,0)</f>
        <v>0</v>
      </c>
      <c r="BG778" s="158">
        <f>IF(N778="zákl. prenesená",J778,0)</f>
        <v>0</v>
      </c>
      <c r="BH778" s="158">
        <f>IF(N778="zníž. prenesená",J778,0)</f>
        <v>0</v>
      </c>
      <c r="BI778" s="158">
        <f>IF(N778="nulová",J778,0)</f>
        <v>0</v>
      </c>
      <c r="BJ778" s="17" t="s">
        <v>88</v>
      </c>
      <c r="BK778" s="158">
        <f>ROUND(I778*H778,2)</f>
        <v>0</v>
      </c>
      <c r="BL778" s="17" t="s">
        <v>267</v>
      </c>
      <c r="BM778" s="157" t="s">
        <v>1119</v>
      </c>
    </row>
    <row r="779" spans="2:65" s="1" customFormat="1" ht="24.25" customHeight="1">
      <c r="B779" s="144"/>
      <c r="C779" s="145" t="s">
        <v>877</v>
      </c>
      <c r="D779" s="145" t="s">
        <v>188</v>
      </c>
      <c r="E779" s="146" t="s">
        <v>1120</v>
      </c>
      <c r="F779" s="147" t="s">
        <v>1121</v>
      </c>
      <c r="G779" s="148" t="s">
        <v>1104</v>
      </c>
      <c r="H779" s="198"/>
      <c r="I779" s="150"/>
      <c r="J779" s="151">
        <f>ROUND(I779*H779,2)</f>
        <v>0</v>
      </c>
      <c r="K779" s="152"/>
      <c r="L779" s="32"/>
      <c r="M779" s="153" t="s">
        <v>1</v>
      </c>
      <c r="N779" s="154" t="s">
        <v>41</v>
      </c>
      <c r="P779" s="155">
        <f>O779*H779</f>
        <v>0</v>
      </c>
      <c r="Q779" s="155">
        <v>0</v>
      </c>
      <c r="R779" s="155">
        <f>Q779*H779</f>
        <v>0</v>
      </c>
      <c r="S779" s="155">
        <v>0</v>
      </c>
      <c r="T779" s="156">
        <f>S779*H779</f>
        <v>0</v>
      </c>
      <c r="AR779" s="157" t="s">
        <v>267</v>
      </c>
      <c r="AT779" s="157" t="s">
        <v>188</v>
      </c>
      <c r="AU779" s="157" t="s">
        <v>88</v>
      </c>
      <c r="AY779" s="17" t="s">
        <v>186</v>
      </c>
      <c r="BE779" s="158">
        <f>IF(N779="základná",J779,0)</f>
        <v>0</v>
      </c>
      <c r="BF779" s="158">
        <f>IF(N779="znížená",J779,0)</f>
        <v>0</v>
      </c>
      <c r="BG779" s="158">
        <f>IF(N779="zákl. prenesená",J779,0)</f>
        <v>0</v>
      </c>
      <c r="BH779" s="158">
        <f>IF(N779="zníž. prenesená",J779,0)</f>
        <v>0</v>
      </c>
      <c r="BI779" s="158">
        <f>IF(N779="nulová",J779,0)</f>
        <v>0</v>
      </c>
      <c r="BJ779" s="17" t="s">
        <v>88</v>
      </c>
      <c r="BK779" s="158">
        <f>ROUND(I779*H779,2)</f>
        <v>0</v>
      </c>
      <c r="BL779" s="17" t="s">
        <v>267</v>
      </c>
      <c r="BM779" s="157" t="s">
        <v>1122</v>
      </c>
    </row>
    <row r="780" spans="2:65" s="11" customFormat="1" ht="22.9" customHeight="1">
      <c r="B780" s="132"/>
      <c r="D780" s="133" t="s">
        <v>74</v>
      </c>
      <c r="E780" s="142" t="s">
        <v>1123</v>
      </c>
      <c r="F780" s="142" t="s">
        <v>1124</v>
      </c>
      <c r="I780" s="135"/>
      <c r="J780" s="143">
        <f>BK780</f>
        <v>0</v>
      </c>
      <c r="L780" s="132"/>
      <c r="M780" s="137"/>
      <c r="P780" s="138">
        <f>SUM(P781:P835)</f>
        <v>0</v>
      </c>
      <c r="R780" s="138">
        <f>SUM(R781:R835)</f>
        <v>0</v>
      </c>
      <c r="T780" s="139">
        <f>SUM(T781:T835)</f>
        <v>0</v>
      </c>
      <c r="AR780" s="133" t="s">
        <v>88</v>
      </c>
      <c r="AT780" s="140" t="s">
        <v>74</v>
      </c>
      <c r="AU780" s="140" t="s">
        <v>82</v>
      </c>
      <c r="AY780" s="133" t="s">
        <v>186</v>
      </c>
      <c r="BK780" s="141">
        <f>SUM(BK781:BK835)</f>
        <v>0</v>
      </c>
    </row>
    <row r="781" spans="2:65" s="1" customFormat="1" ht="16.5" customHeight="1">
      <c r="B781" s="144"/>
      <c r="C781" s="145" t="s">
        <v>1125</v>
      </c>
      <c r="D781" s="145" t="s">
        <v>188</v>
      </c>
      <c r="E781" s="146" t="s">
        <v>1126</v>
      </c>
      <c r="F781" s="147" t="s">
        <v>1127</v>
      </c>
      <c r="G781" s="148" t="s">
        <v>132</v>
      </c>
      <c r="H781" s="149">
        <v>164.983</v>
      </c>
      <c r="I781" s="150"/>
      <c r="J781" s="151">
        <f>ROUND(I781*H781,2)</f>
        <v>0</v>
      </c>
      <c r="K781" s="152"/>
      <c r="L781" s="32"/>
      <c r="M781" s="153" t="s">
        <v>1</v>
      </c>
      <c r="N781" s="154" t="s">
        <v>41</v>
      </c>
      <c r="P781" s="155">
        <f>O781*H781</f>
        <v>0</v>
      </c>
      <c r="Q781" s="155">
        <v>0</v>
      </c>
      <c r="R781" s="155">
        <f>Q781*H781</f>
        <v>0</v>
      </c>
      <c r="S781" s="155">
        <v>0</v>
      </c>
      <c r="T781" s="156">
        <f>S781*H781</f>
        <v>0</v>
      </c>
      <c r="AR781" s="157" t="s">
        <v>267</v>
      </c>
      <c r="AT781" s="157" t="s">
        <v>188</v>
      </c>
      <c r="AU781" s="157" t="s">
        <v>88</v>
      </c>
      <c r="AY781" s="17" t="s">
        <v>186</v>
      </c>
      <c r="BE781" s="158">
        <f>IF(N781="základná",J781,0)</f>
        <v>0</v>
      </c>
      <c r="BF781" s="158">
        <f>IF(N781="znížená",J781,0)</f>
        <v>0</v>
      </c>
      <c r="BG781" s="158">
        <f>IF(N781="zákl. prenesená",J781,0)</f>
        <v>0</v>
      </c>
      <c r="BH781" s="158">
        <f>IF(N781="zníž. prenesená",J781,0)</f>
        <v>0</v>
      </c>
      <c r="BI781" s="158">
        <f>IF(N781="nulová",J781,0)</f>
        <v>0</v>
      </c>
      <c r="BJ781" s="17" t="s">
        <v>88</v>
      </c>
      <c r="BK781" s="158">
        <f>ROUND(I781*H781,2)</f>
        <v>0</v>
      </c>
      <c r="BL781" s="17" t="s">
        <v>267</v>
      </c>
      <c r="BM781" s="157" t="s">
        <v>1128</v>
      </c>
    </row>
    <row r="782" spans="2:65" s="1" customFormat="1" ht="21.75" customHeight="1">
      <c r="B782" s="144"/>
      <c r="C782" s="180" t="s">
        <v>881</v>
      </c>
      <c r="D782" s="180" t="s">
        <v>218</v>
      </c>
      <c r="E782" s="181" t="s">
        <v>1129</v>
      </c>
      <c r="F782" s="182" t="s">
        <v>1130</v>
      </c>
      <c r="G782" s="183" t="s">
        <v>132</v>
      </c>
      <c r="H782" s="184">
        <v>189.73</v>
      </c>
      <c r="I782" s="185"/>
      <c r="J782" s="186">
        <f>ROUND(I782*H782,2)</f>
        <v>0</v>
      </c>
      <c r="K782" s="187"/>
      <c r="L782" s="188"/>
      <c r="M782" s="189" t="s">
        <v>1</v>
      </c>
      <c r="N782" s="190" t="s">
        <v>41</v>
      </c>
      <c r="P782" s="155">
        <f>O782*H782</f>
        <v>0</v>
      </c>
      <c r="Q782" s="155">
        <v>0</v>
      </c>
      <c r="R782" s="155">
        <f>Q782*H782</f>
        <v>0</v>
      </c>
      <c r="S782" s="155">
        <v>0</v>
      </c>
      <c r="T782" s="156">
        <f>S782*H782</f>
        <v>0</v>
      </c>
      <c r="AR782" s="157" t="s">
        <v>336</v>
      </c>
      <c r="AT782" s="157" t="s">
        <v>218</v>
      </c>
      <c r="AU782" s="157" t="s">
        <v>88</v>
      </c>
      <c r="AY782" s="17" t="s">
        <v>186</v>
      </c>
      <c r="BE782" s="158">
        <f>IF(N782="základná",J782,0)</f>
        <v>0</v>
      </c>
      <c r="BF782" s="158">
        <f>IF(N782="znížená",J782,0)</f>
        <v>0</v>
      </c>
      <c r="BG782" s="158">
        <f>IF(N782="zákl. prenesená",J782,0)</f>
        <v>0</v>
      </c>
      <c r="BH782" s="158">
        <f>IF(N782="zníž. prenesená",J782,0)</f>
        <v>0</v>
      </c>
      <c r="BI782" s="158">
        <f>IF(N782="nulová",J782,0)</f>
        <v>0</v>
      </c>
      <c r="BJ782" s="17" t="s">
        <v>88</v>
      </c>
      <c r="BK782" s="158">
        <f>ROUND(I782*H782,2)</f>
        <v>0</v>
      </c>
      <c r="BL782" s="17" t="s">
        <v>267</v>
      </c>
      <c r="BM782" s="157" t="s">
        <v>1131</v>
      </c>
    </row>
    <row r="783" spans="2:65" s="14" customFormat="1">
      <c r="B783" s="174"/>
      <c r="D783" s="160" t="s">
        <v>193</v>
      </c>
      <c r="E783" s="175" t="s">
        <v>1</v>
      </c>
      <c r="F783" s="176" t="s">
        <v>1132</v>
      </c>
      <c r="H783" s="175" t="s">
        <v>1</v>
      </c>
      <c r="I783" s="177"/>
      <c r="L783" s="174"/>
      <c r="M783" s="178"/>
      <c r="T783" s="179"/>
      <c r="AT783" s="175" t="s">
        <v>193</v>
      </c>
      <c r="AU783" s="175" t="s">
        <v>88</v>
      </c>
      <c r="AV783" s="14" t="s">
        <v>82</v>
      </c>
      <c r="AW783" s="14" t="s">
        <v>31</v>
      </c>
      <c r="AX783" s="14" t="s">
        <v>75</v>
      </c>
      <c r="AY783" s="175" t="s">
        <v>186</v>
      </c>
    </row>
    <row r="784" spans="2:65" s="12" customFormat="1">
      <c r="B784" s="159"/>
      <c r="D784" s="160" t="s">
        <v>193</v>
      </c>
      <c r="E784" s="161" t="s">
        <v>1</v>
      </c>
      <c r="F784" s="162" t="s">
        <v>1133</v>
      </c>
      <c r="H784" s="163">
        <v>189.73</v>
      </c>
      <c r="I784" s="164"/>
      <c r="L784" s="159"/>
      <c r="M784" s="165"/>
      <c r="T784" s="166"/>
      <c r="AT784" s="161" t="s">
        <v>193</v>
      </c>
      <c r="AU784" s="161" t="s">
        <v>88</v>
      </c>
      <c r="AV784" s="12" t="s">
        <v>88</v>
      </c>
      <c r="AW784" s="12" t="s">
        <v>31</v>
      </c>
      <c r="AX784" s="12" t="s">
        <v>75</v>
      </c>
      <c r="AY784" s="161" t="s">
        <v>186</v>
      </c>
    </row>
    <row r="785" spans="2:65" s="13" customFormat="1">
      <c r="B785" s="167"/>
      <c r="D785" s="160" t="s">
        <v>193</v>
      </c>
      <c r="E785" s="168" t="s">
        <v>1</v>
      </c>
      <c r="F785" s="169" t="s">
        <v>195</v>
      </c>
      <c r="H785" s="170">
        <v>189.73</v>
      </c>
      <c r="I785" s="171"/>
      <c r="L785" s="167"/>
      <c r="M785" s="172"/>
      <c r="T785" s="173"/>
      <c r="AT785" s="168" t="s">
        <v>193</v>
      </c>
      <c r="AU785" s="168" t="s">
        <v>88</v>
      </c>
      <c r="AV785" s="13" t="s">
        <v>192</v>
      </c>
      <c r="AW785" s="13" t="s">
        <v>31</v>
      </c>
      <c r="AX785" s="13" t="s">
        <v>82</v>
      </c>
      <c r="AY785" s="168" t="s">
        <v>186</v>
      </c>
    </row>
    <row r="786" spans="2:65" s="1" customFormat="1" ht="24.25" customHeight="1">
      <c r="B786" s="144"/>
      <c r="C786" s="145" t="s">
        <v>1134</v>
      </c>
      <c r="D786" s="145" t="s">
        <v>188</v>
      </c>
      <c r="E786" s="146" t="s">
        <v>1135</v>
      </c>
      <c r="F786" s="147" t="s">
        <v>1136</v>
      </c>
      <c r="G786" s="148" t="s">
        <v>132</v>
      </c>
      <c r="H786" s="149">
        <v>164.983</v>
      </c>
      <c r="I786" s="150"/>
      <c r="J786" s="151">
        <f>ROUND(I786*H786,2)</f>
        <v>0</v>
      </c>
      <c r="K786" s="152"/>
      <c r="L786" s="32"/>
      <c r="M786" s="153" t="s">
        <v>1</v>
      </c>
      <c r="N786" s="154" t="s">
        <v>41</v>
      </c>
      <c r="P786" s="155">
        <f>O786*H786</f>
        <v>0</v>
      </c>
      <c r="Q786" s="155">
        <v>0</v>
      </c>
      <c r="R786" s="155">
        <f>Q786*H786</f>
        <v>0</v>
      </c>
      <c r="S786" s="155">
        <v>0</v>
      </c>
      <c r="T786" s="156">
        <f>S786*H786</f>
        <v>0</v>
      </c>
      <c r="AR786" s="157" t="s">
        <v>267</v>
      </c>
      <c r="AT786" s="157" t="s">
        <v>188</v>
      </c>
      <c r="AU786" s="157" t="s">
        <v>88</v>
      </c>
      <c r="AY786" s="17" t="s">
        <v>186</v>
      </c>
      <c r="BE786" s="158">
        <f>IF(N786="základná",J786,0)</f>
        <v>0</v>
      </c>
      <c r="BF786" s="158">
        <f>IF(N786="znížená",J786,0)</f>
        <v>0</v>
      </c>
      <c r="BG786" s="158">
        <f>IF(N786="zákl. prenesená",J786,0)</f>
        <v>0</v>
      </c>
      <c r="BH786" s="158">
        <f>IF(N786="zníž. prenesená",J786,0)</f>
        <v>0</v>
      </c>
      <c r="BI786" s="158">
        <f>IF(N786="nulová",J786,0)</f>
        <v>0</v>
      </c>
      <c r="BJ786" s="17" t="s">
        <v>88</v>
      </c>
      <c r="BK786" s="158">
        <f>ROUND(I786*H786,2)</f>
        <v>0</v>
      </c>
      <c r="BL786" s="17" t="s">
        <v>267</v>
      </c>
      <c r="BM786" s="157" t="s">
        <v>1137</v>
      </c>
    </row>
    <row r="787" spans="2:65" s="14" customFormat="1">
      <c r="B787" s="174"/>
      <c r="D787" s="160" t="s">
        <v>193</v>
      </c>
      <c r="E787" s="175" t="s">
        <v>1</v>
      </c>
      <c r="F787" s="176" t="s">
        <v>751</v>
      </c>
      <c r="H787" s="175" t="s">
        <v>1</v>
      </c>
      <c r="I787" s="177"/>
      <c r="L787" s="174"/>
      <c r="M787" s="178"/>
      <c r="T787" s="179"/>
      <c r="AT787" s="175" t="s">
        <v>193</v>
      </c>
      <c r="AU787" s="175" t="s">
        <v>88</v>
      </c>
      <c r="AV787" s="14" t="s">
        <v>82</v>
      </c>
      <c r="AW787" s="14" t="s">
        <v>31</v>
      </c>
      <c r="AX787" s="14" t="s">
        <v>75</v>
      </c>
      <c r="AY787" s="175" t="s">
        <v>186</v>
      </c>
    </row>
    <row r="788" spans="2:65" s="12" customFormat="1">
      <c r="B788" s="159"/>
      <c r="D788" s="160" t="s">
        <v>193</v>
      </c>
      <c r="E788" s="161" t="s">
        <v>1</v>
      </c>
      <c r="F788" s="162" t="s">
        <v>752</v>
      </c>
      <c r="H788" s="163">
        <v>5.9619999999999997</v>
      </c>
      <c r="I788" s="164"/>
      <c r="L788" s="159"/>
      <c r="M788" s="165"/>
      <c r="T788" s="166"/>
      <c r="AT788" s="161" t="s">
        <v>193</v>
      </c>
      <c r="AU788" s="161" t="s">
        <v>88</v>
      </c>
      <c r="AV788" s="12" t="s">
        <v>88</v>
      </c>
      <c r="AW788" s="12" t="s">
        <v>31</v>
      </c>
      <c r="AX788" s="12" t="s">
        <v>75</v>
      </c>
      <c r="AY788" s="161" t="s">
        <v>186</v>
      </c>
    </row>
    <row r="789" spans="2:65" s="15" customFormat="1">
      <c r="B789" s="191"/>
      <c r="D789" s="160" t="s">
        <v>193</v>
      </c>
      <c r="E789" s="192" t="s">
        <v>1</v>
      </c>
      <c r="F789" s="193" t="s">
        <v>527</v>
      </c>
      <c r="H789" s="194">
        <v>5.9619999999999997</v>
      </c>
      <c r="I789" s="195"/>
      <c r="L789" s="191"/>
      <c r="M789" s="196"/>
      <c r="T789" s="197"/>
      <c r="AT789" s="192" t="s">
        <v>193</v>
      </c>
      <c r="AU789" s="192" t="s">
        <v>88</v>
      </c>
      <c r="AV789" s="15" t="s">
        <v>202</v>
      </c>
      <c r="AW789" s="15" t="s">
        <v>31</v>
      </c>
      <c r="AX789" s="15" t="s">
        <v>75</v>
      </c>
      <c r="AY789" s="192" t="s">
        <v>186</v>
      </c>
    </row>
    <row r="790" spans="2:65" s="14" customFormat="1">
      <c r="B790" s="174"/>
      <c r="D790" s="160" t="s">
        <v>193</v>
      </c>
      <c r="E790" s="175" t="s">
        <v>1</v>
      </c>
      <c r="F790" s="176" t="s">
        <v>242</v>
      </c>
      <c r="H790" s="175" t="s">
        <v>1</v>
      </c>
      <c r="I790" s="177"/>
      <c r="L790" s="174"/>
      <c r="M790" s="178"/>
      <c r="T790" s="179"/>
      <c r="AT790" s="175" t="s">
        <v>193</v>
      </c>
      <c r="AU790" s="175" t="s">
        <v>88</v>
      </c>
      <c r="AV790" s="14" t="s">
        <v>82</v>
      </c>
      <c r="AW790" s="14" t="s">
        <v>31</v>
      </c>
      <c r="AX790" s="14" t="s">
        <v>75</v>
      </c>
      <c r="AY790" s="175" t="s">
        <v>186</v>
      </c>
    </row>
    <row r="791" spans="2:65" s="12" customFormat="1">
      <c r="B791" s="159"/>
      <c r="D791" s="160" t="s">
        <v>193</v>
      </c>
      <c r="E791" s="161" t="s">
        <v>1</v>
      </c>
      <c r="F791" s="162" t="s">
        <v>808</v>
      </c>
      <c r="H791" s="163">
        <v>13.05</v>
      </c>
      <c r="I791" s="164"/>
      <c r="L791" s="159"/>
      <c r="M791" s="165"/>
      <c r="T791" s="166"/>
      <c r="AT791" s="161" t="s">
        <v>193</v>
      </c>
      <c r="AU791" s="161" t="s">
        <v>88</v>
      </c>
      <c r="AV791" s="12" t="s">
        <v>88</v>
      </c>
      <c r="AW791" s="12" t="s">
        <v>31</v>
      </c>
      <c r="AX791" s="12" t="s">
        <v>75</v>
      </c>
      <c r="AY791" s="161" t="s">
        <v>186</v>
      </c>
    </row>
    <row r="792" spans="2:65" s="12" customFormat="1">
      <c r="B792" s="159"/>
      <c r="D792" s="160" t="s">
        <v>193</v>
      </c>
      <c r="E792" s="161" t="s">
        <v>1</v>
      </c>
      <c r="F792" s="162" t="s">
        <v>809</v>
      </c>
      <c r="H792" s="163">
        <v>31.9</v>
      </c>
      <c r="I792" s="164"/>
      <c r="L792" s="159"/>
      <c r="M792" s="165"/>
      <c r="T792" s="166"/>
      <c r="AT792" s="161" t="s">
        <v>193</v>
      </c>
      <c r="AU792" s="161" t="s">
        <v>88</v>
      </c>
      <c r="AV792" s="12" t="s">
        <v>88</v>
      </c>
      <c r="AW792" s="12" t="s">
        <v>31</v>
      </c>
      <c r="AX792" s="12" t="s">
        <v>75</v>
      </c>
      <c r="AY792" s="161" t="s">
        <v>186</v>
      </c>
    </row>
    <row r="793" spans="2:65" s="12" customFormat="1">
      <c r="B793" s="159"/>
      <c r="D793" s="160" t="s">
        <v>193</v>
      </c>
      <c r="E793" s="161" t="s">
        <v>1</v>
      </c>
      <c r="F793" s="162" t="s">
        <v>1138</v>
      </c>
      <c r="H793" s="163">
        <v>5.3</v>
      </c>
      <c r="I793" s="164"/>
      <c r="L793" s="159"/>
      <c r="M793" s="165"/>
      <c r="T793" s="166"/>
      <c r="AT793" s="161" t="s">
        <v>193</v>
      </c>
      <c r="AU793" s="161" t="s">
        <v>88</v>
      </c>
      <c r="AV793" s="12" t="s">
        <v>88</v>
      </c>
      <c r="AW793" s="12" t="s">
        <v>31</v>
      </c>
      <c r="AX793" s="12" t="s">
        <v>75</v>
      </c>
      <c r="AY793" s="161" t="s">
        <v>186</v>
      </c>
    </row>
    <row r="794" spans="2:65" s="12" customFormat="1">
      <c r="B794" s="159"/>
      <c r="D794" s="160" t="s">
        <v>193</v>
      </c>
      <c r="E794" s="161" t="s">
        <v>1</v>
      </c>
      <c r="F794" s="162" t="s">
        <v>1085</v>
      </c>
      <c r="H794" s="163">
        <v>5.15</v>
      </c>
      <c r="I794" s="164"/>
      <c r="L794" s="159"/>
      <c r="M794" s="165"/>
      <c r="T794" s="166"/>
      <c r="AT794" s="161" t="s">
        <v>193</v>
      </c>
      <c r="AU794" s="161" t="s">
        <v>88</v>
      </c>
      <c r="AV794" s="12" t="s">
        <v>88</v>
      </c>
      <c r="AW794" s="12" t="s">
        <v>31</v>
      </c>
      <c r="AX794" s="12" t="s">
        <v>75</v>
      </c>
      <c r="AY794" s="161" t="s">
        <v>186</v>
      </c>
    </row>
    <row r="795" spans="2:65" s="15" customFormat="1">
      <c r="B795" s="191"/>
      <c r="D795" s="160" t="s">
        <v>193</v>
      </c>
      <c r="E795" s="192" t="s">
        <v>1</v>
      </c>
      <c r="F795" s="193" t="s">
        <v>527</v>
      </c>
      <c r="H795" s="194">
        <v>55.4</v>
      </c>
      <c r="I795" s="195"/>
      <c r="L795" s="191"/>
      <c r="M795" s="196"/>
      <c r="T795" s="197"/>
      <c r="AT795" s="192" t="s">
        <v>193</v>
      </c>
      <c r="AU795" s="192" t="s">
        <v>88</v>
      </c>
      <c r="AV795" s="15" t="s">
        <v>202</v>
      </c>
      <c r="AW795" s="15" t="s">
        <v>31</v>
      </c>
      <c r="AX795" s="15" t="s">
        <v>75</v>
      </c>
      <c r="AY795" s="192" t="s">
        <v>186</v>
      </c>
    </row>
    <row r="796" spans="2:65" s="14" customFormat="1">
      <c r="B796" s="174"/>
      <c r="D796" s="160" t="s">
        <v>193</v>
      </c>
      <c r="E796" s="175" t="s">
        <v>1</v>
      </c>
      <c r="F796" s="176" t="s">
        <v>1139</v>
      </c>
      <c r="H796" s="175" t="s">
        <v>1</v>
      </c>
      <c r="I796" s="177"/>
      <c r="L796" s="174"/>
      <c r="M796" s="178"/>
      <c r="T796" s="179"/>
      <c r="AT796" s="175" t="s">
        <v>193</v>
      </c>
      <c r="AU796" s="175" t="s">
        <v>88</v>
      </c>
      <c r="AV796" s="14" t="s">
        <v>82</v>
      </c>
      <c r="AW796" s="14" t="s">
        <v>31</v>
      </c>
      <c r="AX796" s="14" t="s">
        <v>75</v>
      </c>
      <c r="AY796" s="175" t="s">
        <v>186</v>
      </c>
    </row>
    <row r="797" spans="2:65" s="12" customFormat="1">
      <c r="B797" s="159"/>
      <c r="D797" s="160" t="s">
        <v>193</v>
      </c>
      <c r="E797" s="161" t="s">
        <v>1</v>
      </c>
      <c r="F797" s="162" t="s">
        <v>643</v>
      </c>
      <c r="H797" s="163">
        <v>3.798</v>
      </c>
      <c r="I797" s="164"/>
      <c r="L797" s="159"/>
      <c r="M797" s="165"/>
      <c r="T797" s="166"/>
      <c r="AT797" s="161" t="s">
        <v>193</v>
      </c>
      <c r="AU797" s="161" t="s">
        <v>88</v>
      </c>
      <c r="AV797" s="12" t="s">
        <v>88</v>
      </c>
      <c r="AW797" s="12" t="s">
        <v>31</v>
      </c>
      <c r="AX797" s="12" t="s">
        <v>75</v>
      </c>
      <c r="AY797" s="161" t="s">
        <v>186</v>
      </c>
    </row>
    <row r="798" spans="2:65" s="12" customFormat="1">
      <c r="B798" s="159"/>
      <c r="D798" s="160" t="s">
        <v>193</v>
      </c>
      <c r="E798" s="161" t="s">
        <v>1</v>
      </c>
      <c r="F798" s="162" t="s">
        <v>641</v>
      </c>
      <c r="H798" s="163">
        <v>13.25</v>
      </c>
      <c r="I798" s="164"/>
      <c r="L798" s="159"/>
      <c r="M798" s="165"/>
      <c r="T798" s="166"/>
      <c r="AT798" s="161" t="s">
        <v>193</v>
      </c>
      <c r="AU798" s="161" t="s">
        <v>88</v>
      </c>
      <c r="AV798" s="12" t="s">
        <v>88</v>
      </c>
      <c r="AW798" s="12" t="s">
        <v>31</v>
      </c>
      <c r="AX798" s="12" t="s">
        <v>75</v>
      </c>
      <c r="AY798" s="161" t="s">
        <v>186</v>
      </c>
    </row>
    <row r="799" spans="2:65" s="12" customFormat="1">
      <c r="B799" s="159"/>
      <c r="D799" s="160" t="s">
        <v>193</v>
      </c>
      <c r="E799" s="161" t="s">
        <v>1</v>
      </c>
      <c r="F799" s="162" t="s">
        <v>644</v>
      </c>
      <c r="H799" s="163">
        <v>6.12</v>
      </c>
      <c r="I799" s="164"/>
      <c r="L799" s="159"/>
      <c r="M799" s="165"/>
      <c r="T799" s="166"/>
      <c r="AT799" s="161" t="s">
        <v>193</v>
      </c>
      <c r="AU799" s="161" t="s">
        <v>88</v>
      </c>
      <c r="AV799" s="12" t="s">
        <v>88</v>
      </c>
      <c r="AW799" s="12" t="s">
        <v>31</v>
      </c>
      <c r="AX799" s="12" t="s">
        <v>75</v>
      </c>
      <c r="AY799" s="161" t="s">
        <v>186</v>
      </c>
    </row>
    <row r="800" spans="2:65" s="12" customFormat="1">
      <c r="B800" s="159"/>
      <c r="D800" s="160" t="s">
        <v>193</v>
      </c>
      <c r="E800" s="161" t="s">
        <v>1</v>
      </c>
      <c r="F800" s="162" t="s">
        <v>1140</v>
      </c>
      <c r="H800" s="163">
        <v>5.375</v>
      </c>
      <c r="I800" s="164"/>
      <c r="L800" s="159"/>
      <c r="M800" s="165"/>
      <c r="T800" s="166"/>
      <c r="AT800" s="161" t="s">
        <v>193</v>
      </c>
      <c r="AU800" s="161" t="s">
        <v>88</v>
      </c>
      <c r="AV800" s="12" t="s">
        <v>88</v>
      </c>
      <c r="AW800" s="12" t="s">
        <v>31</v>
      </c>
      <c r="AX800" s="12" t="s">
        <v>75</v>
      </c>
      <c r="AY800" s="161" t="s">
        <v>186</v>
      </c>
    </row>
    <row r="801" spans="2:65" s="15" customFormat="1">
      <c r="B801" s="191"/>
      <c r="D801" s="160" t="s">
        <v>193</v>
      </c>
      <c r="E801" s="192" t="s">
        <v>1</v>
      </c>
      <c r="F801" s="193" t="s">
        <v>527</v>
      </c>
      <c r="H801" s="194">
        <v>28.542999999999999</v>
      </c>
      <c r="I801" s="195"/>
      <c r="L801" s="191"/>
      <c r="M801" s="196"/>
      <c r="T801" s="197"/>
      <c r="AT801" s="192" t="s">
        <v>193</v>
      </c>
      <c r="AU801" s="192" t="s">
        <v>88</v>
      </c>
      <c r="AV801" s="15" t="s">
        <v>202</v>
      </c>
      <c r="AW801" s="15" t="s">
        <v>31</v>
      </c>
      <c r="AX801" s="15" t="s">
        <v>75</v>
      </c>
      <c r="AY801" s="192" t="s">
        <v>186</v>
      </c>
    </row>
    <row r="802" spans="2:65" s="14" customFormat="1">
      <c r="B802" s="174"/>
      <c r="D802" s="160" t="s">
        <v>193</v>
      </c>
      <c r="E802" s="175" t="s">
        <v>1</v>
      </c>
      <c r="F802" s="176" t="s">
        <v>815</v>
      </c>
      <c r="H802" s="175" t="s">
        <v>1</v>
      </c>
      <c r="I802" s="177"/>
      <c r="L802" s="174"/>
      <c r="M802" s="178"/>
      <c r="T802" s="179"/>
      <c r="AT802" s="175" t="s">
        <v>193</v>
      </c>
      <c r="AU802" s="175" t="s">
        <v>88</v>
      </c>
      <c r="AV802" s="14" t="s">
        <v>82</v>
      </c>
      <c r="AW802" s="14" t="s">
        <v>31</v>
      </c>
      <c r="AX802" s="14" t="s">
        <v>75</v>
      </c>
      <c r="AY802" s="175" t="s">
        <v>186</v>
      </c>
    </row>
    <row r="803" spans="2:65" s="12" customFormat="1">
      <c r="B803" s="159"/>
      <c r="D803" s="160" t="s">
        <v>193</v>
      </c>
      <c r="E803" s="161" t="s">
        <v>1</v>
      </c>
      <c r="F803" s="162" t="s">
        <v>1141</v>
      </c>
      <c r="H803" s="163">
        <v>8.7780000000000005</v>
      </c>
      <c r="I803" s="164"/>
      <c r="L803" s="159"/>
      <c r="M803" s="165"/>
      <c r="T803" s="166"/>
      <c r="AT803" s="161" t="s">
        <v>193</v>
      </c>
      <c r="AU803" s="161" t="s">
        <v>88</v>
      </c>
      <c r="AV803" s="12" t="s">
        <v>88</v>
      </c>
      <c r="AW803" s="12" t="s">
        <v>31</v>
      </c>
      <c r="AX803" s="12" t="s">
        <v>75</v>
      </c>
      <c r="AY803" s="161" t="s">
        <v>186</v>
      </c>
    </row>
    <row r="804" spans="2:65" s="12" customFormat="1">
      <c r="B804" s="159"/>
      <c r="D804" s="160" t="s">
        <v>193</v>
      </c>
      <c r="E804" s="161" t="s">
        <v>1</v>
      </c>
      <c r="F804" s="162" t="s">
        <v>817</v>
      </c>
      <c r="H804" s="163">
        <v>12.85</v>
      </c>
      <c r="I804" s="164"/>
      <c r="L804" s="159"/>
      <c r="M804" s="165"/>
      <c r="T804" s="166"/>
      <c r="AT804" s="161" t="s">
        <v>193</v>
      </c>
      <c r="AU804" s="161" t="s">
        <v>88</v>
      </c>
      <c r="AV804" s="12" t="s">
        <v>88</v>
      </c>
      <c r="AW804" s="12" t="s">
        <v>31</v>
      </c>
      <c r="AX804" s="12" t="s">
        <v>75</v>
      </c>
      <c r="AY804" s="161" t="s">
        <v>186</v>
      </c>
    </row>
    <row r="805" spans="2:65" s="12" customFormat="1">
      <c r="B805" s="159"/>
      <c r="D805" s="160" t="s">
        <v>193</v>
      </c>
      <c r="E805" s="161" t="s">
        <v>1</v>
      </c>
      <c r="F805" s="162" t="s">
        <v>818</v>
      </c>
      <c r="H805" s="163">
        <v>11.05</v>
      </c>
      <c r="I805" s="164"/>
      <c r="L805" s="159"/>
      <c r="M805" s="165"/>
      <c r="T805" s="166"/>
      <c r="AT805" s="161" t="s">
        <v>193</v>
      </c>
      <c r="AU805" s="161" t="s">
        <v>88</v>
      </c>
      <c r="AV805" s="12" t="s">
        <v>88</v>
      </c>
      <c r="AW805" s="12" t="s">
        <v>31</v>
      </c>
      <c r="AX805" s="12" t="s">
        <v>75</v>
      </c>
      <c r="AY805" s="161" t="s">
        <v>186</v>
      </c>
    </row>
    <row r="806" spans="2:65" s="12" customFormat="1">
      <c r="B806" s="159"/>
      <c r="D806" s="160" t="s">
        <v>193</v>
      </c>
      <c r="E806" s="161" t="s">
        <v>1</v>
      </c>
      <c r="F806" s="162" t="s">
        <v>819</v>
      </c>
      <c r="H806" s="163">
        <v>3.8</v>
      </c>
      <c r="I806" s="164"/>
      <c r="L806" s="159"/>
      <c r="M806" s="165"/>
      <c r="T806" s="166"/>
      <c r="AT806" s="161" t="s">
        <v>193</v>
      </c>
      <c r="AU806" s="161" t="s">
        <v>88</v>
      </c>
      <c r="AV806" s="12" t="s">
        <v>88</v>
      </c>
      <c r="AW806" s="12" t="s">
        <v>31</v>
      </c>
      <c r="AX806" s="12" t="s">
        <v>75</v>
      </c>
      <c r="AY806" s="161" t="s">
        <v>186</v>
      </c>
    </row>
    <row r="807" spans="2:65" s="12" customFormat="1">
      <c r="B807" s="159"/>
      <c r="D807" s="160" t="s">
        <v>193</v>
      </c>
      <c r="E807" s="161" t="s">
        <v>1</v>
      </c>
      <c r="F807" s="162" t="s">
        <v>820</v>
      </c>
      <c r="H807" s="163">
        <v>2.4500000000000002</v>
      </c>
      <c r="I807" s="164"/>
      <c r="L807" s="159"/>
      <c r="M807" s="165"/>
      <c r="T807" s="166"/>
      <c r="AT807" s="161" t="s">
        <v>193</v>
      </c>
      <c r="AU807" s="161" t="s">
        <v>88</v>
      </c>
      <c r="AV807" s="12" t="s">
        <v>88</v>
      </c>
      <c r="AW807" s="12" t="s">
        <v>31</v>
      </c>
      <c r="AX807" s="12" t="s">
        <v>75</v>
      </c>
      <c r="AY807" s="161" t="s">
        <v>186</v>
      </c>
    </row>
    <row r="808" spans="2:65" s="12" customFormat="1">
      <c r="B808" s="159"/>
      <c r="D808" s="160" t="s">
        <v>193</v>
      </c>
      <c r="E808" s="161" t="s">
        <v>1</v>
      </c>
      <c r="F808" s="162" t="s">
        <v>821</v>
      </c>
      <c r="H808" s="163">
        <v>36.15</v>
      </c>
      <c r="I808" s="164"/>
      <c r="L808" s="159"/>
      <c r="M808" s="165"/>
      <c r="T808" s="166"/>
      <c r="AT808" s="161" t="s">
        <v>193</v>
      </c>
      <c r="AU808" s="161" t="s">
        <v>88</v>
      </c>
      <c r="AV808" s="12" t="s">
        <v>88</v>
      </c>
      <c r="AW808" s="12" t="s">
        <v>31</v>
      </c>
      <c r="AX808" s="12" t="s">
        <v>75</v>
      </c>
      <c r="AY808" s="161" t="s">
        <v>186</v>
      </c>
    </row>
    <row r="809" spans="2:65" s="15" customFormat="1">
      <c r="B809" s="191"/>
      <c r="D809" s="160" t="s">
        <v>193</v>
      </c>
      <c r="E809" s="192" t="s">
        <v>1</v>
      </c>
      <c r="F809" s="193" t="s">
        <v>527</v>
      </c>
      <c r="H809" s="194">
        <v>75.078000000000003</v>
      </c>
      <c r="I809" s="195"/>
      <c r="L809" s="191"/>
      <c r="M809" s="196"/>
      <c r="T809" s="197"/>
      <c r="AT809" s="192" t="s">
        <v>193</v>
      </c>
      <c r="AU809" s="192" t="s">
        <v>88</v>
      </c>
      <c r="AV809" s="15" t="s">
        <v>202</v>
      </c>
      <c r="AW809" s="15" t="s">
        <v>31</v>
      </c>
      <c r="AX809" s="15" t="s">
        <v>75</v>
      </c>
      <c r="AY809" s="192" t="s">
        <v>186</v>
      </c>
    </row>
    <row r="810" spans="2:65" s="13" customFormat="1">
      <c r="B810" s="167"/>
      <c r="D810" s="160" t="s">
        <v>193</v>
      </c>
      <c r="E810" s="168" t="s">
        <v>1</v>
      </c>
      <c r="F810" s="169" t="s">
        <v>195</v>
      </c>
      <c r="H810" s="170">
        <v>164.983</v>
      </c>
      <c r="I810" s="171"/>
      <c r="L810" s="167"/>
      <c r="M810" s="172"/>
      <c r="T810" s="173"/>
      <c r="AT810" s="168" t="s">
        <v>193</v>
      </c>
      <c r="AU810" s="168" t="s">
        <v>88</v>
      </c>
      <c r="AV810" s="13" t="s">
        <v>192</v>
      </c>
      <c r="AW810" s="13" t="s">
        <v>31</v>
      </c>
      <c r="AX810" s="13" t="s">
        <v>82</v>
      </c>
      <c r="AY810" s="168" t="s">
        <v>186</v>
      </c>
    </row>
    <row r="811" spans="2:65" s="1" customFormat="1" ht="16.5" customHeight="1">
      <c r="B811" s="144"/>
      <c r="C811" s="180" t="s">
        <v>884</v>
      </c>
      <c r="D811" s="180" t="s">
        <v>218</v>
      </c>
      <c r="E811" s="181" t="s">
        <v>532</v>
      </c>
      <c r="F811" s="182" t="s">
        <v>533</v>
      </c>
      <c r="G811" s="183" t="s">
        <v>132</v>
      </c>
      <c r="H811" s="184">
        <v>6.0810000000000004</v>
      </c>
      <c r="I811" s="185"/>
      <c r="J811" s="186">
        <f>ROUND(I811*H811,2)</f>
        <v>0</v>
      </c>
      <c r="K811" s="187"/>
      <c r="L811" s="188"/>
      <c r="M811" s="189" t="s">
        <v>1</v>
      </c>
      <c r="N811" s="190" t="s">
        <v>41</v>
      </c>
      <c r="P811" s="155">
        <f>O811*H811</f>
        <v>0</v>
      </c>
      <c r="Q811" s="155">
        <v>0</v>
      </c>
      <c r="R811" s="155">
        <f>Q811*H811</f>
        <v>0</v>
      </c>
      <c r="S811" s="155">
        <v>0</v>
      </c>
      <c r="T811" s="156">
        <f>S811*H811</f>
        <v>0</v>
      </c>
      <c r="AR811" s="157" t="s">
        <v>336</v>
      </c>
      <c r="AT811" s="157" t="s">
        <v>218</v>
      </c>
      <c r="AU811" s="157" t="s">
        <v>88</v>
      </c>
      <c r="AY811" s="17" t="s">
        <v>186</v>
      </c>
      <c r="BE811" s="158">
        <f>IF(N811="základná",J811,0)</f>
        <v>0</v>
      </c>
      <c r="BF811" s="158">
        <f>IF(N811="znížená",J811,0)</f>
        <v>0</v>
      </c>
      <c r="BG811" s="158">
        <f>IF(N811="zákl. prenesená",J811,0)</f>
        <v>0</v>
      </c>
      <c r="BH811" s="158">
        <f>IF(N811="zníž. prenesená",J811,0)</f>
        <v>0</v>
      </c>
      <c r="BI811" s="158">
        <f>IF(N811="nulová",J811,0)</f>
        <v>0</v>
      </c>
      <c r="BJ811" s="17" t="s">
        <v>88</v>
      </c>
      <c r="BK811" s="158">
        <f>ROUND(I811*H811,2)</f>
        <v>0</v>
      </c>
      <c r="BL811" s="17" t="s">
        <v>267</v>
      </c>
      <c r="BM811" s="157" t="s">
        <v>1142</v>
      </c>
    </row>
    <row r="812" spans="2:65" s="14" customFormat="1">
      <c r="B812" s="174"/>
      <c r="D812" s="160" t="s">
        <v>193</v>
      </c>
      <c r="E812" s="175" t="s">
        <v>1</v>
      </c>
      <c r="F812" s="176" t="s">
        <v>1143</v>
      </c>
      <c r="H812" s="175" t="s">
        <v>1</v>
      </c>
      <c r="I812" s="177"/>
      <c r="L812" s="174"/>
      <c r="M812" s="178"/>
      <c r="T812" s="179"/>
      <c r="AT812" s="175" t="s">
        <v>193</v>
      </c>
      <c r="AU812" s="175" t="s">
        <v>88</v>
      </c>
      <c r="AV812" s="14" t="s">
        <v>82</v>
      </c>
      <c r="AW812" s="14" t="s">
        <v>31</v>
      </c>
      <c r="AX812" s="14" t="s">
        <v>75</v>
      </c>
      <c r="AY812" s="175" t="s">
        <v>186</v>
      </c>
    </row>
    <row r="813" spans="2:65" s="12" customFormat="1">
      <c r="B813" s="159"/>
      <c r="D813" s="160" t="s">
        <v>193</v>
      </c>
      <c r="E813" s="161" t="s">
        <v>1</v>
      </c>
      <c r="F813" s="162" t="s">
        <v>1144</v>
      </c>
      <c r="H813" s="163">
        <v>6.0810000000000004</v>
      </c>
      <c r="I813" s="164"/>
      <c r="L813" s="159"/>
      <c r="M813" s="165"/>
      <c r="T813" s="166"/>
      <c r="AT813" s="161" t="s">
        <v>193</v>
      </c>
      <c r="AU813" s="161" t="s">
        <v>88</v>
      </c>
      <c r="AV813" s="12" t="s">
        <v>88</v>
      </c>
      <c r="AW813" s="12" t="s">
        <v>31</v>
      </c>
      <c r="AX813" s="12" t="s">
        <v>75</v>
      </c>
      <c r="AY813" s="161" t="s">
        <v>186</v>
      </c>
    </row>
    <row r="814" spans="2:65" s="13" customFormat="1">
      <c r="B814" s="167"/>
      <c r="D814" s="160" t="s">
        <v>193</v>
      </c>
      <c r="E814" s="168" t="s">
        <v>1</v>
      </c>
      <c r="F814" s="169" t="s">
        <v>195</v>
      </c>
      <c r="H814" s="170">
        <v>6.0810000000000004</v>
      </c>
      <c r="I814" s="171"/>
      <c r="L814" s="167"/>
      <c r="M814" s="172"/>
      <c r="T814" s="173"/>
      <c r="AT814" s="168" t="s">
        <v>193</v>
      </c>
      <c r="AU814" s="168" t="s">
        <v>88</v>
      </c>
      <c r="AV814" s="13" t="s">
        <v>192</v>
      </c>
      <c r="AW814" s="13" t="s">
        <v>31</v>
      </c>
      <c r="AX814" s="13" t="s">
        <v>82</v>
      </c>
      <c r="AY814" s="168" t="s">
        <v>186</v>
      </c>
    </row>
    <row r="815" spans="2:65" s="1" customFormat="1" ht="16.5" customHeight="1">
      <c r="B815" s="144"/>
      <c r="C815" s="180" t="s">
        <v>1145</v>
      </c>
      <c r="D815" s="180" t="s">
        <v>218</v>
      </c>
      <c r="E815" s="181" t="s">
        <v>1146</v>
      </c>
      <c r="F815" s="182" t="s">
        <v>1147</v>
      </c>
      <c r="G815" s="183" t="s">
        <v>132</v>
      </c>
      <c r="H815" s="184">
        <v>55.4</v>
      </c>
      <c r="I815" s="185"/>
      <c r="J815" s="186">
        <f>ROUND(I815*H815,2)</f>
        <v>0</v>
      </c>
      <c r="K815" s="187"/>
      <c r="L815" s="188"/>
      <c r="M815" s="189" t="s">
        <v>1</v>
      </c>
      <c r="N815" s="190" t="s">
        <v>41</v>
      </c>
      <c r="P815" s="155">
        <f>O815*H815</f>
        <v>0</v>
      </c>
      <c r="Q815" s="155">
        <v>0</v>
      </c>
      <c r="R815" s="155">
        <f>Q815*H815</f>
        <v>0</v>
      </c>
      <c r="S815" s="155">
        <v>0</v>
      </c>
      <c r="T815" s="156">
        <f>S815*H815</f>
        <v>0</v>
      </c>
      <c r="AR815" s="157" t="s">
        <v>336</v>
      </c>
      <c r="AT815" s="157" t="s">
        <v>218</v>
      </c>
      <c r="AU815" s="157" t="s">
        <v>88</v>
      </c>
      <c r="AY815" s="17" t="s">
        <v>186</v>
      </c>
      <c r="BE815" s="158">
        <f>IF(N815="základná",J815,0)</f>
        <v>0</v>
      </c>
      <c r="BF815" s="158">
        <f>IF(N815="znížená",J815,0)</f>
        <v>0</v>
      </c>
      <c r="BG815" s="158">
        <f>IF(N815="zákl. prenesená",J815,0)</f>
        <v>0</v>
      </c>
      <c r="BH815" s="158">
        <f>IF(N815="zníž. prenesená",J815,0)</f>
        <v>0</v>
      </c>
      <c r="BI815" s="158">
        <f>IF(N815="nulová",J815,0)</f>
        <v>0</v>
      </c>
      <c r="BJ815" s="17" t="s">
        <v>88</v>
      </c>
      <c r="BK815" s="158">
        <f>ROUND(I815*H815,2)</f>
        <v>0</v>
      </c>
      <c r="BL815" s="17" t="s">
        <v>267</v>
      </c>
      <c r="BM815" s="157" t="s">
        <v>1148</v>
      </c>
    </row>
    <row r="816" spans="2:65" s="1" customFormat="1" ht="33" customHeight="1">
      <c r="B816" s="144"/>
      <c r="C816" s="180" t="s">
        <v>900</v>
      </c>
      <c r="D816" s="180" t="s">
        <v>218</v>
      </c>
      <c r="E816" s="181" t="s">
        <v>1149</v>
      </c>
      <c r="F816" s="182" t="s">
        <v>1150</v>
      </c>
      <c r="G816" s="183" t="s">
        <v>132</v>
      </c>
      <c r="H816" s="184">
        <v>76.58</v>
      </c>
      <c r="I816" s="185"/>
      <c r="J816" s="186">
        <f>ROUND(I816*H816,2)</f>
        <v>0</v>
      </c>
      <c r="K816" s="187"/>
      <c r="L816" s="188"/>
      <c r="M816" s="189" t="s">
        <v>1</v>
      </c>
      <c r="N816" s="190" t="s">
        <v>41</v>
      </c>
      <c r="P816" s="155">
        <f>O816*H816</f>
        <v>0</v>
      </c>
      <c r="Q816" s="155">
        <v>0</v>
      </c>
      <c r="R816" s="155">
        <f>Q816*H816</f>
        <v>0</v>
      </c>
      <c r="S816" s="155">
        <v>0</v>
      </c>
      <c r="T816" s="156">
        <f>S816*H816</f>
        <v>0</v>
      </c>
      <c r="AR816" s="157" t="s">
        <v>336</v>
      </c>
      <c r="AT816" s="157" t="s">
        <v>218</v>
      </c>
      <c r="AU816" s="157" t="s">
        <v>88</v>
      </c>
      <c r="AY816" s="17" t="s">
        <v>186</v>
      </c>
      <c r="BE816" s="158">
        <f>IF(N816="základná",J816,0)</f>
        <v>0</v>
      </c>
      <c r="BF816" s="158">
        <f>IF(N816="znížená",J816,0)</f>
        <v>0</v>
      </c>
      <c r="BG816" s="158">
        <f>IF(N816="zákl. prenesená",J816,0)</f>
        <v>0</v>
      </c>
      <c r="BH816" s="158">
        <f>IF(N816="zníž. prenesená",J816,0)</f>
        <v>0</v>
      </c>
      <c r="BI816" s="158">
        <f>IF(N816="nulová",J816,0)</f>
        <v>0</v>
      </c>
      <c r="BJ816" s="17" t="s">
        <v>88</v>
      </c>
      <c r="BK816" s="158">
        <f>ROUND(I816*H816,2)</f>
        <v>0</v>
      </c>
      <c r="BL816" s="17" t="s">
        <v>267</v>
      </c>
      <c r="BM816" s="157" t="s">
        <v>1151</v>
      </c>
    </row>
    <row r="817" spans="2:65" s="14" customFormat="1">
      <c r="B817" s="174"/>
      <c r="D817" s="160" t="s">
        <v>193</v>
      </c>
      <c r="E817" s="175" t="s">
        <v>1</v>
      </c>
      <c r="F817" s="176" t="s">
        <v>1152</v>
      </c>
      <c r="H817" s="175" t="s">
        <v>1</v>
      </c>
      <c r="I817" s="177"/>
      <c r="L817" s="174"/>
      <c r="M817" s="178"/>
      <c r="T817" s="179"/>
      <c r="AT817" s="175" t="s">
        <v>193</v>
      </c>
      <c r="AU817" s="175" t="s">
        <v>88</v>
      </c>
      <c r="AV817" s="14" t="s">
        <v>82</v>
      </c>
      <c r="AW817" s="14" t="s">
        <v>31</v>
      </c>
      <c r="AX817" s="14" t="s">
        <v>75</v>
      </c>
      <c r="AY817" s="175" t="s">
        <v>186</v>
      </c>
    </row>
    <row r="818" spans="2:65" s="12" customFormat="1">
      <c r="B818" s="159"/>
      <c r="D818" s="160" t="s">
        <v>193</v>
      </c>
      <c r="E818" s="161" t="s">
        <v>1</v>
      </c>
      <c r="F818" s="162" t="s">
        <v>1153</v>
      </c>
      <c r="H818" s="163">
        <v>76.58</v>
      </c>
      <c r="I818" s="164"/>
      <c r="L818" s="159"/>
      <c r="M818" s="165"/>
      <c r="T818" s="166"/>
      <c r="AT818" s="161" t="s">
        <v>193</v>
      </c>
      <c r="AU818" s="161" t="s">
        <v>88</v>
      </c>
      <c r="AV818" s="12" t="s">
        <v>88</v>
      </c>
      <c r="AW818" s="12" t="s">
        <v>31</v>
      </c>
      <c r="AX818" s="12" t="s">
        <v>75</v>
      </c>
      <c r="AY818" s="161" t="s">
        <v>186</v>
      </c>
    </row>
    <row r="819" spans="2:65" s="13" customFormat="1">
      <c r="B819" s="167"/>
      <c r="D819" s="160" t="s">
        <v>193</v>
      </c>
      <c r="E819" s="168" t="s">
        <v>1</v>
      </c>
      <c r="F819" s="169" t="s">
        <v>195</v>
      </c>
      <c r="H819" s="170">
        <v>76.58</v>
      </c>
      <c r="I819" s="171"/>
      <c r="L819" s="167"/>
      <c r="M819" s="172"/>
      <c r="T819" s="173"/>
      <c r="AT819" s="168" t="s">
        <v>193</v>
      </c>
      <c r="AU819" s="168" t="s">
        <v>88</v>
      </c>
      <c r="AV819" s="13" t="s">
        <v>192</v>
      </c>
      <c r="AW819" s="13" t="s">
        <v>31</v>
      </c>
      <c r="AX819" s="13" t="s">
        <v>82</v>
      </c>
      <c r="AY819" s="168" t="s">
        <v>186</v>
      </c>
    </row>
    <row r="820" spans="2:65" s="1" customFormat="1" ht="33" customHeight="1">
      <c r="B820" s="144"/>
      <c r="C820" s="180" t="s">
        <v>1154</v>
      </c>
      <c r="D820" s="180" t="s">
        <v>218</v>
      </c>
      <c r="E820" s="181" t="s">
        <v>1155</v>
      </c>
      <c r="F820" s="182" t="s">
        <v>1156</v>
      </c>
      <c r="G820" s="183" t="s">
        <v>132</v>
      </c>
      <c r="H820" s="184">
        <v>29.114000000000001</v>
      </c>
      <c r="I820" s="185"/>
      <c r="J820" s="186">
        <f>ROUND(I820*H820,2)</f>
        <v>0</v>
      </c>
      <c r="K820" s="187"/>
      <c r="L820" s="188"/>
      <c r="M820" s="189" t="s">
        <v>1</v>
      </c>
      <c r="N820" s="190" t="s">
        <v>41</v>
      </c>
      <c r="P820" s="155">
        <f>O820*H820</f>
        <v>0</v>
      </c>
      <c r="Q820" s="155">
        <v>0</v>
      </c>
      <c r="R820" s="155">
        <f>Q820*H820</f>
        <v>0</v>
      </c>
      <c r="S820" s="155">
        <v>0</v>
      </c>
      <c r="T820" s="156">
        <f>S820*H820</f>
        <v>0</v>
      </c>
      <c r="AR820" s="157" t="s">
        <v>336</v>
      </c>
      <c r="AT820" s="157" t="s">
        <v>218</v>
      </c>
      <c r="AU820" s="157" t="s">
        <v>88</v>
      </c>
      <c r="AY820" s="17" t="s">
        <v>186</v>
      </c>
      <c r="BE820" s="158">
        <f>IF(N820="základná",J820,0)</f>
        <v>0</v>
      </c>
      <c r="BF820" s="158">
        <f>IF(N820="znížená",J820,0)</f>
        <v>0</v>
      </c>
      <c r="BG820" s="158">
        <f>IF(N820="zákl. prenesená",J820,0)</f>
        <v>0</v>
      </c>
      <c r="BH820" s="158">
        <f>IF(N820="zníž. prenesená",J820,0)</f>
        <v>0</v>
      </c>
      <c r="BI820" s="158">
        <f>IF(N820="nulová",J820,0)</f>
        <v>0</v>
      </c>
      <c r="BJ820" s="17" t="s">
        <v>88</v>
      </c>
      <c r="BK820" s="158">
        <f>ROUND(I820*H820,2)</f>
        <v>0</v>
      </c>
      <c r="BL820" s="17" t="s">
        <v>267</v>
      </c>
      <c r="BM820" s="157" t="s">
        <v>1157</v>
      </c>
    </row>
    <row r="821" spans="2:65" s="14" customFormat="1">
      <c r="B821" s="174"/>
      <c r="D821" s="160" t="s">
        <v>193</v>
      </c>
      <c r="E821" s="175" t="s">
        <v>1</v>
      </c>
      <c r="F821" s="176" t="s">
        <v>1158</v>
      </c>
      <c r="H821" s="175" t="s">
        <v>1</v>
      </c>
      <c r="I821" s="177"/>
      <c r="L821" s="174"/>
      <c r="M821" s="178"/>
      <c r="T821" s="179"/>
      <c r="AT821" s="175" t="s">
        <v>193</v>
      </c>
      <c r="AU821" s="175" t="s">
        <v>88</v>
      </c>
      <c r="AV821" s="14" t="s">
        <v>82</v>
      </c>
      <c r="AW821" s="14" t="s">
        <v>31</v>
      </c>
      <c r="AX821" s="14" t="s">
        <v>75</v>
      </c>
      <c r="AY821" s="175" t="s">
        <v>186</v>
      </c>
    </row>
    <row r="822" spans="2:65" s="12" customFormat="1">
      <c r="B822" s="159"/>
      <c r="D822" s="160" t="s">
        <v>193</v>
      </c>
      <c r="E822" s="161" t="s">
        <v>1</v>
      </c>
      <c r="F822" s="162" t="s">
        <v>1159</v>
      </c>
      <c r="H822" s="163">
        <v>29.114000000000001</v>
      </c>
      <c r="I822" s="164"/>
      <c r="L822" s="159"/>
      <c r="M822" s="165"/>
      <c r="T822" s="166"/>
      <c r="AT822" s="161" t="s">
        <v>193</v>
      </c>
      <c r="AU822" s="161" t="s">
        <v>88</v>
      </c>
      <c r="AV822" s="12" t="s">
        <v>88</v>
      </c>
      <c r="AW822" s="12" t="s">
        <v>31</v>
      </c>
      <c r="AX822" s="12" t="s">
        <v>75</v>
      </c>
      <c r="AY822" s="161" t="s">
        <v>186</v>
      </c>
    </row>
    <row r="823" spans="2:65" s="13" customFormat="1">
      <c r="B823" s="167"/>
      <c r="D823" s="160" t="s">
        <v>193</v>
      </c>
      <c r="E823" s="168" t="s">
        <v>1</v>
      </c>
      <c r="F823" s="169" t="s">
        <v>195</v>
      </c>
      <c r="H823" s="170">
        <v>29.114000000000001</v>
      </c>
      <c r="I823" s="171"/>
      <c r="L823" s="167"/>
      <c r="M823" s="172"/>
      <c r="T823" s="173"/>
      <c r="AT823" s="168" t="s">
        <v>193</v>
      </c>
      <c r="AU823" s="168" t="s">
        <v>88</v>
      </c>
      <c r="AV823" s="13" t="s">
        <v>192</v>
      </c>
      <c r="AW823" s="13" t="s">
        <v>31</v>
      </c>
      <c r="AX823" s="13" t="s">
        <v>82</v>
      </c>
      <c r="AY823" s="168" t="s">
        <v>186</v>
      </c>
    </row>
    <row r="824" spans="2:65" s="1" customFormat="1" ht="24.25" customHeight="1">
      <c r="B824" s="144"/>
      <c r="C824" s="145" t="s">
        <v>905</v>
      </c>
      <c r="D824" s="145" t="s">
        <v>188</v>
      </c>
      <c r="E824" s="146" t="s">
        <v>1160</v>
      </c>
      <c r="F824" s="147" t="s">
        <v>1161</v>
      </c>
      <c r="G824" s="148" t="s">
        <v>132</v>
      </c>
      <c r="H824" s="149">
        <v>187.36</v>
      </c>
      <c r="I824" s="150"/>
      <c r="J824" s="151">
        <f>ROUND(I824*H824,2)</f>
        <v>0</v>
      </c>
      <c r="K824" s="152"/>
      <c r="L824" s="32"/>
      <c r="M824" s="153" t="s">
        <v>1</v>
      </c>
      <c r="N824" s="154" t="s">
        <v>41</v>
      </c>
      <c r="P824" s="155">
        <f>O824*H824</f>
        <v>0</v>
      </c>
      <c r="Q824" s="155">
        <v>0</v>
      </c>
      <c r="R824" s="155">
        <f>Q824*H824</f>
        <v>0</v>
      </c>
      <c r="S824" s="155">
        <v>0</v>
      </c>
      <c r="T824" s="156">
        <f>S824*H824</f>
        <v>0</v>
      </c>
      <c r="AR824" s="157" t="s">
        <v>267</v>
      </c>
      <c r="AT824" s="157" t="s">
        <v>188</v>
      </c>
      <c r="AU824" s="157" t="s">
        <v>88</v>
      </c>
      <c r="AY824" s="17" t="s">
        <v>186</v>
      </c>
      <c r="BE824" s="158">
        <f>IF(N824="základná",J824,0)</f>
        <v>0</v>
      </c>
      <c r="BF824" s="158">
        <f>IF(N824="znížená",J824,0)</f>
        <v>0</v>
      </c>
      <c r="BG824" s="158">
        <f>IF(N824="zákl. prenesená",J824,0)</f>
        <v>0</v>
      </c>
      <c r="BH824" s="158">
        <f>IF(N824="zníž. prenesená",J824,0)</f>
        <v>0</v>
      </c>
      <c r="BI824" s="158">
        <f>IF(N824="nulová",J824,0)</f>
        <v>0</v>
      </c>
      <c r="BJ824" s="17" t="s">
        <v>88</v>
      </c>
      <c r="BK824" s="158">
        <f>ROUND(I824*H824,2)</f>
        <v>0</v>
      </c>
      <c r="BL824" s="17" t="s">
        <v>267</v>
      </c>
      <c r="BM824" s="157" t="s">
        <v>1162</v>
      </c>
    </row>
    <row r="825" spans="2:65" s="12" customFormat="1">
      <c r="B825" s="159"/>
      <c r="D825" s="160" t="s">
        <v>193</v>
      </c>
      <c r="E825" s="161" t="s">
        <v>1</v>
      </c>
      <c r="F825" s="162" t="s">
        <v>1163</v>
      </c>
      <c r="H825" s="163">
        <v>38.975000000000001</v>
      </c>
      <c r="I825" s="164"/>
      <c r="L825" s="159"/>
      <c r="M825" s="165"/>
      <c r="T825" s="166"/>
      <c r="AT825" s="161" t="s">
        <v>193</v>
      </c>
      <c r="AU825" s="161" t="s">
        <v>88</v>
      </c>
      <c r="AV825" s="12" t="s">
        <v>88</v>
      </c>
      <c r="AW825" s="12" t="s">
        <v>31</v>
      </c>
      <c r="AX825" s="12" t="s">
        <v>75</v>
      </c>
      <c r="AY825" s="161" t="s">
        <v>186</v>
      </c>
    </row>
    <row r="826" spans="2:65" s="12" customFormat="1">
      <c r="B826" s="159"/>
      <c r="D826" s="160" t="s">
        <v>193</v>
      </c>
      <c r="E826" s="161" t="s">
        <v>1</v>
      </c>
      <c r="F826" s="162" t="s">
        <v>1164</v>
      </c>
      <c r="H826" s="163">
        <v>56.625</v>
      </c>
      <c r="I826" s="164"/>
      <c r="L826" s="159"/>
      <c r="M826" s="165"/>
      <c r="T826" s="166"/>
      <c r="AT826" s="161" t="s">
        <v>193</v>
      </c>
      <c r="AU826" s="161" t="s">
        <v>88</v>
      </c>
      <c r="AV826" s="12" t="s">
        <v>88</v>
      </c>
      <c r="AW826" s="12" t="s">
        <v>31</v>
      </c>
      <c r="AX826" s="12" t="s">
        <v>75</v>
      </c>
      <c r="AY826" s="161" t="s">
        <v>186</v>
      </c>
    </row>
    <row r="827" spans="2:65" s="12" customFormat="1">
      <c r="B827" s="159"/>
      <c r="D827" s="160" t="s">
        <v>193</v>
      </c>
      <c r="E827" s="161" t="s">
        <v>1</v>
      </c>
      <c r="F827" s="162" t="s">
        <v>1165</v>
      </c>
      <c r="H827" s="163">
        <v>41.012999999999998</v>
      </c>
      <c r="I827" s="164"/>
      <c r="L827" s="159"/>
      <c r="M827" s="165"/>
      <c r="T827" s="166"/>
      <c r="AT827" s="161" t="s">
        <v>193</v>
      </c>
      <c r="AU827" s="161" t="s">
        <v>88</v>
      </c>
      <c r="AV827" s="12" t="s">
        <v>88</v>
      </c>
      <c r="AW827" s="12" t="s">
        <v>31</v>
      </c>
      <c r="AX827" s="12" t="s">
        <v>75</v>
      </c>
      <c r="AY827" s="161" t="s">
        <v>186</v>
      </c>
    </row>
    <row r="828" spans="2:65" s="12" customFormat="1">
      <c r="B828" s="159"/>
      <c r="D828" s="160" t="s">
        <v>193</v>
      </c>
      <c r="E828" s="161" t="s">
        <v>1</v>
      </c>
      <c r="F828" s="162" t="s">
        <v>1166</v>
      </c>
      <c r="H828" s="163">
        <v>57.914999999999999</v>
      </c>
      <c r="I828" s="164"/>
      <c r="L828" s="159"/>
      <c r="M828" s="165"/>
      <c r="T828" s="166"/>
      <c r="AT828" s="161" t="s">
        <v>193</v>
      </c>
      <c r="AU828" s="161" t="s">
        <v>88</v>
      </c>
      <c r="AV828" s="12" t="s">
        <v>88</v>
      </c>
      <c r="AW828" s="12" t="s">
        <v>31</v>
      </c>
      <c r="AX828" s="12" t="s">
        <v>75</v>
      </c>
      <c r="AY828" s="161" t="s">
        <v>186</v>
      </c>
    </row>
    <row r="829" spans="2:65" s="12" customFormat="1">
      <c r="B829" s="159"/>
      <c r="D829" s="160" t="s">
        <v>193</v>
      </c>
      <c r="E829" s="161" t="s">
        <v>1</v>
      </c>
      <c r="F829" s="162" t="s">
        <v>1167</v>
      </c>
      <c r="H829" s="163">
        <v>-1.6459999999999999</v>
      </c>
      <c r="I829" s="164"/>
      <c r="L829" s="159"/>
      <c r="M829" s="165"/>
      <c r="T829" s="166"/>
      <c r="AT829" s="161" t="s">
        <v>193</v>
      </c>
      <c r="AU829" s="161" t="s">
        <v>88</v>
      </c>
      <c r="AV829" s="12" t="s">
        <v>88</v>
      </c>
      <c r="AW829" s="12" t="s">
        <v>31</v>
      </c>
      <c r="AX829" s="12" t="s">
        <v>75</v>
      </c>
      <c r="AY829" s="161" t="s">
        <v>186</v>
      </c>
    </row>
    <row r="830" spans="2:65" s="12" customFormat="1">
      <c r="B830" s="159"/>
      <c r="D830" s="160" t="s">
        <v>193</v>
      </c>
      <c r="E830" s="161" t="s">
        <v>1</v>
      </c>
      <c r="F830" s="162" t="s">
        <v>1168</v>
      </c>
      <c r="H830" s="163">
        <v>-5.5220000000000002</v>
      </c>
      <c r="I830" s="164"/>
      <c r="L830" s="159"/>
      <c r="M830" s="165"/>
      <c r="T830" s="166"/>
      <c r="AT830" s="161" t="s">
        <v>193</v>
      </c>
      <c r="AU830" s="161" t="s">
        <v>88</v>
      </c>
      <c r="AV830" s="12" t="s">
        <v>88</v>
      </c>
      <c r="AW830" s="12" t="s">
        <v>31</v>
      </c>
      <c r="AX830" s="12" t="s">
        <v>75</v>
      </c>
      <c r="AY830" s="161" t="s">
        <v>186</v>
      </c>
    </row>
    <row r="831" spans="2:65" s="13" customFormat="1">
      <c r="B831" s="167"/>
      <c r="D831" s="160" t="s">
        <v>193</v>
      </c>
      <c r="E831" s="168" t="s">
        <v>1</v>
      </c>
      <c r="F831" s="169" t="s">
        <v>195</v>
      </c>
      <c r="H831" s="170">
        <v>187.36</v>
      </c>
      <c r="I831" s="171"/>
      <c r="L831" s="167"/>
      <c r="M831" s="172"/>
      <c r="T831" s="173"/>
      <c r="AT831" s="168" t="s">
        <v>193</v>
      </c>
      <c r="AU831" s="168" t="s">
        <v>88</v>
      </c>
      <c r="AV831" s="13" t="s">
        <v>192</v>
      </c>
      <c r="AW831" s="13" t="s">
        <v>31</v>
      </c>
      <c r="AX831" s="13" t="s">
        <v>82</v>
      </c>
      <c r="AY831" s="168" t="s">
        <v>186</v>
      </c>
    </row>
    <row r="832" spans="2:65" s="1" customFormat="1" ht="24.25" customHeight="1">
      <c r="B832" s="144"/>
      <c r="C832" s="180" t="s">
        <v>1169</v>
      </c>
      <c r="D832" s="180" t="s">
        <v>218</v>
      </c>
      <c r="E832" s="181" t="s">
        <v>1170</v>
      </c>
      <c r="F832" s="182" t="s">
        <v>1171</v>
      </c>
      <c r="G832" s="183" t="s">
        <v>132</v>
      </c>
      <c r="H832" s="184">
        <v>191.107</v>
      </c>
      <c r="I832" s="185"/>
      <c r="J832" s="186">
        <f>ROUND(I832*H832,2)</f>
        <v>0</v>
      </c>
      <c r="K832" s="187"/>
      <c r="L832" s="188"/>
      <c r="M832" s="189" t="s">
        <v>1</v>
      </c>
      <c r="N832" s="190" t="s">
        <v>41</v>
      </c>
      <c r="P832" s="155">
        <f>O832*H832</f>
        <v>0</v>
      </c>
      <c r="Q832" s="155">
        <v>0</v>
      </c>
      <c r="R832" s="155">
        <f>Q832*H832</f>
        <v>0</v>
      </c>
      <c r="S832" s="155">
        <v>0</v>
      </c>
      <c r="T832" s="156">
        <f>S832*H832</f>
        <v>0</v>
      </c>
      <c r="AR832" s="157" t="s">
        <v>336</v>
      </c>
      <c r="AT832" s="157" t="s">
        <v>218</v>
      </c>
      <c r="AU832" s="157" t="s">
        <v>88</v>
      </c>
      <c r="AY832" s="17" t="s">
        <v>186</v>
      </c>
      <c r="BE832" s="158">
        <f>IF(N832="základná",J832,0)</f>
        <v>0</v>
      </c>
      <c r="BF832" s="158">
        <f>IF(N832="znížená",J832,0)</f>
        <v>0</v>
      </c>
      <c r="BG832" s="158">
        <f>IF(N832="zákl. prenesená",J832,0)</f>
        <v>0</v>
      </c>
      <c r="BH832" s="158">
        <f>IF(N832="zníž. prenesená",J832,0)</f>
        <v>0</v>
      </c>
      <c r="BI832" s="158">
        <f>IF(N832="nulová",J832,0)</f>
        <v>0</v>
      </c>
      <c r="BJ832" s="17" t="s">
        <v>88</v>
      </c>
      <c r="BK832" s="158">
        <f>ROUND(I832*H832,2)</f>
        <v>0</v>
      </c>
      <c r="BL832" s="17" t="s">
        <v>267</v>
      </c>
      <c r="BM832" s="157" t="s">
        <v>1172</v>
      </c>
    </row>
    <row r="833" spans="2:65" s="12" customFormat="1">
      <c r="B833" s="159"/>
      <c r="D833" s="160" t="s">
        <v>193</v>
      </c>
      <c r="E833" s="161" t="s">
        <v>1</v>
      </c>
      <c r="F833" s="162" t="s">
        <v>1173</v>
      </c>
      <c r="H833" s="163">
        <v>191.107</v>
      </c>
      <c r="I833" s="164"/>
      <c r="L833" s="159"/>
      <c r="M833" s="165"/>
      <c r="T833" s="166"/>
      <c r="AT833" s="161" t="s">
        <v>193</v>
      </c>
      <c r="AU833" s="161" t="s">
        <v>88</v>
      </c>
      <c r="AV833" s="12" t="s">
        <v>88</v>
      </c>
      <c r="AW833" s="12" t="s">
        <v>31</v>
      </c>
      <c r="AX833" s="12" t="s">
        <v>75</v>
      </c>
      <c r="AY833" s="161" t="s">
        <v>186</v>
      </c>
    </row>
    <row r="834" spans="2:65" s="13" customFormat="1">
      <c r="B834" s="167"/>
      <c r="D834" s="160" t="s">
        <v>193</v>
      </c>
      <c r="E834" s="168" t="s">
        <v>1</v>
      </c>
      <c r="F834" s="169" t="s">
        <v>195</v>
      </c>
      <c r="H834" s="170">
        <v>191.107</v>
      </c>
      <c r="I834" s="171"/>
      <c r="L834" s="167"/>
      <c r="M834" s="172"/>
      <c r="T834" s="173"/>
      <c r="AT834" s="168" t="s">
        <v>193</v>
      </c>
      <c r="AU834" s="168" t="s">
        <v>88</v>
      </c>
      <c r="AV834" s="13" t="s">
        <v>192</v>
      </c>
      <c r="AW834" s="13" t="s">
        <v>31</v>
      </c>
      <c r="AX834" s="13" t="s">
        <v>82</v>
      </c>
      <c r="AY834" s="168" t="s">
        <v>186</v>
      </c>
    </row>
    <row r="835" spans="2:65" s="1" customFormat="1" ht="24.25" customHeight="1">
      <c r="B835" s="144"/>
      <c r="C835" s="145" t="s">
        <v>908</v>
      </c>
      <c r="D835" s="145" t="s">
        <v>188</v>
      </c>
      <c r="E835" s="146" t="s">
        <v>1174</v>
      </c>
      <c r="F835" s="147" t="s">
        <v>1175</v>
      </c>
      <c r="G835" s="148" t="s">
        <v>1104</v>
      </c>
      <c r="H835" s="198"/>
      <c r="I835" s="150"/>
      <c r="J835" s="151">
        <f>ROUND(I835*H835,2)</f>
        <v>0</v>
      </c>
      <c r="K835" s="152"/>
      <c r="L835" s="32"/>
      <c r="M835" s="153" t="s">
        <v>1</v>
      </c>
      <c r="N835" s="154" t="s">
        <v>41</v>
      </c>
      <c r="P835" s="155">
        <f>O835*H835</f>
        <v>0</v>
      </c>
      <c r="Q835" s="155">
        <v>0</v>
      </c>
      <c r="R835" s="155">
        <f>Q835*H835</f>
        <v>0</v>
      </c>
      <c r="S835" s="155">
        <v>0</v>
      </c>
      <c r="T835" s="156">
        <f>S835*H835</f>
        <v>0</v>
      </c>
      <c r="AR835" s="157" t="s">
        <v>267</v>
      </c>
      <c r="AT835" s="157" t="s">
        <v>188</v>
      </c>
      <c r="AU835" s="157" t="s">
        <v>88</v>
      </c>
      <c r="AY835" s="17" t="s">
        <v>186</v>
      </c>
      <c r="BE835" s="158">
        <f>IF(N835="základná",J835,0)</f>
        <v>0</v>
      </c>
      <c r="BF835" s="158">
        <f>IF(N835="znížená",J835,0)</f>
        <v>0</v>
      </c>
      <c r="BG835" s="158">
        <f>IF(N835="zákl. prenesená",J835,0)</f>
        <v>0</v>
      </c>
      <c r="BH835" s="158">
        <f>IF(N835="zníž. prenesená",J835,0)</f>
        <v>0</v>
      </c>
      <c r="BI835" s="158">
        <f>IF(N835="nulová",J835,0)</f>
        <v>0</v>
      </c>
      <c r="BJ835" s="17" t="s">
        <v>88</v>
      </c>
      <c r="BK835" s="158">
        <f>ROUND(I835*H835,2)</f>
        <v>0</v>
      </c>
      <c r="BL835" s="17" t="s">
        <v>267</v>
      </c>
      <c r="BM835" s="157" t="s">
        <v>1176</v>
      </c>
    </row>
    <row r="836" spans="2:65" s="11" customFormat="1" ht="22.9" customHeight="1">
      <c r="B836" s="132"/>
      <c r="D836" s="133" t="s">
        <v>74</v>
      </c>
      <c r="E836" s="142" t="s">
        <v>1177</v>
      </c>
      <c r="F836" s="142" t="s">
        <v>1178</v>
      </c>
      <c r="I836" s="135"/>
      <c r="J836" s="143">
        <f>BK836</f>
        <v>0</v>
      </c>
      <c r="L836" s="132"/>
      <c r="M836" s="137"/>
      <c r="P836" s="138">
        <f>SUM(P837:P912)</f>
        <v>0</v>
      </c>
      <c r="R836" s="138">
        <f>SUM(R837:R912)</f>
        <v>1.3581596599999999</v>
      </c>
      <c r="T836" s="139">
        <f>SUM(T837:T912)</f>
        <v>10.61745</v>
      </c>
      <c r="AR836" s="133" t="s">
        <v>88</v>
      </c>
      <c r="AT836" s="140" t="s">
        <v>74</v>
      </c>
      <c r="AU836" s="140" t="s">
        <v>82</v>
      </c>
      <c r="AY836" s="133" t="s">
        <v>186</v>
      </c>
      <c r="BK836" s="141">
        <f>SUM(BK837:BK912)</f>
        <v>0</v>
      </c>
    </row>
    <row r="837" spans="2:65" s="1" customFormat="1" ht="24.25" customHeight="1">
      <c r="B837" s="144"/>
      <c r="C837" s="145" t="s">
        <v>1179</v>
      </c>
      <c r="D837" s="145" t="s">
        <v>188</v>
      </c>
      <c r="E837" s="146" t="s">
        <v>1180</v>
      </c>
      <c r="F837" s="147" t="s">
        <v>1181</v>
      </c>
      <c r="G837" s="148" t="s">
        <v>379</v>
      </c>
      <c r="H837" s="149">
        <v>2</v>
      </c>
      <c r="I837" s="150"/>
      <c r="J837" s="151">
        <f>ROUND(I837*H837,2)</f>
        <v>0</v>
      </c>
      <c r="K837" s="152"/>
      <c r="L837" s="32"/>
      <c r="M837" s="153" t="s">
        <v>1</v>
      </c>
      <c r="N837" s="154" t="s">
        <v>41</v>
      </c>
      <c r="P837" s="155">
        <f>O837*H837</f>
        <v>0</v>
      </c>
      <c r="Q837" s="155">
        <v>0</v>
      </c>
      <c r="R837" s="155">
        <f>Q837*H837</f>
        <v>0</v>
      </c>
      <c r="S837" s="155">
        <v>0</v>
      </c>
      <c r="T837" s="156">
        <f>S837*H837</f>
        <v>0</v>
      </c>
      <c r="AR837" s="157" t="s">
        <v>267</v>
      </c>
      <c r="AT837" s="157" t="s">
        <v>188</v>
      </c>
      <c r="AU837" s="157" t="s">
        <v>88</v>
      </c>
      <c r="AY837" s="17" t="s">
        <v>186</v>
      </c>
      <c r="BE837" s="158">
        <f>IF(N837="základná",J837,0)</f>
        <v>0</v>
      </c>
      <c r="BF837" s="158">
        <f>IF(N837="znížená",J837,0)</f>
        <v>0</v>
      </c>
      <c r="BG837" s="158">
        <f>IF(N837="zákl. prenesená",J837,0)</f>
        <v>0</v>
      </c>
      <c r="BH837" s="158">
        <f>IF(N837="zníž. prenesená",J837,0)</f>
        <v>0</v>
      </c>
      <c r="BI837" s="158">
        <f>IF(N837="nulová",J837,0)</f>
        <v>0</v>
      </c>
      <c r="BJ837" s="17" t="s">
        <v>88</v>
      </c>
      <c r="BK837" s="158">
        <f>ROUND(I837*H837,2)</f>
        <v>0</v>
      </c>
      <c r="BL837" s="17" t="s">
        <v>267</v>
      </c>
      <c r="BM837" s="157" t="s">
        <v>1182</v>
      </c>
    </row>
    <row r="838" spans="2:65" s="12" customFormat="1">
      <c r="B838" s="159"/>
      <c r="D838" s="160" t="s">
        <v>193</v>
      </c>
      <c r="E838" s="161" t="s">
        <v>1</v>
      </c>
      <c r="F838" s="162" t="s">
        <v>1183</v>
      </c>
      <c r="H838" s="163">
        <v>2</v>
      </c>
      <c r="I838" s="164"/>
      <c r="L838" s="159"/>
      <c r="M838" s="165"/>
      <c r="T838" s="166"/>
      <c r="AT838" s="161" t="s">
        <v>193</v>
      </c>
      <c r="AU838" s="161" t="s">
        <v>88</v>
      </c>
      <c r="AV838" s="12" t="s">
        <v>88</v>
      </c>
      <c r="AW838" s="12" t="s">
        <v>31</v>
      </c>
      <c r="AX838" s="12" t="s">
        <v>75</v>
      </c>
      <c r="AY838" s="161" t="s">
        <v>186</v>
      </c>
    </row>
    <row r="839" spans="2:65" s="13" customFormat="1">
      <c r="B839" s="167"/>
      <c r="D839" s="160" t="s">
        <v>193</v>
      </c>
      <c r="E839" s="168" t="s">
        <v>1</v>
      </c>
      <c r="F839" s="169" t="s">
        <v>195</v>
      </c>
      <c r="H839" s="170">
        <v>2</v>
      </c>
      <c r="I839" s="171"/>
      <c r="L839" s="167"/>
      <c r="M839" s="172"/>
      <c r="T839" s="173"/>
      <c r="AT839" s="168" t="s">
        <v>193</v>
      </c>
      <c r="AU839" s="168" t="s">
        <v>88</v>
      </c>
      <c r="AV839" s="13" t="s">
        <v>192</v>
      </c>
      <c r="AW839" s="13" t="s">
        <v>31</v>
      </c>
      <c r="AX839" s="13" t="s">
        <v>82</v>
      </c>
      <c r="AY839" s="168" t="s">
        <v>186</v>
      </c>
    </row>
    <row r="840" spans="2:65" s="1" customFormat="1" ht="16.5" customHeight="1">
      <c r="B840" s="144"/>
      <c r="C840" s="180" t="s">
        <v>914</v>
      </c>
      <c r="D840" s="180" t="s">
        <v>218</v>
      </c>
      <c r="E840" s="181" t="s">
        <v>1184</v>
      </c>
      <c r="F840" s="182" t="s">
        <v>1185</v>
      </c>
      <c r="G840" s="183" t="s">
        <v>379</v>
      </c>
      <c r="H840" s="184">
        <v>2</v>
      </c>
      <c r="I840" s="185"/>
      <c r="J840" s="186">
        <f>ROUND(I840*H840,2)</f>
        <v>0</v>
      </c>
      <c r="K840" s="187"/>
      <c r="L840" s="188"/>
      <c r="M840" s="189" t="s">
        <v>1</v>
      </c>
      <c r="N840" s="190" t="s">
        <v>41</v>
      </c>
      <c r="P840" s="155">
        <f>O840*H840</f>
        <v>0</v>
      </c>
      <c r="Q840" s="155">
        <v>0</v>
      </c>
      <c r="R840" s="155">
        <f>Q840*H840</f>
        <v>0</v>
      </c>
      <c r="S840" s="155">
        <v>0</v>
      </c>
      <c r="T840" s="156">
        <f>S840*H840</f>
        <v>0</v>
      </c>
      <c r="AR840" s="157" t="s">
        <v>336</v>
      </c>
      <c r="AT840" s="157" t="s">
        <v>218</v>
      </c>
      <c r="AU840" s="157" t="s">
        <v>88</v>
      </c>
      <c r="AY840" s="17" t="s">
        <v>186</v>
      </c>
      <c r="BE840" s="158">
        <f>IF(N840="základná",J840,0)</f>
        <v>0</v>
      </c>
      <c r="BF840" s="158">
        <f>IF(N840="znížená",J840,0)</f>
        <v>0</v>
      </c>
      <c r="BG840" s="158">
        <f>IF(N840="zákl. prenesená",J840,0)</f>
        <v>0</v>
      </c>
      <c r="BH840" s="158">
        <f>IF(N840="zníž. prenesená",J840,0)</f>
        <v>0</v>
      </c>
      <c r="BI840" s="158">
        <f>IF(N840="nulová",J840,0)</f>
        <v>0</v>
      </c>
      <c r="BJ840" s="17" t="s">
        <v>88</v>
      </c>
      <c r="BK840" s="158">
        <f>ROUND(I840*H840,2)</f>
        <v>0</v>
      </c>
      <c r="BL840" s="17" t="s">
        <v>267</v>
      </c>
      <c r="BM840" s="157" t="s">
        <v>1186</v>
      </c>
    </row>
    <row r="841" spans="2:65" s="1" customFormat="1" ht="33" customHeight="1">
      <c r="B841" s="144"/>
      <c r="C841" s="145" t="s">
        <v>1187</v>
      </c>
      <c r="D841" s="145" t="s">
        <v>188</v>
      </c>
      <c r="E841" s="146" t="s">
        <v>1188</v>
      </c>
      <c r="F841" s="147" t="s">
        <v>1189</v>
      </c>
      <c r="G841" s="148" t="s">
        <v>322</v>
      </c>
      <c r="H841" s="149">
        <v>438.3</v>
      </c>
      <c r="I841" s="150"/>
      <c r="J841" s="151">
        <f>ROUND(I841*H841,2)</f>
        <v>0</v>
      </c>
      <c r="K841" s="152"/>
      <c r="L841" s="32"/>
      <c r="M841" s="153" t="s">
        <v>1</v>
      </c>
      <c r="N841" s="154" t="s">
        <v>41</v>
      </c>
      <c r="P841" s="155">
        <f>O841*H841</f>
        <v>0</v>
      </c>
      <c r="Q841" s="155">
        <v>0</v>
      </c>
      <c r="R841" s="155">
        <f>Q841*H841</f>
        <v>0</v>
      </c>
      <c r="S841" s="155">
        <v>1.4E-2</v>
      </c>
      <c r="T841" s="156">
        <f>S841*H841</f>
        <v>6.1362000000000005</v>
      </c>
      <c r="AR841" s="157" t="s">
        <v>267</v>
      </c>
      <c r="AT841" s="157" t="s">
        <v>188</v>
      </c>
      <c r="AU841" s="157" t="s">
        <v>88</v>
      </c>
      <c r="AY841" s="17" t="s">
        <v>186</v>
      </c>
      <c r="BE841" s="158">
        <f>IF(N841="základná",J841,0)</f>
        <v>0</v>
      </c>
      <c r="BF841" s="158">
        <f>IF(N841="znížená",J841,0)</f>
        <v>0</v>
      </c>
      <c r="BG841" s="158">
        <f>IF(N841="zákl. prenesená",J841,0)</f>
        <v>0</v>
      </c>
      <c r="BH841" s="158">
        <f>IF(N841="zníž. prenesená",J841,0)</f>
        <v>0</v>
      </c>
      <c r="BI841" s="158">
        <f>IF(N841="nulová",J841,0)</f>
        <v>0</v>
      </c>
      <c r="BJ841" s="17" t="s">
        <v>88</v>
      </c>
      <c r="BK841" s="158">
        <f>ROUND(I841*H841,2)</f>
        <v>0</v>
      </c>
      <c r="BL841" s="17" t="s">
        <v>267</v>
      </c>
      <c r="BM841" s="157" t="s">
        <v>1190</v>
      </c>
    </row>
    <row r="842" spans="2:65" s="14" customFormat="1">
      <c r="B842" s="174"/>
      <c r="D842" s="160" t="s">
        <v>193</v>
      </c>
      <c r="E842" s="175" t="s">
        <v>1</v>
      </c>
      <c r="F842" s="176" t="s">
        <v>1191</v>
      </c>
      <c r="H842" s="175" t="s">
        <v>1</v>
      </c>
      <c r="I842" s="177"/>
      <c r="L842" s="174"/>
      <c r="M842" s="178"/>
      <c r="T842" s="179"/>
      <c r="AT842" s="175" t="s">
        <v>193</v>
      </c>
      <c r="AU842" s="175" t="s">
        <v>88</v>
      </c>
      <c r="AV842" s="14" t="s">
        <v>82</v>
      </c>
      <c r="AW842" s="14" t="s">
        <v>31</v>
      </c>
      <c r="AX842" s="14" t="s">
        <v>75</v>
      </c>
      <c r="AY842" s="175" t="s">
        <v>186</v>
      </c>
    </row>
    <row r="843" spans="2:65" s="12" customFormat="1">
      <c r="B843" s="159"/>
      <c r="D843" s="160" t="s">
        <v>193</v>
      </c>
      <c r="E843" s="161" t="s">
        <v>1</v>
      </c>
      <c r="F843" s="162" t="s">
        <v>1192</v>
      </c>
      <c r="H843" s="163">
        <v>319.2</v>
      </c>
      <c r="I843" s="164"/>
      <c r="L843" s="159"/>
      <c r="M843" s="165"/>
      <c r="T843" s="166"/>
      <c r="AT843" s="161" t="s">
        <v>193</v>
      </c>
      <c r="AU843" s="161" t="s">
        <v>88</v>
      </c>
      <c r="AV843" s="12" t="s">
        <v>88</v>
      </c>
      <c r="AW843" s="12" t="s">
        <v>31</v>
      </c>
      <c r="AX843" s="12" t="s">
        <v>75</v>
      </c>
      <c r="AY843" s="161" t="s">
        <v>186</v>
      </c>
    </row>
    <row r="844" spans="2:65" s="12" customFormat="1">
      <c r="B844" s="159"/>
      <c r="D844" s="160" t="s">
        <v>193</v>
      </c>
      <c r="E844" s="161" t="s">
        <v>1</v>
      </c>
      <c r="F844" s="162" t="s">
        <v>1193</v>
      </c>
      <c r="H844" s="163">
        <v>39.1</v>
      </c>
      <c r="I844" s="164"/>
      <c r="L844" s="159"/>
      <c r="M844" s="165"/>
      <c r="T844" s="166"/>
      <c r="AT844" s="161" t="s">
        <v>193</v>
      </c>
      <c r="AU844" s="161" t="s">
        <v>88</v>
      </c>
      <c r="AV844" s="12" t="s">
        <v>88</v>
      </c>
      <c r="AW844" s="12" t="s">
        <v>31</v>
      </c>
      <c r="AX844" s="12" t="s">
        <v>75</v>
      </c>
      <c r="AY844" s="161" t="s">
        <v>186</v>
      </c>
    </row>
    <row r="845" spans="2:65" s="12" customFormat="1">
      <c r="B845" s="159"/>
      <c r="D845" s="160" t="s">
        <v>193</v>
      </c>
      <c r="E845" s="161" t="s">
        <v>1</v>
      </c>
      <c r="F845" s="162" t="s">
        <v>1194</v>
      </c>
      <c r="H845" s="163">
        <v>80</v>
      </c>
      <c r="I845" s="164"/>
      <c r="L845" s="159"/>
      <c r="M845" s="165"/>
      <c r="T845" s="166"/>
      <c r="AT845" s="161" t="s">
        <v>193</v>
      </c>
      <c r="AU845" s="161" t="s">
        <v>88</v>
      </c>
      <c r="AV845" s="12" t="s">
        <v>88</v>
      </c>
      <c r="AW845" s="12" t="s">
        <v>31</v>
      </c>
      <c r="AX845" s="12" t="s">
        <v>75</v>
      </c>
      <c r="AY845" s="161" t="s">
        <v>186</v>
      </c>
    </row>
    <row r="846" spans="2:65" s="13" customFormat="1">
      <c r="B846" s="167"/>
      <c r="D846" s="160" t="s">
        <v>193</v>
      </c>
      <c r="E846" s="168" t="s">
        <v>1</v>
      </c>
      <c r="F846" s="169" t="s">
        <v>195</v>
      </c>
      <c r="H846" s="170">
        <v>438.3</v>
      </c>
      <c r="I846" s="171"/>
      <c r="L846" s="167"/>
      <c r="M846" s="172"/>
      <c r="T846" s="173"/>
      <c r="AT846" s="168" t="s">
        <v>193</v>
      </c>
      <c r="AU846" s="168" t="s">
        <v>88</v>
      </c>
      <c r="AV846" s="13" t="s">
        <v>192</v>
      </c>
      <c r="AW846" s="13" t="s">
        <v>31</v>
      </c>
      <c r="AX846" s="13" t="s">
        <v>82</v>
      </c>
      <c r="AY846" s="168" t="s">
        <v>186</v>
      </c>
    </row>
    <row r="847" spans="2:65" s="1" customFormat="1" ht="24.25" customHeight="1">
      <c r="B847" s="144"/>
      <c r="C847" s="145" t="s">
        <v>919</v>
      </c>
      <c r="D847" s="145" t="s">
        <v>188</v>
      </c>
      <c r="E847" s="146" t="s">
        <v>1195</v>
      </c>
      <c r="F847" s="147" t="s">
        <v>1196</v>
      </c>
      <c r="G847" s="148" t="s">
        <v>322</v>
      </c>
      <c r="H847" s="149">
        <v>118</v>
      </c>
      <c r="I847" s="150"/>
      <c r="J847" s="151">
        <f>ROUND(I847*H847,2)</f>
        <v>0</v>
      </c>
      <c r="K847" s="152"/>
      <c r="L847" s="32"/>
      <c r="M847" s="153" t="s">
        <v>1</v>
      </c>
      <c r="N847" s="154" t="s">
        <v>41</v>
      </c>
      <c r="P847" s="155">
        <f>O847*H847</f>
        <v>0</v>
      </c>
      <c r="Q847" s="155">
        <v>0</v>
      </c>
      <c r="R847" s="155">
        <f>Q847*H847</f>
        <v>0</v>
      </c>
      <c r="S847" s="155">
        <v>0</v>
      </c>
      <c r="T847" s="156">
        <f>S847*H847</f>
        <v>0</v>
      </c>
      <c r="AR847" s="157" t="s">
        <v>267</v>
      </c>
      <c r="AT847" s="157" t="s">
        <v>188</v>
      </c>
      <c r="AU847" s="157" t="s">
        <v>88</v>
      </c>
      <c r="AY847" s="17" t="s">
        <v>186</v>
      </c>
      <c r="BE847" s="158">
        <f>IF(N847="základná",J847,0)</f>
        <v>0</v>
      </c>
      <c r="BF847" s="158">
        <f>IF(N847="znížená",J847,0)</f>
        <v>0</v>
      </c>
      <c r="BG847" s="158">
        <f>IF(N847="zákl. prenesená",J847,0)</f>
        <v>0</v>
      </c>
      <c r="BH847" s="158">
        <f>IF(N847="zníž. prenesená",J847,0)</f>
        <v>0</v>
      </c>
      <c r="BI847" s="158">
        <f>IF(N847="nulová",J847,0)</f>
        <v>0</v>
      </c>
      <c r="BJ847" s="17" t="s">
        <v>88</v>
      </c>
      <c r="BK847" s="158">
        <f>ROUND(I847*H847,2)</f>
        <v>0</v>
      </c>
      <c r="BL847" s="17" t="s">
        <v>267</v>
      </c>
      <c r="BM847" s="157" t="s">
        <v>1197</v>
      </c>
    </row>
    <row r="848" spans="2:65" s="12" customFormat="1">
      <c r="B848" s="159"/>
      <c r="D848" s="160" t="s">
        <v>193</v>
      </c>
      <c r="E848" s="161" t="s">
        <v>1</v>
      </c>
      <c r="F848" s="162" t="s">
        <v>1198</v>
      </c>
      <c r="H848" s="163">
        <v>118</v>
      </c>
      <c r="I848" s="164"/>
      <c r="L848" s="159"/>
      <c r="M848" s="165"/>
      <c r="T848" s="166"/>
      <c r="AT848" s="161" t="s">
        <v>193</v>
      </c>
      <c r="AU848" s="161" t="s">
        <v>88</v>
      </c>
      <c r="AV848" s="12" t="s">
        <v>88</v>
      </c>
      <c r="AW848" s="12" t="s">
        <v>31</v>
      </c>
      <c r="AX848" s="12" t="s">
        <v>75</v>
      </c>
      <c r="AY848" s="161" t="s">
        <v>186</v>
      </c>
    </row>
    <row r="849" spans="2:65" s="13" customFormat="1">
      <c r="B849" s="167"/>
      <c r="D849" s="160" t="s">
        <v>193</v>
      </c>
      <c r="E849" s="168" t="s">
        <v>1</v>
      </c>
      <c r="F849" s="169" t="s">
        <v>195</v>
      </c>
      <c r="H849" s="170">
        <v>118</v>
      </c>
      <c r="I849" s="171"/>
      <c r="L849" s="167"/>
      <c r="M849" s="172"/>
      <c r="T849" s="173"/>
      <c r="AT849" s="168" t="s">
        <v>193</v>
      </c>
      <c r="AU849" s="168" t="s">
        <v>88</v>
      </c>
      <c r="AV849" s="13" t="s">
        <v>192</v>
      </c>
      <c r="AW849" s="13" t="s">
        <v>31</v>
      </c>
      <c r="AX849" s="13" t="s">
        <v>82</v>
      </c>
      <c r="AY849" s="168" t="s">
        <v>186</v>
      </c>
    </row>
    <row r="850" spans="2:65" s="1" customFormat="1" ht="24.25" customHeight="1">
      <c r="B850" s="144"/>
      <c r="C850" s="145" t="s">
        <v>1199</v>
      </c>
      <c r="D850" s="145" t="s">
        <v>188</v>
      </c>
      <c r="E850" s="146" t="s">
        <v>1200</v>
      </c>
      <c r="F850" s="147" t="s">
        <v>1201</v>
      </c>
      <c r="G850" s="148" t="s">
        <v>322</v>
      </c>
      <c r="H850" s="149">
        <v>283.5</v>
      </c>
      <c r="I850" s="150"/>
      <c r="J850" s="151">
        <f>ROUND(I850*H850,2)</f>
        <v>0</v>
      </c>
      <c r="K850" s="152"/>
      <c r="L850" s="32"/>
      <c r="M850" s="153" t="s">
        <v>1</v>
      </c>
      <c r="N850" s="154" t="s">
        <v>41</v>
      </c>
      <c r="P850" s="155">
        <f>O850*H850</f>
        <v>0</v>
      </c>
      <c r="Q850" s="155">
        <v>0</v>
      </c>
      <c r="R850" s="155">
        <f>Q850*H850</f>
        <v>0</v>
      </c>
      <c r="S850" s="155">
        <v>0</v>
      </c>
      <c r="T850" s="156">
        <f>S850*H850</f>
        <v>0</v>
      </c>
      <c r="AR850" s="157" t="s">
        <v>267</v>
      </c>
      <c r="AT850" s="157" t="s">
        <v>188</v>
      </c>
      <c r="AU850" s="157" t="s">
        <v>88</v>
      </c>
      <c r="AY850" s="17" t="s">
        <v>186</v>
      </c>
      <c r="BE850" s="158">
        <f>IF(N850="základná",J850,0)</f>
        <v>0</v>
      </c>
      <c r="BF850" s="158">
        <f>IF(N850="znížená",J850,0)</f>
        <v>0</v>
      </c>
      <c r="BG850" s="158">
        <f>IF(N850="zákl. prenesená",J850,0)</f>
        <v>0</v>
      </c>
      <c r="BH850" s="158">
        <f>IF(N850="zníž. prenesená",J850,0)</f>
        <v>0</v>
      </c>
      <c r="BI850" s="158">
        <f>IF(N850="nulová",J850,0)</f>
        <v>0</v>
      </c>
      <c r="BJ850" s="17" t="s">
        <v>88</v>
      </c>
      <c r="BK850" s="158">
        <f>ROUND(I850*H850,2)</f>
        <v>0</v>
      </c>
      <c r="BL850" s="17" t="s">
        <v>267</v>
      </c>
      <c r="BM850" s="157" t="s">
        <v>1202</v>
      </c>
    </row>
    <row r="851" spans="2:65" s="12" customFormat="1">
      <c r="B851" s="159"/>
      <c r="D851" s="160" t="s">
        <v>193</v>
      </c>
      <c r="E851" s="161" t="s">
        <v>1</v>
      </c>
      <c r="F851" s="162" t="s">
        <v>1203</v>
      </c>
      <c r="H851" s="163">
        <v>268.5</v>
      </c>
      <c r="I851" s="164"/>
      <c r="L851" s="159"/>
      <c r="M851" s="165"/>
      <c r="T851" s="166"/>
      <c r="AT851" s="161" t="s">
        <v>193</v>
      </c>
      <c r="AU851" s="161" t="s">
        <v>88</v>
      </c>
      <c r="AV851" s="12" t="s">
        <v>88</v>
      </c>
      <c r="AW851" s="12" t="s">
        <v>31</v>
      </c>
      <c r="AX851" s="12" t="s">
        <v>75</v>
      </c>
      <c r="AY851" s="161" t="s">
        <v>186</v>
      </c>
    </row>
    <row r="852" spans="2:65" s="12" customFormat="1">
      <c r="B852" s="159"/>
      <c r="D852" s="160" t="s">
        <v>193</v>
      </c>
      <c r="E852" s="161" t="s">
        <v>1</v>
      </c>
      <c r="F852" s="162" t="s">
        <v>1204</v>
      </c>
      <c r="H852" s="163">
        <v>15</v>
      </c>
      <c r="I852" s="164"/>
      <c r="L852" s="159"/>
      <c r="M852" s="165"/>
      <c r="T852" s="166"/>
      <c r="AT852" s="161" t="s">
        <v>193</v>
      </c>
      <c r="AU852" s="161" t="s">
        <v>88</v>
      </c>
      <c r="AV852" s="12" t="s">
        <v>88</v>
      </c>
      <c r="AW852" s="12" t="s">
        <v>31</v>
      </c>
      <c r="AX852" s="12" t="s">
        <v>75</v>
      </c>
      <c r="AY852" s="161" t="s">
        <v>186</v>
      </c>
    </row>
    <row r="853" spans="2:65" s="13" customFormat="1">
      <c r="B853" s="167"/>
      <c r="D853" s="160" t="s">
        <v>193</v>
      </c>
      <c r="E853" s="168" t="s">
        <v>1</v>
      </c>
      <c r="F853" s="169" t="s">
        <v>195</v>
      </c>
      <c r="H853" s="170">
        <v>283.5</v>
      </c>
      <c r="I853" s="171"/>
      <c r="L853" s="167"/>
      <c r="M853" s="172"/>
      <c r="T853" s="173"/>
      <c r="AT853" s="168" t="s">
        <v>193</v>
      </c>
      <c r="AU853" s="168" t="s">
        <v>88</v>
      </c>
      <c r="AV853" s="13" t="s">
        <v>192</v>
      </c>
      <c r="AW853" s="13" t="s">
        <v>31</v>
      </c>
      <c r="AX853" s="13" t="s">
        <v>82</v>
      </c>
      <c r="AY853" s="168" t="s">
        <v>186</v>
      </c>
    </row>
    <row r="854" spans="2:65" s="1" customFormat="1" ht="24.25" customHeight="1">
      <c r="B854" s="144"/>
      <c r="C854" s="145" t="s">
        <v>930</v>
      </c>
      <c r="D854" s="145" t="s">
        <v>188</v>
      </c>
      <c r="E854" s="146" t="s">
        <v>1205</v>
      </c>
      <c r="F854" s="147" t="s">
        <v>1206</v>
      </c>
      <c r="G854" s="148" t="s">
        <v>322</v>
      </c>
      <c r="H854" s="149">
        <v>76</v>
      </c>
      <c r="I854" s="150"/>
      <c r="J854" s="151">
        <f>ROUND(I854*H854,2)</f>
        <v>0</v>
      </c>
      <c r="K854" s="152"/>
      <c r="L854" s="32"/>
      <c r="M854" s="153" t="s">
        <v>1</v>
      </c>
      <c r="N854" s="154" t="s">
        <v>41</v>
      </c>
      <c r="P854" s="155">
        <f>O854*H854</f>
        <v>0</v>
      </c>
      <c r="Q854" s="155">
        <v>0</v>
      </c>
      <c r="R854" s="155">
        <f>Q854*H854</f>
        <v>0</v>
      </c>
      <c r="S854" s="155">
        <v>0</v>
      </c>
      <c r="T854" s="156">
        <f>S854*H854</f>
        <v>0</v>
      </c>
      <c r="AR854" s="157" t="s">
        <v>267</v>
      </c>
      <c r="AT854" s="157" t="s">
        <v>188</v>
      </c>
      <c r="AU854" s="157" t="s">
        <v>88</v>
      </c>
      <c r="AY854" s="17" t="s">
        <v>186</v>
      </c>
      <c r="BE854" s="158">
        <f>IF(N854="základná",J854,0)</f>
        <v>0</v>
      </c>
      <c r="BF854" s="158">
        <f>IF(N854="znížená",J854,0)</f>
        <v>0</v>
      </c>
      <c r="BG854" s="158">
        <f>IF(N854="zákl. prenesená",J854,0)</f>
        <v>0</v>
      </c>
      <c r="BH854" s="158">
        <f>IF(N854="zníž. prenesená",J854,0)</f>
        <v>0</v>
      </c>
      <c r="BI854" s="158">
        <f>IF(N854="nulová",J854,0)</f>
        <v>0</v>
      </c>
      <c r="BJ854" s="17" t="s">
        <v>88</v>
      </c>
      <c r="BK854" s="158">
        <f>ROUND(I854*H854,2)</f>
        <v>0</v>
      </c>
      <c r="BL854" s="17" t="s">
        <v>267</v>
      </c>
      <c r="BM854" s="157" t="s">
        <v>1207</v>
      </c>
    </row>
    <row r="855" spans="2:65" s="12" customFormat="1">
      <c r="B855" s="159"/>
      <c r="D855" s="160" t="s">
        <v>193</v>
      </c>
      <c r="E855" s="161" t="s">
        <v>1</v>
      </c>
      <c r="F855" s="162" t="s">
        <v>1208</v>
      </c>
      <c r="H855" s="163">
        <v>62</v>
      </c>
      <c r="I855" s="164"/>
      <c r="L855" s="159"/>
      <c r="M855" s="165"/>
      <c r="T855" s="166"/>
      <c r="AT855" s="161" t="s">
        <v>193</v>
      </c>
      <c r="AU855" s="161" t="s">
        <v>88</v>
      </c>
      <c r="AV855" s="12" t="s">
        <v>88</v>
      </c>
      <c r="AW855" s="12" t="s">
        <v>31</v>
      </c>
      <c r="AX855" s="12" t="s">
        <v>75</v>
      </c>
      <c r="AY855" s="161" t="s">
        <v>186</v>
      </c>
    </row>
    <row r="856" spans="2:65" s="12" customFormat="1">
      <c r="B856" s="159"/>
      <c r="D856" s="160" t="s">
        <v>193</v>
      </c>
      <c r="E856" s="161" t="s">
        <v>1</v>
      </c>
      <c r="F856" s="162" t="s">
        <v>1209</v>
      </c>
      <c r="H856" s="163">
        <v>14</v>
      </c>
      <c r="I856" s="164"/>
      <c r="L856" s="159"/>
      <c r="M856" s="165"/>
      <c r="T856" s="166"/>
      <c r="AT856" s="161" t="s">
        <v>193</v>
      </c>
      <c r="AU856" s="161" t="s">
        <v>88</v>
      </c>
      <c r="AV856" s="12" t="s">
        <v>88</v>
      </c>
      <c r="AW856" s="12" t="s">
        <v>31</v>
      </c>
      <c r="AX856" s="12" t="s">
        <v>75</v>
      </c>
      <c r="AY856" s="161" t="s">
        <v>186</v>
      </c>
    </row>
    <row r="857" spans="2:65" s="13" customFormat="1">
      <c r="B857" s="167"/>
      <c r="D857" s="160" t="s">
        <v>193</v>
      </c>
      <c r="E857" s="168" t="s">
        <v>1</v>
      </c>
      <c r="F857" s="169" t="s">
        <v>195</v>
      </c>
      <c r="H857" s="170">
        <v>76</v>
      </c>
      <c r="I857" s="171"/>
      <c r="L857" s="167"/>
      <c r="M857" s="172"/>
      <c r="T857" s="173"/>
      <c r="AT857" s="168" t="s">
        <v>193</v>
      </c>
      <c r="AU857" s="168" t="s">
        <v>88</v>
      </c>
      <c r="AV857" s="13" t="s">
        <v>192</v>
      </c>
      <c r="AW857" s="13" t="s">
        <v>31</v>
      </c>
      <c r="AX857" s="13" t="s">
        <v>82</v>
      </c>
      <c r="AY857" s="168" t="s">
        <v>186</v>
      </c>
    </row>
    <row r="858" spans="2:65" s="1" customFormat="1" ht="24.25" customHeight="1">
      <c r="B858" s="144"/>
      <c r="C858" s="180" t="s">
        <v>1210</v>
      </c>
      <c r="D858" s="180" t="s">
        <v>218</v>
      </c>
      <c r="E858" s="181" t="s">
        <v>1211</v>
      </c>
      <c r="F858" s="182" t="s">
        <v>1212</v>
      </c>
      <c r="G858" s="183" t="s">
        <v>198</v>
      </c>
      <c r="H858" s="184">
        <v>7.7439999999999998</v>
      </c>
      <c r="I858" s="185"/>
      <c r="J858" s="186">
        <f>ROUND(I858*H858,2)</f>
        <v>0</v>
      </c>
      <c r="K858" s="187"/>
      <c r="L858" s="188"/>
      <c r="M858" s="189" t="s">
        <v>1</v>
      </c>
      <c r="N858" s="190" t="s">
        <v>41</v>
      </c>
      <c r="P858" s="155">
        <f>O858*H858</f>
        <v>0</v>
      </c>
      <c r="Q858" s="155">
        <v>0</v>
      </c>
      <c r="R858" s="155">
        <f>Q858*H858</f>
        <v>0</v>
      </c>
      <c r="S858" s="155">
        <v>0</v>
      </c>
      <c r="T858" s="156">
        <f>S858*H858</f>
        <v>0</v>
      </c>
      <c r="AR858" s="157" t="s">
        <v>336</v>
      </c>
      <c r="AT858" s="157" t="s">
        <v>218</v>
      </c>
      <c r="AU858" s="157" t="s">
        <v>88</v>
      </c>
      <c r="AY858" s="17" t="s">
        <v>186</v>
      </c>
      <c r="BE858" s="158">
        <f>IF(N858="základná",J858,0)</f>
        <v>0</v>
      </c>
      <c r="BF858" s="158">
        <f>IF(N858="znížená",J858,0)</f>
        <v>0</v>
      </c>
      <c r="BG858" s="158">
        <f>IF(N858="zákl. prenesená",J858,0)</f>
        <v>0</v>
      </c>
      <c r="BH858" s="158">
        <f>IF(N858="zníž. prenesená",J858,0)</f>
        <v>0</v>
      </c>
      <c r="BI858" s="158">
        <f>IF(N858="nulová",J858,0)</f>
        <v>0</v>
      </c>
      <c r="BJ858" s="17" t="s">
        <v>88</v>
      </c>
      <c r="BK858" s="158">
        <f>ROUND(I858*H858,2)</f>
        <v>0</v>
      </c>
      <c r="BL858" s="17" t="s">
        <v>267</v>
      </c>
      <c r="BM858" s="157" t="s">
        <v>1213</v>
      </c>
    </row>
    <row r="859" spans="2:65" s="1" customFormat="1" ht="16.5" customHeight="1">
      <c r="B859" s="144"/>
      <c r="C859" s="180" t="s">
        <v>941</v>
      </c>
      <c r="D859" s="180" t="s">
        <v>218</v>
      </c>
      <c r="E859" s="181" t="s">
        <v>1214</v>
      </c>
      <c r="F859" s="182" t="s">
        <v>1215</v>
      </c>
      <c r="G859" s="183" t="s">
        <v>132</v>
      </c>
      <c r="H859" s="184">
        <v>38.273000000000003</v>
      </c>
      <c r="I859" s="185"/>
      <c r="J859" s="186">
        <f>ROUND(I859*H859,2)</f>
        <v>0</v>
      </c>
      <c r="K859" s="187"/>
      <c r="L859" s="188"/>
      <c r="M859" s="189" t="s">
        <v>1</v>
      </c>
      <c r="N859" s="190" t="s">
        <v>41</v>
      </c>
      <c r="P859" s="155">
        <f>O859*H859</f>
        <v>0</v>
      </c>
      <c r="Q859" s="155">
        <v>0</v>
      </c>
      <c r="R859" s="155">
        <f>Q859*H859</f>
        <v>0</v>
      </c>
      <c r="S859" s="155">
        <v>0</v>
      </c>
      <c r="T859" s="156">
        <f>S859*H859</f>
        <v>0</v>
      </c>
      <c r="AR859" s="157" t="s">
        <v>336</v>
      </c>
      <c r="AT859" s="157" t="s">
        <v>218</v>
      </c>
      <c r="AU859" s="157" t="s">
        <v>88</v>
      </c>
      <c r="AY859" s="17" t="s">
        <v>186</v>
      </c>
      <c r="BE859" s="158">
        <f>IF(N859="základná",J859,0)</f>
        <v>0</v>
      </c>
      <c r="BF859" s="158">
        <f>IF(N859="znížená",J859,0)</f>
        <v>0</v>
      </c>
      <c r="BG859" s="158">
        <f>IF(N859="zákl. prenesená",J859,0)</f>
        <v>0</v>
      </c>
      <c r="BH859" s="158">
        <f>IF(N859="zníž. prenesená",J859,0)</f>
        <v>0</v>
      </c>
      <c r="BI859" s="158">
        <f>IF(N859="nulová",J859,0)</f>
        <v>0</v>
      </c>
      <c r="BJ859" s="17" t="s">
        <v>88</v>
      </c>
      <c r="BK859" s="158">
        <f>ROUND(I859*H859,2)</f>
        <v>0</v>
      </c>
      <c r="BL859" s="17" t="s">
        <v>267</v>
      </c>
      <c r="BM859" s="157" t="s">
        <v>1216</v>
      </c>
    </row>
    <row r="860" spans="2:65" s="14" customFormat="1">
      <c r="B860" s="174"/>
      <c r="D860" s="160" t="s">
        <v>193</v>
      </c>
      <c r="E860" s="175" t="s">
        <v>1</v>
      </c>
      <c r="F860" s="176" t="s">
        <v>1217</v>
      </c>
      <c r="H860" s="175" t="s">
        <v>1</v>
      </c>
      <c r="I860" s="177"/>
      <c r="L860" s="174"/>
      <c r="M860" s="178"/>
      <c r="T860" s="179"/>
      <c r="AT860" s="175" t="s">
        <v>193</v>
      </c>
      <c r="AU860" s="175" t="s">
        <v>88</v>
      </c>
      <c r="AV860" s="14" t="s">
        <v>82</v>
      </c>
      <c r="AW860" s="14" t="s">
        <v>31</v>
      </c>
      <c r="AX860" s="14" t="s">
        <v>75</v>
      </c>
      <c r="AY860" s="175" t="s">
        <v>186</v>
      </c>
    </row>
    <row r="861" spans="2:65" s="12" customFormat="1">
      <c r="B861" s="159"/>
      <c r="D861" s="160" t="s">
        <v>193</v>
      </c>
      <c r="E861" s="161" t="s">
        <v>1</v>
      </c>
      <c r="F861" s="162" t="s">
        <v>1218</v>
      </c>
      <c r="H861" s="163">
        <v>38.273000000000003</v>
      </c>
      <c r="I861" s="164"/>
      <c r="L861" s="159"/>
      <c r="M861" s="165"/>
      <c r="T861" s="166"/>
      <c r="AT861" s="161" t="s">
        <v>193</v>
      </c>
      <c r="AU861" s="161" t="s">
        <v>88</v>
      </c>
      <c r="AV861" s="12" t="s">
        <v>88</v>
      </c>
      <c r="AW861" s="12" t="s">
        <v>31</v>
      </c>
      <c r="AX861" s="12" t="s">
        <v>75</v>
      </c>
      <c r="AY861" s="161" t="s">
        <v>186</v>
      </c>
    </row>
    <row r="862" spans="2:65" s="13" customFormat="1">
      <c r="B862" s="167"/>
      <c r="D862" s="160" t="s">
        <v>193</v>
      </c>
      <c r="E862" s="168" t="s">
        <v>1</v>
      </c>
      <c r="F862" s="169" t="s">
        <v>195</v>
      </c>
      <c r="H862" s="170">
        <v>38.273000000000003</v>
      </c>
      <c r="I862" s="171"/>
      <c r="L862" s="167"/>
      <c r="M862" s="172"/>
      <c r="T862" s="173"/>
      <c r="AT862" s="168" t="s">
        <v>193</v>
      </c>
      <c r="AU862" s="168" t="s">
        <v>88</v>
      </c>
      <c r="AV862" s="13" t="s">
        <v>192</v>
      </c>
      <c r="AW862" s="13" t="s">
        <v>31</v>
      </c>
      <c r="AX862" s="13" t="s">
        <v>82</v>
      </c>
      <c r="AY862" s="168" t="s">
        <v>186</v>
      </c>
    </row>
    <row r="863" spans="2:65" s="1" customFormat="1" ht="21.75" customHeight="1">
      <c r="B863" s="144"/>
      <c r="C863" s="145" t="s">
        <v>1219</v>
      </c>
      <c r="D863" s="145" t="s">
        <v>188</v>
      </c>
      <c r="E863" s="146" t="s">
        <v>1220</v>
      </c>
      <c r="F863" s="147" t="s">
        <v>1221</v>
      </c>
      <c r="G863" s="148" t="s">
        <v>322</v>
      </c>
      <c r="H863" s="149">
        <v>900</v>
      </c>
      <c r="I863" s="150"/>
      <c r="J863" s="151">
        <f>ROUND(I863*H863,2)</f>
        <v>0</v>
      </c>
      <c r="K863" s="152"/>
      <c r="L863" s="32"/>
      <c r="M863" s="153" t="s">
        <v>1</v>
      </c>
      <c r="N863" s="154" t="s">
        <v>41</v>
      </c>
      <c r="P863" s="155">
        <f>O863*H863</f>
        <v>0</v>
      </c>
      <c r="Q863" s="155">
        <v>0</v>
      </c>
      <c r="R863" s="155">
        <f>Q863*H863</f>
        <v>0</v>
      </c>
      <c r="S863" s="155">
        <v>0</v>
      </c>
      <c r="T863" s="156">
        <f>S863*H863</f>
        <v>0</v>
      </c>
      <c r="AR863" s="157" t="s">
        <v>267</v>
      </c>
      <c r="AT863" s="157" t="s">
        <v>188</v>
      </c>
      <c r="AU863" s="157" t="s">
        <v>88</v>
      </c>
      <c r="AY863" s="17" t="s">
        <v>186</v>
      </c>
      <c r="BE863" s="158">
        <f>IF(N863="základná",J863,0)</f>
        <v>0</v>
      </c>
      <c r="BF863" s="158">
        <f>IF(N863="znížená",J863,0)</f>
        <v>0</v>
      </c>
      <c r="BG863" s="158">
        <f>IF(N863="zákl. prenesená",J863,0)</f>
        <v>0</v>
      </c>
      <c r="BH863" s="158">
        <f>IF(N863="zníž. prenesená",J863,0)</f>
        <v>0</v>
      </c>
      <c r="BI863" s="158">
        <f>IF(N863="nulová",J863,0)</f>
        <v>0</v>
      </c>
      <c r="BJ863" s="17" t="s">
        <v>88</v>
      </c>
      <c r="BK863" s="158">
        <f>ROUND(I863*H863,2)</f>
        <v>0</v>
      </c>
      <c r="BL863" s="17" t="s">
        <v>267</v>
      </c>
      <c r="BM863" s="157" t="s">
        <v>1222</v>
      </c>
    </row>
    <row r="864" spans="2:65" s="12" customFormat="1">
      <c r="B864" s="159"/>
      <c r="D864" s="160" t="s">
        <v>193</v>
      </c>
      <c r="E864" s="161" t="s">
        <v>1</v>
      </c>
      <c r="F864" s="162" t="s">
        <v>1223</v>
      </c>
      <c r="H864" s="163">
        <v>900</v>
      </c>
      <c r="I864" s="164"/>
      <c r="L864" s="159"/>
      <c r="M864" s="165"/>
      <c r="T864" s="166"/>
      <c r="AT864" s="161" t="s">
        <v>193</v>
      </c>
      <c r="AU864" s="161" t="s">
        <v>88</v>
      </c>
      <c r="AV864" s="12" t="s">
        <v>88</v>
      </c>
      <c r="AW864" s="12" t="s">
        <v>31</v>
      </c>
      <c r="AX864" s="12" t="s">
        <v>75</v>
      </c>
      <c r="AY864" s="161" t="s">
        <v>186</v>
      </c>
    </row>
    <row r="865" spans="2:65" s="13" customFormat="1">
      <c r="B865" s="167"/>
      <c r="D865" s="160" t="s">
        <v>193</v>
      </c>
      <c r="E865" s="168" t="s">
        <v>1</v>
      </c>
      <c r="F865" s="169" t="s">
        <v>195</v>
      </c>
      <c r="H865" s="170">
        <v>900</v>
      </c>
      <c r="I865" s="171"/>
      <c r="L865" s="167"/>
      <c r="M865" s="172"/>
      <c r="T865" s="173"/>
      <c r="AT865" s="168" t="s">
        <v>193</v>
      </c>
      <c r="AU865" s="168" t="s">
        <v>88</v>
      </c>
      <c r="AV865" s="13" t="s">
        <v>192</v>
      </c>
      <c r="AW865" s="13" t="s">
        <v>31</v>
      </c>
      <c r="AX865" s="13" t="s">
        <v>82</v>
      </c>
      <c r="AY865" s="168" t="s">
        <v>186</v>
      </c>
    </row>
    <row r="866" spans="2:65" s="1" customFormat="1" ht="16.5" customHeight="1">
      <c r="B866" s="144"/>
      <c r="C866" s="145" t="s">
        <v>951</v>
      </c>
      <c r="D866" s="145" t="s">
        <v>188</v>
      </c>
      <c r="E866" s="146" t="s">
        <v>1224</v>
      </c>
      <c r="F866" s="147" t="s">
        <v>1225</v>
      </c>
      <c r="G866" s="148" t="s">
        <v>322</v>
      </c>
      <c r="H866" s="149">
        <v>300</v>
      </c>
      <c r="I866" s="150"/>
      <c r="J866" s="151">
        <f>ROUND(I866*H866,2)</f>
        <v>0</v>
      </c>
      <c r="K866" s="152"/>
      <c r="L866" s="32"/>
      <c r="M866" s="153" t="s">
        <v>1</v>
      </c>
      <c r="N866" s="154" t="s">
        <v>41</v>
      </c>
      <c r="P866" s="155">
        <f>O866*H866</f>
        <v>0</v>
      </c>
      <c r="Q866" s="155">
        <v>0</v>
      </c>
      <c r="R866" s="155">
        <f>Q866*H866</f>
        <v>0</v>
      </c>
      <c r="S866" s="155">
        <v>0</v>
      </c>
      <c r="T866" s="156">
        <f>S866*H866</f>
        <v>0</v>
      </c>
      <c r="AR866" s="157" t="s">
        <v>267</v>
      </c>
      <c r="AT866" s="157" t="s">
        <v>188</v>
      </c>
      <c r="AU866" s="157" t="s">
        <v>88</v>
      </c>
      <c r="AY866" s="17" t="s">
        <v>186</v>
      </c>
      <c r="BE866" s="158">
        <f>IF(N866="základná",J866,0)</f>
        <v>0</v>
      </c>
      <c r="BF866" s="158">
        <f>IF(N866="znížená",J866,0)</f>
        <v>0</v>
      </c>
      <c r="BG866" s="158">
        <f>IF(N866="zákl. prenesená",J866,0)</f>
        <v>0</v>
      </c>
      <c r="BH866" s="158">
        <f>IF(N866="zníž. prenesená",J866,0)</f>
        <v>0</v>
      </c>
      <c r="BI866" s="158">
        <f>IF(N866="nulová",J866,0)</f>
        <v>0</v>
      </c>
      <c r="BJ866" s="17" t="s">
        <v>88</v>
      </c>
      <c r="BK866" s="158">
        <f>ROUND(I866*H866,2)</f>
        <v>0</v>
      </c>
      <c r="BL866" s="17" t="s">
        <v>267</v>
      </c>
      <c r="BM866" s="157" t="s">
        <v>1226</v>
      </c>
    </row>
    <row r="867" spans="2:65" s="12" customFormat="1">
      <c r="B867" s="159"/>
      <c r="D867" s="160" t="s">
        <v>193</v>
      </c>
      <c r="E867" s="161" t="s">
        <v>1</v>
      </c>
      <c r="F867" s="162" t="s">
        <v>1227</v>
      </c>
      <c r="H867" s="163">
        <v>300</v>
      </c>
      <c r="I867" s="164"/>
      <c r="L867" s="159"/>
      <c r="M867" s="165"/>
      <c r="T867" s="166"/>
      <c r="AT867" s="161" t="s">
        <v>193</v>
      </c>
      <c r="AU867" s="161" t="s">
        <v>88</v>
      </c>
      <c r="AV867" s="12" t="s">
        <v>88</v>
      </c>
      <c r="AW867" s="12" t="s">
        <v>31</v>
      </c>
      <c r="AX867" s="12" t="s">
        <v>75</v>
      </c>
      <c r="AY867" s="161" t="s">
        <v>186</v>
      </c>
    </row>
    <row r="868" spans="2:65" s="13" customFormat="1">
      <c r="B868" s="167"/>
      <c r="D868" s="160" t="s">
        <v>193</v>
      </c>
      <c r="E868" s="168" t="s">
        <v>1</v>
      </c>
      <c r="F868" s="169" t="s">
        <v>195</v>
      </c>
      <c r="H868" s="170">
        <v>300</v>
      </c>
      <c r="I868" s="171"/>
      <c r="L868" s="167"/>
      <c r="M868" s="172"/>
      <c r="T868" s="173"/>
      <c r="AT868" s="168" t="s">
        <v>193</v>
      </c>
      <c r="AU868" s="168" t="s">
        <v>88</v>
      </c>
      <c r="AV868" s="13" t="s">
        <v>192</v>
      </c>
      <c r="AW868" s="13" t="s">
        <v>31</v>
      </c>
      <c r="AX868" s="13" t="s">
        <v>82</v>
      </c>
      <c r="AY868" s="168" t="s">
        <v>186</v>
      </c>
    </row>
    <row r="869" spans="2:65" s="1" customFormat="1" ht="24.25" customHeight="1">
      <c r="B869" s="144"/>
      <c r="C869" s="180" t="s">
        <v>1228</v>
      </c>
      <c r="D869" s="180" t="s">
        <v>218</v>
      </c>
      <c r="E869" s="181" t="s">
        <v>1229</v>
      </c>
      <c r="F869" s="182" t="s">
        <v>1230</v>
      </c>
      <c r="G869" s="183" t="s">
        <v>198</v>
      </c>
      <c r="H869" s="184">
        <v>2.7719999999999998</v>
      </c>
      <c r="I869" s="185"/>
      <c r="J869" s="186">
        <f>ROUND(I869*H869,2)</f>
        <v>0</v>
      </c>
      <c r="K869" s="187"/>
      <c r="L869" s="188"/>
      <c r="M869" s="189" t="s">
        <v>1</v>
      </c>
      <c r="N869" s="190" t="s">
        <v>41</v>
      </c>
      <c r="P869" s="155">
        <f>O869*H869</f>
        <v>0</v>
      </c>
      <c r="Q869" s="155">
        <v>0</v>
      </c>
      <c r="R869" s="155">
        <f>Q869*H869</f>
        <v>0</v>
      </c>
      <c r="S869" s="155">
        <v>0</v>
      </c>
      <c r="T869" s="156">
        <f>S869*H869</f>
        <v>0</v>
      </c>
      <c r="AR869" s="157" t="s">
        <v>336</v>
      </c>
      <c r="AT869" s="157" t="s">
        <v>218</v>
      </c>
      <c r="AU869" s="157" t="s">
        <v>88</v>
      </c>
      <c r="AY869" s="17" t="s">
        <v>186</v>
      </c>
      <c r="BE869" s="158">
        <f>IF(N869="základná",J869,0)</f>
        <v>0</v>
      </c>
      <c r="BF869" s="158">
        <f>IF(N869="znížená",J869,0)</f>
        <v>0</v>
      </c>
      <c r="BG869" s="158">
        <f>IF(N869="zákl. prenesená",J869,0)</f>
        <v>0</v>
      </c>
      <c r="BH869" s="158">
        <f>IF(N869="zníž. prenesená",J869,0)</f>
        <v>0</v>
      </c>
      <c r="BI869" s="158">
        <f>IF(N869="nulová",J869,0)</f>
        <v>0</v>
      </c>
      <c r="BJ869" s="17" t="s">
        <v>88</v>
      </c>
      <c r="BK869" s="158">
        <f>ROUND(I869*H869,2)</f>
        <v>0</v>
      </c>
      <c r="BL869" s="17" t="s">
        <v>267</v>
      </c>
      <c r="BM869" s="157" t="s">
        <v>1231</v>
      </c>
    </row>
    <row r="870" spans="2:65" s="12" customFormat="1">
      <c r="B870" s="159"/>
      <c r="D870" s="160" t="s">
        <v>193</v>
      </c>
      <c r="E870" s="161" t="s">
        <v>1</v>
      </c>
      <c r="F870" s="162" t="s">
        <v>1232</v>
      </c>
      <c r="H870" s="163">
        <v>1.8</v>
      </c>
      <c r="I870" s="164"/>
      <c r="L870" s="159"/>
      <c r="M870" s="165"/>
      <c r="T870" s="166"/>
      <c r="AT870" s="161" t="s">
        <v>193</v>
      </c>
      <c r="AU870" s="161" t="s">
        <v>88</v>
      </c>
      <c r="AV870" s="12" t="s">
        <v>88</v>
      </c>
      <c r="AW870" s="12" t="s">
        <v>31</v>
      </c>
      <c r="AX870" s="12" t="s">
        <v>75</v>
      </c>
      <c r="AY870" s="161" t="s">
        <v>186</v>
      </c>
    </row>
    <row r="871" spans="2:65" s="12" customFormat="1">
      <c r="B871" s="159"/>
      <c r="D871" s="160" t="s">
        <v>193</v>
      </c>
      <c r="E871" s="161" t="s">
        <v>1</v>
      </c>
      <c r="F871" s="162" t="s">
        <v>1233</v>
      </c>
      <c r="H871" s="163">
        <v>0.72</v>
      </c>
      <c r="I871" s="164"/>
      <c r="L871" s="159"/>
      <c r="M871" s="165"/>
      <c r="T871" s="166"/>
      <c r="AT871" s="161" t="s">
        <v>193</v>
      </c>
      <c r="AU871" s="161" t="s">
        <v>88</v>
      </c>
      <c r="AV871" s="12" t="s">
        <v>88</v>
      </c>
      <c r="AW871" s="12" t="s">
        <v>31</v>
      </c>
      <c r="AX871" s="12" t="s">
        <v>75</v>
      </c>
      <c r="AY871" s="161" t="s">
        <v>186</v>
      </c>
    </row>
    <row r="872" spans="2:65" s="13" customFormat="1">
      <c r="B872" s="167"/>
      <c r="D872" s="160" t="s">
        <v>193</v>
      </c>
      <c r="E872" s="168" t="s">
        <v>1</v>
      </c>
      <c r="F872" s="169" t="s">
        <v>195</v>
      </c>
      <c r="H872" s="170">
        <v>2.52</v>
      </c>
      <c r="I872" s="171"/>
      <c r="L872" s="167"/>
      <c r="M872" s="172"/>
      <c r="T872" s="173"/>
      <c r="AT872" s="168" t="s">
        <v>193</v>
      </c>
      <c r="AU872" s="168" t="s">
        <v>88</v>
      </c>
      <c r="AV872" s="13" t="s">
        <v>192</v>
      </c>
      <c r="AW872" s="13" t="s">
        <v>31</v>
      </c>
      <c r="AX872" s="13" t="s">
        <v>75</v>
      </c>
      <c r="AY872" s="168" t="s">
        <v>186</v>
      </c>
    </row>
    <row r="873" spans="2:65" s="12" customFormat="1">
      <c r="B873" s="159"/>
      <c r="D873" s="160" t="s">
        <v>193</v>
      </c>
      <c r="E873" s="161" t="s">
        <v>1</v>
      </c>
      <c r="F873" s="162" t="s">
        <v>1234</v>
      </c>
      <c r="H873" s="163">
        <v>2.7719999999999998</v>
      </c>
      <c r="I873" s="164"/>
      <c r="L873" s="159"/>
      <c r="M873" s="165"/>
      <c r="T873" s="166"/>
      <c r="AT873" s="161" t="s">
        <v>193</v>
      </c>
      <c r="AU873" s="161" t="s">
        <v>88</v>
      </c>
      <c r="AV873" s="12" t="s">
        <v>88</v>
      </c>
      <c r="AW873" s="12" t="s">
        <v>31</v>
      </c>
      <c r="AX873" s="12" t="s">
        <v>75</v>
      </c>
      <c r="AY873" s="161" t="s">
        <v>186</v>
      </c>
    </row>
    <row r="874" spans="2:65" s="13" customFormat="1">
      <c r="B874" s="167"/>
      <c r="D874" s="160" t="s">
        <v>193</v>
      </c>
      <c r="E874" s="168" t="s">
        <v>1</v>
      </c>
      <c r="F874" s="169" t="s">
        <v>195</v>
      </c>
      <c r="H874" s="170">
        <v>2.7719999999999998</v>
      </c>
      <c r="I874" s="171"/>
      <c r="L874" s="167"/>
      <c r="M874" s="172"/>
      <c r="T874" s="173"/>
      <c r="AT874" s="168" t="s">
        <v>193</v>
      </c>
      <c r="AU874" s="168" t="s">
        <v>88</v>
      </c>
      <c r="AV874" s="13" t="s">
        <v>192</v>
      </c>
      <c r="AW874" s="13" t="s">
        <v>31</v>
      </c>
      <c r="AX874" s="13" t="s">
        <v>82</v>
      </c>
      <c r="AY874" s="168" t="s">
        <v>186</v>
      </c>
    </row>
    <row r="875" spans="2:65" s="1" customFormat="1" ht="33" customHeight="1">
      <c r="B875" s="144"/>
      <c r="C875" s="145" t="s">
        <v>960</v>
      </c>
      <c r="D875" s="145" t="s">
        <v>188</v>
      </c>
      <c r="E875" s="146" t="s">
        <v>1235</v>
      </c>
      <c r="F875" s="147" t="s">
        <v>1236</v>
      </c>
      <c r="G875" s="148" t="s">
        <v>132</v>
      </c>
      <c r="H875" s="149">
        <v>195.25</v>
      </c>
      <c r="I875" s="150"/>
      <c r="J875" s="151">
        <f>ROUND(I875*H875,2)</f>
        <v>0</v>
      </c>
      <c r="K875" s="152"/>
      <c r="L875" s="32"/>
      <c r="M875" s="153" t="s">
        <v>1</v>
      </c>
      <c r="N875" s="154" t="s">
        <v>41</v>
      </c>
      <c r="P875" s="155">
        <f>O875*H875</f>
        <v>0</v>
      </c>
      <c r="Q875" s="155">
        <v>0</v>
      </c>
      <c r="R875" s="155">
        <f>Q875*H875</f>
        <v>0</v>
      </c>
      <c r="S875" s="155">
        <v>7.0000000000000001E-3</v>
      </c>
      <c r="T875" s="156">
        <f>S875*H875</f>
        <v>1.3667500000000001</v>
      </c>
      <c r="AR875" s="157" t="s">
        <v>267</v>
      </c>
      <c r="AT875" s="157" t="s">
        <v>188</v>
      </c>
      <c r="AU875" s="157" t="s">
        <v>88</v>
      </c>
      <c r="AY875" s="17" t="s">
        <v>186</v>
      </c>
      <c r="BE875" s="158">
        <f>IF(N875="základná",J875,0)</f>
        <v>0</v>
      </c>
      <c r="BF875" s="158">
        <f>IF(N875="znížená",J875,0)</f>
        <v>0</v>
      </c>
      <c r="BG875" s="158">
        <f>IF(N875="zákl. prenesená",J875,0)</f>
        <v>0</v>
      </c>
      <c r="BH875" s="158">
        <f>IF(N875="zníž. prenesená",J875,0)</f>
        <v>0</v>
      </c>
      <c r="BI875" s="158">
        <f>IF(N875="nulová",J875,0)</f>
        <v>0</v>
      </c>
      <c r="BJ875" s="17" t="s">
        <v>88</v>
      </c>
      <c r="BK875" s="158">
        <f>ROUND(I875*H875,2)</f>
        <v>0</v>
      </c>
      <c r="BL875" s="17" t="s">
        <v>267</v>
      </c>
      <c r="BM875" s="157" t="s">
        <v>1237</v>
      </c>
    </row>
    <row r="876" spans="2:65" s="12" customFormat="1">
      <c r="B876" s="159"/>
      <c r="D876" s="160" t="s">
        <v>193</v>
      </c>
      <c r="E876" s="161" t="s">
        <v>1</v>
      </c>
      <c r="F876" s="162" t="s">
        <v>1238</v>
      </c>
      <c r="H876" s="163">
        <v>39.5</v>
      </c>
      <c r="I876" s="164"/>
      <c r="L876" s="159"/>
      <c r="M876" s="165"/>
      <c r="T876" s="166"/>
      <c r="AT876" s="161" t="s">
        <v>193</v>
      </c>
      <c r="AU876" s="161" t="s">
        <v>88</v>
      </c>
      <c r="AV876" s="12" t="s">
        <v>88</v>
      </c>
      <c r="AW876" s="12" t="s">
        <v>31</v>
      </c>
      <c r="AX876" s="12" t="s">
        <v>75</v>
      </c>
      <c r="AY876" s="161" t="s">
        <v>186</v>
      </c>
    </row>
    <row r="877" spans="2:65" s="12" customFormat="1">
      <c r="B877" s="159"/>
      <c r="D877" s="160" t="s">
        <v>193</v>
      </c>
      <c r="E877" s="161" t="s">
        <v>1</v>
      </c>
      <c r="F877" s="162" t="s">
        <v>1239</v>
      </c>
      <c r="H877" s="163">
        <v>55.75</v>
      </c>
      <c r="I877" s="164"/>
      <c r="L877" s="159"/>
      <c r="M877" s="165"/>
      <c r="T877" s="166"/>
      <c r="AT877" s="161" t="s">
        <v>193</v>
      </c>
      <c r="AU877" s="161" t="s">
        <v>88</v>
      </c>
      <c r="AV877" s="12" t="s">
        <v>88</v>
      </c>
      <c r="AW877" s="12" t="s">
        <v>31</v>
      </c>
      <c r="AX877" s="12" t="s">
        <v>75</v>
      </c>
      <c r="AY877" s="161" t="s">
        <v>186</v>
      </c>
    </row>
    <row r="878" spans="2:65" s="12" customFormat="1">
      <c r="B878" s="159"/>
      <c r="D878" s="160" t="s">
        <v>193</v>
      </c>
      <c r="E878" s="161" t="s">
        <v>1</v>
      </c>
      <c r="F878" s="162" t="s">
        <v>1240</v>
      </c>
      <c r="H878" s="163">
        <v>41</v>
      </c>
      <c r="I878" s="164"/>
      <c r="L878" s="159"/>
      <c r="M878" s="165"/>
      <c r="T878" s="166"/>
      <c r="AT878" s="161" t="s">
        <v>193</v>
      </c>
      <c r="AU878" s="161" t="s">
        <v>88</v>
      </c>
      <c r="AV878" s="12" t="s">
        <v>88</v>
      </c>
      <c r="AW878" s="12" t="s">
        <v>31</v>
      </c>
      <c r="AX878" s="12" t="s">
        <v>75</v>
      </c>
      <c r="AY878" s="161" t="s">
        <v>186</v>
      </c>
    </row>
    <row r="879" spans="2:65" s="12" customFormat="1">
      <c r="B879" s="159"/>
      <c r="D879" s="160" t="s">
        <v>193</v>
      </c>
      <c r="E879" s="161" t="s">
        <v>1</v>
      </c>
      <c r="F879" s="162" t="s">
        <v>1241</v>
      </c>
      <c r="H879" s="163">
        <v>59</v>
      </c>
      <c r="I879" s="164"/>
      <c r="L879" s="159"/>
      <c r="M879" s="165"/>
      <c r="T879" s="166"/>
      <c r="AT879" s="161" t="s">
        <v>193</v>
      </c>
      <c r="AU879" s="161" t="s">
        <v>88</v>
      </c>
      <c r="AV879" s="12" t="s">
        <v>88</v>
      </c>
      <c r="AW879" s="12" t="s">
        <v>31</v>
      </c>
      <c r="AX879" s="12" t="s">
        <v>75</v>
      </c>
      <c r="AY879" s="161" t="s">
        <v>186</v>
      </c>
    </row>
    <row r="880" spans="2:65" s="13" customFormat="1">
      <c r="B880" s="167"/>
      <c r="D880" s="160" t="s">
        <v>193</v>
      </c>
      <c r="E880" s="168" t="s">
        <v>1</v>
      </c>
      <c r="F880" s="169" t="s">
        <v>195</v>
      </c>
      <c r="H880" s="170">
        <v>195.25</v>
      </c>
      <c r="I880" s="171"/>
      <c r="L880" s="167"/>
      <c r="M880" s="172"/>
      <c r="T880" s="173"/>
      <c r="AT880" s="168" t="s">
        <v>193</v>
      </c>
      <c r="AU880" s="168" t="s">
        <v>88</v>
      </c>
      <c r="AV880" s="13" t="s">
        <v>192</v>
      </c>
      <c r="AW880" s="13" t="s">
        <v>31</v>
      </c>
      <c r="AX880" s="13" t="s">
        <v>82</v>
      </c>
      <c r="AY880" s="168" t="s">
        <v>186</v>
      </c>
    </row>
    <row r="881" spans="2:65" s="1" customFormat="1" ht="44.25" customHeight="1">
      <c r="B881" s="144"/>
      <c r="C881" s="145" t="s">
        <v>1242</v>
      </c>
      <c r="D881" s="145" t="s">
        <v>188</v>
      </c>
      <c r="E881" s="146" t="s">
        <v>1243</v>
      </c>
      <c r="F881" s="147" t="s">
        <v>1244</v>
      </c>
      <c r="G881" s="148" t="s">
        <v>198</v>
      </c>
      <c r="H881" s="149">
        <v>10.93</v>
      </c>
      <c r="I881" s="150"/>
      <c r="J881" s="151">
        <f>ROUND(I881*H881,2)</f>
        <v>0</v>
      </c>
      <c r="K881" s="152"/>
      <c r="L881" s="32"/>
      <c r="M881" s="153" t="s">
        <v>1</v>
      </c>
      <c r="N881" s="154" t="s">
        <v>41</v>
      </c>
      <c r="P881" s="155">
        <f>O881*H881</f>
        <v>0</v>
      </c>
      <c r="Q881" s="155">
        <v>0</v>
      </c>
      <c r="R881" s="155">
        <f>Q881*H881</f>
        <v>0</v>
      </c>
      <c r="S881" s="155">
        <v>0</v>
      </c>
      <c r="T881" s="156">
        <f>S881*H881</f>
        <v>0</v>
      </c>
      <c r="AR881" s="157" t="s">
        <v>267</v>
      </c>
      <c r="AT881" s="157" t="s">
        <v>188</v>
      </c>
      <c r="AU881" s="157" t="s">
        <v>88</v>
      </c>
      <c r="AY881" s="17" t="s">
        <v>186</v>
      </c>
      <c r="BE881" s="158">
        <f>IF(N881="základná",J881,0)</f>
        <v>0</v>
      </c>
      <c r="BF881" s="158">
        <f>IF(N881="znížená",J881,0)</f>
        <v>0</v>
      </c>
      <c r="BG881" s="158">
        <f>IF(N881="zákl. prenesená",J881,0)</f>
        <v>0</v>
      </c>
      <c r="BH881" s="158">
        <f>IF(N881="zníž. prenesená",J881,0)</f>
        <v>0</v>
      </c>
      <c r="BI881" s="158">
        <f>IF(N881="nulová",J881,0)</f>
        <v>0</v>
      </c>
      <c r="BJ881" s="17" t="s">
        <v>88</v>
      </c>
      <c r="BK881" s="158">
        <f>ROUND(I881*H881,2)</f>
        <v>0</v>
      </c>
      <c r="BL881" s="17" t="s">
        <v>267</v>
      </c>
      <c r="BM881" s="157" t="s">
        <v>1245</v>
      </c>
    </row>
    <row r="882" spans="2:65" s="12" customFormat="1">
      <c r="B882" s="159"/>
      <c r="D882" s="160" t="s">
        <v>193</v>
      </c>
      <c r="E882" s="161" t="s">
        <v>1</v>
      </c>
      <c r="F882" s="162" t="s">
        <v>1246</v>
      </c>
      <c r="H882" s="163">
        <v>10.93</v>
      </c>
      <c r="I882" s="164"/>
      <c r="L882" s="159"/>
      <c r="M882" s="165"/>
      <c r="T882" s="166"/>
      <c r="AT882" s="161" t="s">
        <v>193</v>
      </c>
      <c r="AU882" s="161" t="s">
        <v>88</v>
      </c>
      <c r="AV882" s="12" t="s">
        <v>88</v>
      </c>
      <c r="AW882" s="12" t="s">
        <v>31</v>
      </c>
      <c r="AX882" s="12" t="s">
        <v>75</v>
      </c>
      <c r="AY882" s="161" t="s">
        <v>186</v>
      </c>
    </row>
    <row r="883" spans="2:65" s="13" customFormat="1">
      <c r="B883" s="167"/>
      <c r="D883" s="160" t="s">
        <v>193</v>
      </c>
      <c r="E883" s="168" t="s">
        <v>1</v>
      </c>
      <c r="F883" s="169" t="s">
        <v>195</v>
      </c>
      <c r="H883" s="170">
        <v>10.93</v>
      </c>
      <c r="I883" s="171"/>
      <c r="L883" s="167"/>
      <c r="M883" s="172"/>
      <c r="T883" s="173"/>
      <c r="AT883" s="168" t="s">
        <v>193</v>
      </c>
      <c r="AU883" s="168" t="s">
        <v>88</v>
      </c>
      <c r="AV883" s="13" t="s">
        <v>192</v>
      </c>
      <c r="AW883" s="13" t="s">
        <v>31</v>
      </c>
      <c r="AX883" s="13" t="s">
        <v>82</v>
      </c>
      <c r="AY883" s="168" t="s">
        <v>186</v>
      </c>
    </row>
    <row r="884" spans="2:65" s="1" customFormat="1" ht="33" customHeight="1">
      <c r="B884" s="144"/>
      <c r="C884" s="145" t="s">
        <v>968</v>
      </c>
      <c r="D884" s="145" t="s">
        <v>188</v>
      </c>
      <c r="E884" s="146" t="s">
        <v>1247</v>
      </c>
      <c r="F884" s="147" t="s">
        <v>1248</v>
      </c>
      <c r="G884" s="148" t="s">
        <v>132</v>
      </c>
      <c r="H884" s="149">
        <v>131</v>
      </c>
      <c r="I884" s="150"/>
      <c r="J884" s="151">
        <f>ROUND(I884*H884,2)</f>
        <v>0</v>
      </c>
      <c r="K884" s="152"/>
      <c r="L884" s="32"/>
      <c r="M884" s="153" t="s">
        <v>1</v>
      </c>
      <c r="N884" s="154" t="s">
        <v>41</v>
      </c>
      <c r="P884" s="155">
        <f>O884*H884</f>
        <v>0</v>
      </c>
      <c r="Q884" s="155">
        <v>1.03672E-2</v>
      </c>
      <c r="R884" s="155">
        <f>Q884*H884</f>
        <v>1.3581032</v>
      </c>
      <c r="S884" s="155">
        <v>0</v>
      </c>
      <c r="T884" s="156">
        <f>S884*H884</f>
        <v>0</v>
      </c>
      <c r="AR884" s="157" t="s">
        <v>267</v>
      </c>
      <c r="AT884" s="157" t="s">
        <v>188</v>
      </c>
      <c r="AU884" s="157" t="s">
        <v>88</v>
      </c>
      <c r="AY884" s="17" t="s">
        <v>186</v>
      </c>
      <c r="BE884" s="158">
        <f>IF(N884="základná",J884,0)</f>
        <v>0</v>
      </c>
      <c r="BF884" s="158">
        <f>IF(N884="znížená",J884,0)</f>
        <v>0</v>
      </c>
      <c r="BG884" s="158">
        <f>IF(N884="zákl. prenesená",J884,0)</f>
        <v>0</v>
      </c>
      <c r="BH884" s="158">
        <f>IF(N884="zníž. prenesená",J884,0)</f>
        <v>0</v>
      </c>
      <c r="BI884" s="158">
        <f>IF(N884="nulová",J884,0)</f>
        <v>0</v>
      </c>
      <c r="BJ884" s="17" t="s">
        <v>88</v>
      </c>
      <c r="BK884" s="158">
        <f>ROUND(I884*H884,2)</f>
        <v>0</v>
      </c>
      <c r="BL884" s="17" t="s">
        <v>267</v>
      </c>
      <c r="BM884" s="157" t="s">
        <v>1249</v>
      </c>
    </row>
    <row r="885" spans="2:65" s="14" customFormat="1">
      <c r="B885" s="174"/>
      <c r="D885" s="160" t="s">
        <v>193</v>
      </c>
      <c r="E885" s="175" t="s">
        <v>1</v>
      </c>
      <c r="F885" s="176" t="s">
        <v>730</v>
      </c>
      <c r="H885" s="175" t="s">
        <v>1</v>
      </c>
      <c r="I885" s="177"/>
      <c r="L885" s="174"/>
      <c r="M885" s="178"/>
      <c r="T885" s="179"/>
      <c r="AT885" s="175" t="s">
        <v>193</v>
      </c>
      <c r="AU885" s="175" t="s">
        <v>88</v>
      </c>
      <c r="AV885" s="14" t="s">
        <v>82</v>
      </c>
      <c r="AW885" s="14" t="s">
        <v>31</v>
      </c>
      <c r="AX885" s="14" t="s">
        <v>75</v>
      </c>
      <c r="AY885" s="175" t="s">
        <v>186</v>
      </c>
    </row>
    <row r="886" spans="2:65" s="12" customFormat="1">
      <c r="B886" s="159"/>
      <c r="D886" s="160" t="s">
        <v>193</v>
      </c>
      <c r="E886" s="161" t="s">
        <v>1</v>
      </c>
      <c r="F886" s="162" t="s">
        <v>1250</v>
      </c>
      <c r="H886" s="163">
        <v>78.599999999999994</v>
      </c>
      <c r="I886" s="164"/>
      <c r="L886" s="159"/>
      <c r="M886" s="165"/>
      <c r="T886" s="166"/>
      <c r="AT886" s="161" t="s">
        <v>193</v>
      </c>
      <c r="AU886" s="161" t="s">
        <v>88</v>
      </c>
      <c r="AV886" s="12" t="s">
        <v>88</v>
      </c>
      <c r="AW886" s="12" t="s">
        <v>31</v>
      </c>
      <c r="AX886" s="12" t="s">
        <v>75</v>
      </c>
      <c r="AY886" s="161" t="s">
        <v>186</v>
      </c>
    </row>
    <row r="887" spans="2:65" s="12" customFormat="1">
      <c r="B887" s="159"/>
      <c r="D887" s="160" t="s">
        <v>193</v>
      </c>
      <c r="E887" s="161" t="s">
        <v>1</v>
      </c>
      <c r="F887" s="162" t="s">
        <v>1251</v>
      </c>
      <c r="H887" s="163">
        <v>52.4</v>
      </c>
      <c r="I887" s="164"/>
      <c r="L887" s="159"/>
      <c r="M887" s="165"/>
      <c r="T887" s="166"/>
      <c r="AT887" s="161" t="s">
        <v>193</v>
      </c>
      <c r="AU887" s="161" t="s">
        <v>88</v>
      </c>
      <c r="AV887" s="12" t="s">
        <v>88</v>
      </c>
      <c r="AW887" s="12" t="s">
        <v>31</v>
      </c>
      <c r="AX887" s="12" t="s">
        <v>75</v>
      </c>
      <c r="AY887" s="161" t="s">
        <v>186</v>
      </c>
    </row>
    <row r="888" spans="2:65" s="13" customFormat="1">
      <c r="B888" s="167"/>
      <c r="D888" s="160" t="s">
        <v>193</v>
      </c>
      <c r="E888" s="168" t="s">
        <v>1</v>
      </c>
      <c r="F888" s="169" t="s">
        <v>195</v>
      </c>
      <c r="H888" s="170">
        <v>131</v>
      </c>
      <c r="I888" s="171"/>
      <c r="L888" s="167"/>
      <c r="M888" s="172"/>
      <c r="T888" s="173"/>
      <c r="AT888" s="168" t="s">
        <v>193</v>
      </c>
      <c r="AU888" s="168" t="s">
        <v>88</v>
      </c>
      <c r="AV888" s="13" t="s">
        <v>192</v>
      </c>
      <c r="AW888" s="13" t="s">
        <v>31</v>
      </c>
      <c r="AX888" s="13" t="s">
        <v>82</v>
      </c>
      <c r="AY888" s="168" t="s">
        <v>186</v>
      </c>
    </row>
    <row r="889" spans="2:65" s="1" customFormat="1" ht="21.75" customHeight="1">
      <c r="B889" s="144"/>
      <c r="C889" s="145" t="s">
        <v>1252</v>
      </c>
      <c r="D889" s="145" t="s">
        <v>188</v>
      </c>
      <c r="E889" s="146" t="s">
        <v>1253</v>
      </c>
      <c r="F889" s="147" t="s">
        <v>1254</v>
      </c>
      <c r="G889" s="148" t="s">
        <v>322</v>
      </c>
      <c r="H889" s="149">
        <v>1</v>
      </c>
      <c r="I889" s="150"/>
      <c r="J889" s="151">
        <f>ROUND(I889*H889,2)</f>
        <v>0</v>
      </c>
      <c r="K889" s="152"/>
      <c r="L889" s="32"/>
      <c r="M889" s="153" t="s">
        <v>1</v>
      </c>
      <c r="N889" s="154" t="s">
        <v>41</v>
      </c>
      <c r="P889" s="155">
        <f>O889*H889</f>
        <v>0</v>
      </c>
      <c r="Q889" s="155">
        <v>5.6459999999999998E-5</v>
      </c>
      <c r="R889" s="155">
        <f>Q889*H889</f>
        <v>5.6459999999999998E-5</v>
      </c>
      <c r="S889" s="155">
        <v>0</v>
      </c>
      <c r="T889" s="156">
        <f>S889*H889</f>
        <v>0</v>
      </c>
      <c r="AR889" s="157" t="s">
        <v>267</v>
      </c>
      <c r="AT889" s="157" t="s">
        <v>188</v>
      </c>
      <c r="AU889" s="157" t="s">
        <v>88</v>
      </c>
      <c r="AY889" s="17" t="s">
        <v>186</v>
      </c>
      <c r="BE889" s="158">
        <f>IF(N889="základná",J889,0)</f>
        <v>0</v>
      </c>
      <c r="BF889" s="158">
        <f>IF(N889="znížená",J889,0)</f>
        <v>0</v>
      </c>
      <c r="BG889" s="158">
        <f>IF(N889="zákl. prenesená",J889,0)</f>
        <v>0</v>
      </c>
      <c r="BH889" s="158">
        <f>IF(N889="zníž. prenesená",J889,0)</f>
        <v>0</v>
      </c>
      <c r="BI889" s="158">
        <f>IF(N889="nulová",J889,0)</f>
        <v>0</v>
      </c>
      <c r="BJ889" s="17" t="s">
        <v>88</v>
      </c>
      <c r="BK889" s="158">
        <f>ROUND(I889*H889,2)</f>
        <v>0</v>
      </c>
      <c r="BL889" s="17" t="s">
        <v>267</v>
      </c>
      <c r="BM889" s="157" t="s">
        <v>1255</v>
      </c>
    </row>
    <row r="890" spans="2:65" s="14" customFormat="1" ht="20">
      <c r="B890" s="174"/>
      <c r="D890" s="160" t="s">
        <v>193</v>
      </c>
      <c r="E890" s="175" t="s">
        <v>1</v>
      </c>
      <c r="F890" s="176" t="s">
        <v>1256</v>
      </c>
      <c r="H890" s="175" t="s">
        <v>1</v>
      </c>
      <c r="I890" s="177"/>
      <c r="L890" s="174"/>
      <c r="M890" s="178"/>
      <c r="T890" s="179"/>
      <c r="AT890" s="175" t="s">
        <v>193</v>
      </c>
      <c r="AU890" s="175" t="s">
        <v>88</v>
      </c>
      <c r="AV890" s="14" t="s">
        <v>82</v>
      </c>
      <c r="AW890" s="14" t="s">
        <v>31</v>
      </c>
      <c r="AX890" s="14" t="s">
        <v>75</v>
      </c>
      <c r="AY890" s="175" t="s">
        <v>186</v>
      </c>
    </row>
    <row r="891" spans="2:65" s="12" customFormat="1">
      <c r="B891" s="159"/>
      <c r="D891" s="160" t="s">
        <v>193</v>
      </c>
      <c r="E891" s="161" t="s">
        <v>1</v>
      </c>
      <c r="F891" s="162" t="s">
        <v>82</v>
      </c>
      <c r="H891" s="163">
        <v>1</v>
      </c>
      <c r="I891" s="164"/>
      <c r="L891" s="159"/>
      <c r="M891" s="165"/>
      <c r="T891" s="166"/>
      <c r="AT891" s="161" t="s">
        <v>193</v>
      </c>
      <c r="AU891" s="161" t="s">
        <v>88</v>
      </c>
      <c r="AV891" s="12" t="s">
        <v>88</v>
      </c>
      <c r="AW891" s="12" t="s">
        <v>31</v>
      </c>
      <c r="AX891" s="12" t="s">
        <v>82</v>
      </c>
      <c r="AY891" s="161" t="s">
        <v>186</v>
      </c>
    </row>
    <row r="892" spans="2:65" s="1" customFormat="1" ht="24.25" customHeight="1">
      <c r="B892" s="144"/>
      <c r="C892" s="180" t="s">
        <v>973</v>
      </c>
      <c r="D892" s="180" t="s">
        <v>218</v>
      </c>
      <c r="E892" s="181" t="s">
        <v>1229</v>
      </c>
      <c r="F892" s="182" t="s">
        <v>1230</v>
      </c>
      <c r="G892" s="183" t="s">
        <v>198</v>
      </c>
      <c r="H892" s="184">
        <v>0.41399999999999998</v>
      </c>
      <c r="I892" s="185"/>
      <c r="J892" s="186">
        <f>ROUND(I892*H892,2)</f>
        <v>0</v>
      </c>
      <c r="K892" s="187"/>
      <c r="L892" s="188"/>
      <c r="M892" s="189" t="s">
        <v>1</v>
      </c>
      <c r="N892" s="190" t="s">
        <v>41</v>
      </c>
      <c r="P892" s="155">
        <f>O892*H892</f>
        <v>0</v>
      </c>
      <c r="Q892" s="155">
        <v>0</v>
      </c>
      <c r="R892" s="155">
        <f>Q892*H892</f>
        <v>0</v>
      </c>
      <c r="S892" s="155">
        <v>0</v>
      </c>
      <c r="T892" s="156">
        <f>S892*H892</f>
        <v>0</v>
      </c>
      <c r="AR892" s="157" t="s">
        <v>336</v>
      </c>
      <c r="AT892" s="157" t="s">
        <v>218</v>
      </c>
      <c r="AU892" s="157" t="s">
        <v>88</v>
      </c>
      <c r="AY892" s="17" t="s">
        <v>186</v>
      </c>
      <c r="BE892" s="158">
        <f>IF(N892="základná",J892,0)</f>
        <v>0</v>
      </c>
      <c r="BF892" s="158">
        <f>IF(N892="znížená",J892,0)</f>
        <v>0</v>
      </c>
      <c r="BG892" s="158">
        <f>IF(N892="zákl. prenesená",J892,0)</f>
        <v>0</v>
      </c>
      <c r="BH892" s="158">
        <f>IF(N892="zníž. prenesená",J892,0)</f>
        <v>0</v>
      </c>
      <c r="BI892" s="158">
        <f>IF(N892="nulová",J892,0)</f>
        <v>0</v>
      </c>
      <c r="BJ892" s="17" t="s">
        <v>88</v>
      </c>
      <c r="BK892" s="158">
        <f>ROUND(I892*H892,2)</f>
        <v>0</v>
      </c>
      <c r="BL892" s="17" t="s">
        <v>267</v>
      </c>
      <c r="BM892" s="157" t="s">
        <v>1257</v>
      </c>
    </row>
    <row r="893" spans="2:65" s="12" customFormat="1">
      <c r="B893" s="159"/>
      <c r="D893" s="160" t="s">
        <v>193</v>
      </c>
      <c r="E893" s="161" t="s">
        <v>1</v>
      </c>
      <c r="F893" s="162" t="s">
        <v>1258</v>
      </c>
      <c r="H893" s="163">
        <v>0.11799999999999999</v>
      </c>
      <c r="I893" s="164"/>
      <c r="L893" s="159"/>
      <c r="M893" s="165"/>
      <c r="T893" s="166"/>
      <c r="AT893" s="161" t="s">
        <v>193</v>
      </c>
      <c r="AU893" s="161" t="s">
        <v>88</v>
      </c>
      <c r="AV893" s="12" t="s">
        <v>88</v>
      </c>
      <c r="AW893" s="12" t="s">
        <v>31</v>
      </c>
      <c r="AX893" s="12" t="s">
        <v>75</v>
      </c>
      <c r="AY893" s="161" t="s">
        <v>186</v>
      </c>
    </row>
    <row r="894" spans="2:65" s="12" customFormat="1" ht="20">
      <c r="B894" s="159"/>
      <c r="D894" s="160" t="s">
        <v>193</v>
      </c>
      <c r="E894" s="161" t="s">
        <v>1</v>
      </c>
      <c r="F894" s="162" t="s">
        <v>1259</v>
      </c>
      <c r="H894" s="163">
        <v>7.9000000000000001E-2</v>
      </c>
      <c r="I894" s="164"/>
      <c r="L894" s="159"/>
      <c r="M894" s="165"/>
      <c r="T894" s="166"/>
      <c r="AT894" s="161" t="s">
        <v>193</v>
      </c>
      <c r="AU894" s="161" t="s">
        <v>88</v>
      </c>
      <c r="AV894" s="12" t="s">
        <v>88</v>
      </c>
      <c r="AW894" s="12" t="s">
        <v>31</v>
      </c>
      <c r="AX894" s="12" t="s">
        <v>75</v>
      </c>
      <c r="AY894" s="161" t="s">
        <v>186</v>
      </c>
    </row>
    <row r="895" spans="2:65" s="15" customFormat="1">
      <c r="B895" s="191"/>
      <c r="D895" s="160" t="s">
        <v>193</v>
      </c>
      <c r="E895" s="192" t="s">
        <v>1</v>
      </c>
      <c r="F895" s="193" t="s">
        <v>527</v>
      </c>
      <c r="H895" s="194">
        <v>0.19700000000000001</v>
      </c>
      <c r="I895" s="195"/>
      <c r="L895" s="191"/>
      <c r="M895" s="196"/>
      <c r="T895" s="197"/>
      <c r="AT895" s="192" t="s">
        <v>193</v>
      </c>
      <c r="AU895" s="192" t="s">
        <v>88</v>
      </c>
      <c r="AV895" s="15" t="s">
        <v>202</v>
      </c>
      <c r="AW895" s="15" t="s">
        <v>31</v>
      </c>
      <c r="AX895" s="15" t="s">
        <v>75</v>
      </c>
      <c r="AY895" s="192" t="s">
        <v>186</v>
      </c>
    </row>
    <row r="896" spans="2:65" s="12" customFormat="1">
      <c r="B896" s="159"/>
      <c r="D896" s="160" t="s">
        <v>193</v>
      </c>
      <c r="E896" s="161" t="s">
        <v>1</v>
      </c>
      <c r="F896" s="162" t="s">
        <v>1260</v>
      </c>
      <c r="H896" s="163">
        <v>0.217</v>
      </c>
      <c r="I896" s="164"/>
      <c r="L896" s="159"/>
      <c r="M896" s="165"/>
      <c r="T896" s="166"/>
      <c r="AT896" s="161" t="s">
        <v>193</v>
      </c>
      <c r="AU896" s="161" t="s">
        <v>88</v>
      </c>
      <c r="AV896" s="12" t="s">
        <v>88</v>
      </c>
      <c r="AW896" s="12" t="s">
        <v>31</v>
      </c>
      <c r="AX896" s="12" t="s">
        <v>75</v>
      </c>
      <c r="AY896" s="161" t="s">
        <v>186</v>
      </c>
    </row>
    <row r="897" spans="2:65" s="13" customFormat="1">
      <c r="B897" s="167"/>
      <c r="D897" s="160" t="s">
        <v>193</v>
      </c>
      <c r="E897" s="168" t="s">
        <v>1</v>
      </c>
      <c r="F897" s="169" t="s">
        <v>195</v>
      </c>
      <c r="H897" s="170">
        <v>0.41399999999999998</v>
      </c>
      <c r="I897" s="171"/>
      <c r="L897" s="167"/>
      <c r="M897" s="172"/>
      <c r="T897" s="173"/>
      <c r="AT897" s="168" t="s">
        <v>193</v>
      </c>
      <c r="AU897" s="168" t="s">
        <v>88</v>
      </c>
      <c r="AV897" s="13" t="s">
        <v>192</v>
      </c>
      <c r="AW897" s="13" t="s">
        <v>31</v>
      </c>
      <c r="AX897" s="13" t="s">
        <v>82</v>
      </c>
      <c r="AY897" s="168" t="s">
        <v>186</v>
      </c>
    </row>
    <row r="898" spans="2:65" s="1" customFormat="1" ht="24.25" customHeight="1">
      <c r="B898" s="144"/>
      <c r="C898" s="145" t="s">
        <v>1261</v>
      </c>
      <c r="D898" s="145" t="s">
        <v>188</v>
      </c>
      <c r="E898" s="146" t="s">
        <v>1262</v>
      </c>
      <c r="F898" s="147" t="s">
        <v>1263</v>
      </c>
      <c r="G898" s="148" t="s">
        <v>132</v>
      </c>
      <c r="H898" s="149">
        <v>90</v>
      </c>
      <c r="I898" s="150"/>
      <c r="J898" s="151">
        <f>ROUND(I898*H898,2)</f>
        <v>0</v>
      </c>
      <c r="K898" s="152"/>
      <c r="L898" s="32"/>
      <c r="M898" s="153" t="s">
        <v>1</v>
      </c>
      <c r="N898" s="154" t="s">
        <v>41</v>
      </c>
      <c r="P898" s="155">
        <f>O898*H898</f>
        <v>0</v>
      </c>
      <c r="Q898" s="155">
        <v>0</v>
      </c>
      <c r="R898" s="155">
        <f>Q898*H898</f>
        <v>0</v>
      </c>
      <c r="S898" s="155">
        <v>1.4E-2</v>
      </c>
      <c r="T898" s="156">
        <f>S898*H898</f>
        <v>1.26</v>
      </c>
      <c r="AR898" s="157" t="s">
        <v>267</v>
      </c>
      <c r="AT898" s="157" t="s">
        <v>188</v>
      </c>
      <c r="AU898" s="157" t="s">
        <v>88</v>
      </c>
      <c r="AY898" s="17" t="s">
        <v>186</v>
      </c>
      <c r="BE898" s="158">
        <f>IF(N898="základná",J898,0)</f>
        <v>0</v>
      </c>
      <c r="BF898" s="158">
        <f>IF(N898="znížená",J898,0)</f>
        <v>0</v>
      </c>
      <c r="BG898" s="158">
        <f>IF(N898="zákl. prenesená",J898,0)</f>
        <v>0</v>
      </c>
      <c r="BH898" s="158">
        <f>IF(N898="zníž. prenesená",J898,0)</f>
        <v>0</v>
      </c>
      <c r="BI898" s="158">
        <f>IF(N898="nulová",J898,0)</f>
        <v>0</v>
      </c>
      <c r="BJ898" s="17" t="s">
        <v>88</v>
      </c>
      <c r="BK898" s="158">
        <f>ROUND(I898*H898,2)</f>
        <v>0</v>
      </c>
      <c r="BL898" s="17" t="s">
        <v>267</v>
      </c>
      <c r="BM898" s="157" t="s">
        <v>1264</v>
      </c>
    </row>
    <row r="899" spans="2:65" s="14" customFormat="1">
      <c r="B899" s="174"/>
      <c r="D899" s="160" t="s">
        <v>193</v>
      </c>
      <c r="E899" s="175" t="s">
        <v>1</v>
      </c>
      <c r="F899" s="176" t="s">
        <v>1265</v>
      </c>
      <c r="H899" s="175" t="s">
        <v>1</v>
      </c>
      <c r="I899" s="177"/>
      <c r="L899" s="174"/>
      <c r="M899" s="178"/>
      <c r="T899" s="179"/>
      <c r="AT899" s="175" t="s">
        <v>193</v>
      </c>
      <c r="AU899" s="175" t="s">
        <v>88</v>
      </c>
      <c r="AV899" s="14" t="s">
        <v>82</v>
      </c>
      <c r="AW899" s="14" t="s">
        <v>31</v>
      </c>
      <c r="AX899" s="14" t="s">
        <v>75</v>
      </c>
      <c r="AY899" s="175" t="s">
        <v>186</v>
      </c>
    </row>
    <row r="900" spans="2:65" s="12" customFormat="1">
      <c r="B900" s="159"/>
      <c r="D900" s="160" t="s">
        <v>193</v>
      </c>
      <c r="E900" s="161" t="s">
        <v>1</v>
      </c>
      <c r="F900" s="162" t="s">
        <v>1266</v>
      </c>
      <c r="H900" s="163">
        <v>30</v>
      </c>
      <c r="I900" s="164"/>
      <c r="L900" s="159"/>
      <c r="M900" s="165"/>
      <c r="T900" s="166"/>
      <c r="AT900" s="161" t="s">
        <v>193</v>
      </c>
      <c r="AU900" s="161" t="s">
        <v>88</v>
      </c>
      <c r="AV900" s="12" t="s">
        <v>88</v>
      </c>
      <c r="AW900" s="12" t="s">
        <v>31</v>
      </c>
      <c r="AX900" s="12" t="s">
        <v>75</v>
      </c>
      <c r="AY900" s="161" t="s">
        <v>186</v>
      </c>
    </row>
    <row r="901" spans="2:65" s="14" customFormat="1">
      <c r="B901" s="174"/>
      <c r="D901" s="160" t="s">
        <v>193</v>
      </c>
      <c r="E901" s="175" t="s">
        <v>1</v>
      </c>
      <c r="F901" s="176" t="s">
        <v>1267</v>
      </c>
      <c r="H901" s="175" t="s">
        <v>1</v>
      </c>
      <c r="I901" s="177"/>
      <c r="L901" s="174"/>
      <c r="M901" s="178"/>
      <c r="T901" s="179"/>
      <c r="AT901" s="175" t="s">
        <v>193</v>
      </c>
      <c r="AU901" s="175" t="s">
        <v>88</v>
      </c>
      <c r="AV901" s="14" t="s">
        <v>82</v>
      </c>
      <c r="AW901" s="14" t="s">
        <v>31</v>
      </c>
      <c r="AX901" s="14" t="s">
        <v>75</v>
      </c>
      <c r="AY901" s="175" t="s">
        <v>186</v>
      </c>
    </row>
    <row r="902" spans="2:65" s="12" customFormat="1">
      <c r="B902" s="159"/>
      <c r="D902" s="160" t="s">
        <v>193</v>
      </c>
      <c r="E902" s="161" t="s">
        <v>1</v>
      </c>
      <c r="F902" s="162" t="s">
        <v>1268</v>
      </c>
      <c r="H902" s="163">
        <v>60</v>
      </c>
      <c r="I902" s="164"/>
      <c r="L902" s="159"/>
      <c r="M902" s="165"/>
      <c r="T902" s="166"/>
      <c r="AT902" s="161" t="s">
        <v>193</v>
      </c>
      <c r="AU902" s="161" t="s">
        <v>88</v>
      </c>
      <c r="AV902" s="12" t="s">
        <v>88</v>
      </c>
      <c r="AW902" s="12" t="s">
        <v>31</v>
      </c>
      <c r="AX902" s="12" t="s">
        <v>75</v>
      </c>
      <c r="AY902" s="161" t="s">
        <v>186</v>
      </c>
    </row>
    <row r="903" spans="2:65" s="13" customFormat="1">
      <c r="B903" s="167"/>
      <c r="D903" s="160" t="s">
        <v>193</v>
      </c>
      <c r="E903" s="168" t="s">
        <v>1</v>
      </c>
      <c r="F903" s="169" t="s">
        <v>195</v>
      </c>
      <c r="H903" s="170">
        <v>90</v>
      </c>
      <c r="I903" s="171"/>
      <c r="L903" s="167"/>
      <c r="M903" s="172"/>
      <c r="T903" s="173"/>
      <c r="AT903" s="168" t="s">
        <v>193</v>
      </c>
      <c r="AU903" s="168" t="s">
        <v>88</v>
      </c>
      <c r="AV903" s="13" t="s">
        <v>192</v>
      </c>
      <c r="AW903" s="13" t="s">
        <v>31</v>
      </c>
      <c r="AX903" s="13" t="s">
        <v>82</v>
      </c>
      <c r="AY903" s="168" t="s">
        <v>186</v>
      </c>
    </row>
    <row r="904" spans="2:65" s="1" customFormat="1" ht="24.25" customHeight="1">
      <c r="B904" s="144"/>
      <c r="C904" s="145" t="s">
        <v>977</v>
      </c>
      <c r="D904" s="145" t="s">
        <v>188</v>
      </c>
      <c r="E904" s="146" t="s">
        <v>1269</v>
      </c>
      <c r="F904" s="147" t="s">
        <v>1270</v>
      </c>
      <c r="G904" s="148" t="s">
        <v>322</v>
      </c>
      <c r="H904" s="149">
        <v>38.5</v>
      </c>
      <c r="I904" s="150"/>
      <c r="J904" s="151">
        <f>ROUND(I904*H904,2)</f>
        <v>0</v>
      </c>
      <c r="K904" s="152"/>
      <c r="L904" s="32"/>
      <c r="M904" s="153" t="s">
        <v>1</v>
      </c>
      <c r="N904" s="154" t="s">
        <v>41</v>
      </c>
      <c r="P904" s="155">
        <f>O904*H904</f>
        <v>0</v>
      </c>
      <c r="Q904" s="155">
        <v>0</v>
      </c>
      <c r="R904" s="155">
        <f>Q904*H904</f>
        <v>0</v>
      </c>
      <c r="S904" s="155">
        <v>1.7000000000000001E-2</v>
      </c>
      <c r="T904" s="156">
        <f>S904*H904</f>
        <v>0.65450000000000008</v>
      </c>
      <c r="AR904" s="157" t="s">
        <v>267</v>
      </c>
      <c r="AT904" s="157" t="s">
        <v>188</v>
      </c>
      <c r="AU904" s="157" t="s">
        <v>88</v>
      </c>
      <c r="AY904" s="17" t="s">
        <v>186</v>
      </c>
      <c r="BE904" s="158">
        <f>IF(N904="základná",J904,0)</f>
        <v>0</v>
      </c>
      <c r="BF904" s="158">
        <f>IF(N904="znížená",J904,0)</f>
        <v>0</v>
      </c>
      <c r="BG904" s="158">
        <f>IF(N904="zákl. prenesená",J904,0)</f>
        <v>0</v>
      </c>
      <c r="BH904" s="158">
        <f>IF(N904="zníž. prenesená",J904,0)</f>
        <v>0</v>
      </c>
      <c r="BI904" s="158">
        <f>IF(N904="nulová",J904,0)</f>
        <v>0</v>
      </c>
      <c r="BJ904" s="17" t="s">
        <v>88</v>
      </c>
      <c r="BK904" s="158">
        <f>ROUND(I904*H904,2)</f>
        <v>0</v>
      </c>
      <c r="BL904" s="17" t="s">
        <v>267</v>
      </c>
      <c r="BM904" s="157" t="s">
        <v>1271</v>
      </c>
    </row>
    <row r="905" spans="2:65" s="14" customFormat="1">
      <c r="B905" s="174"/>
      <c r="D905" s="160" t="s">
        <v>193</v>
      </c>
      <c r="E905" s="175" t="s">
        <v>1</v>
      </c>
      <c r="F905" s="176" t="s">
        <v>1265</v>
      </c>
      <c r="H905" s="175" t="s">
        <v>1</v>
      </c>
      <c r="I905" s="177"/>
      <c r="L905" s="174"/>
      <c r="M905" s="178"/>
      <c r="T905" s="179"/>
      <c r="AT905" s="175" t="s">
        <v>193</v>
      </c>
      <c r="AU905" s="175" t="s">
        <v>88</v>
      </c>
      <c r="AV905" s="14" t="s">
        <v>82</v>
      </c>
      <c r="AW905" s="14" t="s">
        <v>31</v>
      </c>
      <c r="AX905" s="14" t="s">
        <v>75</v>
      </c>
      <c r="AY905" s="175" t="s">
        <v>186</v>
      </c>
    </row>
    <row r="906" spans="2:65" s="12" customFormat="1">
      <c r="B906" s="159"/>
      <c r="D906" s="160" t="s">
        <v>193</v>
      </c>
      <c r="E906" s="161" t="s">
        <v>1</v>
      </c>
      <c r="F906" s="162" t="s">
        <v>1272</v>
      </c>
      <c r="H906" s="163">
        <v>38.5</v>
      </c>
      <c r="I906" s="164"/>
      <c r="L906" s="159"/>
      <c r="M906" s="165"/>
      <c r="T906" s="166"/>
      <c r="AT906" s="161" t="s">
        <v>193</v>
      </c>
      <c r="AU906" s="161" t="s">
        <v>88</v>
      </c>
      <c r="AV906" s="12" t="s">
        <v>88</v>
      </c>
      <c r="AW906" s="12" t="s">
        <v>31</v>
      </c>
      <c r="AX906" s="12" t="s">
        <v>75</v>
      </c>
      <c r="AY906" s="161" t="s">
        <v>186</v>
      </c>
    </row>
    <row r="907" spans="2:65" s="13" customFormat="1">
      <c r="B907" s="167"/>
      <c r="D907" s="160" t="s">
        <v>193</v>
      </c>
      <c r="E907" s="168" t="s">
        <v>1</v>
      </c>
      <c r="F907" s="169" t="s">
        <v>195</v>
      </c>
      <c r="H907" s="170">
        <v>38.5</v>
      </c>
      <c r="I907" s="171"/>
      <c r="L907" s="167"/>
      <c r="M907" s="172"/>
      <c r="T907" s="173"/>
      <c r="AT907" s="168" t="s">
        <v>193</v>
      </c>
      <c r="AU907" s="168" t="s">
        <v>88</v>
      </c>
      <c r="AV907" s="13" t="s">
        <v>192</v>
      </c>
      <c r="AW907" s="13" t="s">
        <v>31</v>
      </c>
      <c r="AX907" s="13" t="s">
        <v>82</v>
      </c>
      <c r="AY907" s="168" t="s">
        <v>186</v>
      </c>
    </row>
    <row r="908" spans="2:65" s="1" customFormat="1" ht="33" customHeight="1">
      <c r="B908" s="144"/>
      <c r="C908" s="145" t="s">
        <v>1273</v>
      </c>
      <c r="D908" s="145" t="s">
        <v>188</v>
      </c>
      <c r="E908" s="146" t="s">
        <v>1274</v>
      </c>
      <c r="F908" s="147" t="s">
        <v>1275</v>
      </c>
      <c r="G908" s="148" t="s">
        <v>132</v>
      </c>
      <c r="H908" s="149">
        <v>30</v>
      </c>
      <c r="I908" s="150"/>
      <c r="J908" s="151">
        <f>ROUND(I908*H908,2)</f>
        <v>0</v>
      </c>
      <c r="K908" s="152"/>
      <c r="L908" s="32"/>
      <c r="M908" s="153" t="s">
        <v>1</v>
      </c>
      <c r="N908" s="154" t="s">
        <v>41</v>
      </c>
      <c r="P908" s="155">
        <f>O908*H908</f>
        <v>0</v>
      </c>
      <c r="Q908" s="155">
        <v>0</v>
      </c>
      <c r="R908" s="155">
        <f>Q908*H908</f>
        <v>0</v>
      </c>
      <c r="S908" s="155">
        <v>0.04</v>
      </c>
      <c r="T908" s="156">
        <f>S908*H908</f>
        <v>1.2</v>
      </c>
      <c r="AR908" s="157" t="s">
        <v>267</v>
      </c>
      <c r="AT908" s="157" t="s">
        <v>188</v>
      </c>
      <c r="AU908" s="157" t="s">
        <v>88</v>
      </c>
      <c r="AY908" s="17" t="s">
        <v>186</v>
      </c>
      <c r="BE908" s="158">
        <f>IF(N908="základná",J908,0)</f>
        <v>0</v>
      </c>
      <c r="BF908" s="158">
        <f>IF(N908="znížená",J908,0)</f>
        <v>0</v>
      </c>
      <c r="BG908" s="158">
        <f>IF(N908="zákl. prenesená",J908,0)</f>
        <v>0</v>
      </c>
      <c r="BH908" s="158">
        <f>IF(N908="zníž. prenesená",J908,0)</f>
        <v>0</v>
      </c>
      <c r="BI908" s="158">
        <f>IF(N908="nulová",J908,0)</f>
        <v>0</v>
      </c>
      <c r="BJ908" s="17" t="s">
        <v>88</v>
      </c>
      <c r="BK908" s="158">
        <f>ROUND(I908*H908,2)</f>
        <v>0</v>
      </c>
      <c r="BL908" s="17" t="s">
        <v>267</v>
      </c>
      <c r="BM908" s="157" t="s">
        <v>1276</v>
      </c>
    </row>
    <row r="909" spans="2:65" s="14" customFormat="1">
      <c r="B909" s="174"/>
      <c r="D909" s="160" t="s">
        <v>193</v>
      </c>
      <c r="E909" s="175" t="s">
        <v>1</v>
      </c>
      <c r="F909" s="176" t="s">
        <v>1265</v>
      </c>
      <c r="H909" s="175" t="s">
        <v>1</v>
      </c>
      <c r="I909" s="177"/>
      <c r="L909" s="174"/>
      <c r="M909" s="178"/>
      <c r="T909" s="179"/>
      <c r="AT909" s="175" t="s">
        <v>193</v>
      </c>
      <c r="AU909" s="175" t="s">
        <v>88</v>
      </c>
      <c r="AV909" s="14" t="s">
        <v>82</v>
      </c>
      <c r="AW909" s="14" t="s">
        <v>31</v>
      </c>
      <c r="AX909" s="14" t="s">
        <v>75</v>
      </c>
      <c r="AY909" s="175" t="s">
        <v>186</v>
      </c>
    </row>
    <row r="910" spans="2:65" s="12" customFormat="1">
      <c r="B910" s="159"/>
      <c r="D910" s="160" t="s">
        <v>193</v>
      </c>
      <c r="E910" s="161" t="s">
        <v>1</v>
      </c>
      <c r="F910" s="162" t="s">
        <v>1266</v>
      </c>
      <c r="H910" s="163">
        <v>30</v>
      </c>
      <c r="I910" s="164"/>
      <c r="L910" s="159"/>
      <c r="M910" s="165"/>
      <c r="T910" s="166"/>
      <c r="AT910" s="161" t="s">
        <v>193</v>
      </c>
      <c r="AU910" s="161" t="s">
        <v>88</v>
      </c>
      <c r="AV910" s="12" t="s">
        <v>88</v>
      </c>
      <c r="AW910" s="12" t="s">
        <v>31</v>
      </c>
      <c r="AX910" s="12" t="s">
        <v>75</v>
      </c>
      <c r="AY910" s="161" t="s">
        <v>186</v>
      </c>
    </row>
    <row r="911" spans="2:65" s="13" customFormat="1">
      <c r="B911" s="167"/>
      <c r="D911" s="160" t="s">
        <v>193</v>
      </c>
      <c r="E911" s="168" t="s">
        <v>1</v>
      </c>
      <c r="F911" s="169" t="s">
        <v>195</v>
      </c>
      <c r="H911" s="170">
        <v>30</v>
      </c>
      <c r="I911" s="171"/>
      <c r="L911" s="167"/>
      <c r="M911" s="172"/>
      <c r="T911" s="173"/>
      <c r="AT911" s="168" t="s">
        <v>193</v>
      </c>
      <c r="AU911" s="168" t="s">
        <v>88</v>
      </c>
      <c r="AV911" s="13" t="s">
        <v>192</v>
      </c>
      <c r="AW911" s="13" t="s">
        <v>31</v>
      </c>
      <c r="AX911" s="13" t="s">
        <v>82</v>
      </c>
      <c r="AY911" s="168" t="s">
        <v>186</v>
      </c>
    </row>
    <row r="912" spans="2:65" s="1" customFormat="1" ht="24.25" customHeight="1">
      <c r="B912" s="144"/>
      <c r="C912" s="145" t="s">
        <v>981</v>
      </c>
      <c r="D912" s="145" t="s">
        <v>188</v>
      </c>
      <c r="E912" s="146" t="s">
        <v>1277</v>
      </c>
      <c r="F912" s="147" t="s">
        <v>1278</v>
      </c>
      <c r="G912" s="148" t="s">
        <v>1104</v>
      </c>
      <c r="H912" s="198"/>
      <c r="I912" s="150"/>
      <c r="J912" s="151">
        <f>ROUND(I912*H912,2)</f>
        <v>0</v>
      </c>
      <c r="K912" s="152"/>
      <c r="L912" s="32"/>
      <c r="M912" s="153" t="s">
        <v>1</v>
      </c>
      <c r="N912" s="154" t="s">
        <v>41</v>
      </c>
      <c r="P912" s="155">
        <f>O912*H912</f>
        <v>0</v>
      </c>
      <c r="Q912" s="155">
        <v>0</v>
      </c>
      <c r="R912" s="155">
        <f>Q912*H912</f>
        <v>0</v>
      </c>
      <c r="S912" s="155">
        <v>0</v>
      </c>
      <c r="T912" s="156">
        <f>S912*H912</f>
        <v>0</v>
      </c>
      <c r="AR912" s="157" t="s">
        <v>267</v>
      </c>
      <c r="AT912" s="157" t="s">
        <v>188</v>
      </c>
      <c r="AU912" s="157" t="s">
        <v>88</v>
      </c>
      <c r="AY912" s="17" t="s">
        <v>186</v>
      </c>
      <c r="BE912" s="158">
        <f>IF(N912="základná",J912,0)</f>
        <v>0</v>
      </c>
      <c r="BF912" s="158">
        <f>IF(N912="znížená",J912,0)</f>
        <v>0</v>
      </c>
      <c r="BG912" s="158">
        <f>IF(N912="zákl. prenesená",J912,0)</f>
        <v>0</v>
      </c>
      <c r="BH912" s="158">
        <f>IF(N912="zníž. prenesená",J912,0)</f>
        <v>0</v>
      </c>
      <c r="BI912" s="158">
        <f>IF(N912="nulová",J912,0)</f>
        <v>0</v>
      </c>
      <c r="BJ912" s="17" t="s">
        <v>88</v>
      </c>
      <c r="BK912" s="158">
        <f>ROUND(I912*H912,2)</f>
        <v>0</v>
      </c>
      <c r="BL912" s="17" t="s">
        <v>267</v>
      </c>
      <c r="BM912" s="157" t="s">
        <v>1279</v>
      </c>
    </row>
    <row r="913" spans="2:65" s="11" customFormat="1" ht="22.9" customHeight="1">
      <c r="B913" s="132"/>
      <c r="D913" s="133" t="s">
        <v>74</v>
      </c>
      <c r="E913" s="142" t="s">
        <v>1280</v>
      </c>
      <c r="F913" s="142" t="s">
        <v>1281</v>
      </c>
      <c r="I913" s="135"/>
      <c r="J913" s="143">
        <f>BK913</f>
        <v>0</v>
      </c>
      <c r="L913" s="132"/>
      <c r="M913" s="137"/>
      <c r="P913" s="138">
        <f>SUM(P914:P936)</f>
        <v>0</v>
      </c>
      <c r="R913" s="138">
        <f>SUM(R914:R936)</f>
        <v>0</v>
      </c>
      <c r="T913" s="139">
        <f>SUM(T914:T936)</f>
        <v>0</v>
      </c>
      <c r="AR913" s="133" t="s">
        <v>88</v>
      </c>
      <c r="AT913" s="140" t="s">
        <v>74</v>
      </c>
      <c r="AU913" s="140" t="s">
        <v>82</v>
      </c>
      <c r="AY913" s="133" t="s">
        <v>186</v>
      </c>
      <c r="BK913" s="141">
        <f>SUM(BK914:BK936)</f>
        <v>0</v>
      </c>
    </row>
    <row r="914" spans="2:65" s="1" customFormat="1" ht="37.9" customHeight="1">
      <c r="B914" s="144"/>
      <c r="C914" s="145" t="s">
        <v>1282</v>
      </c>
      <c r="D914" s="145" t="s">
        <v>188</v>
      </c>
      <c r="E914" s="146" t="s">
        <v>1283</v>
      </c>
      <c r="F914" s="147" t="s">
        <v>1284</v>
      </c>
      <c r="G914" s="148" t="s">
        <v>132</v>
      </c>
      <c r="H914" s="149">
        <v>125.834</v>
      </c>
      <c r="I914" s="150"/>
      <c r="J914" s="151">
        <f>ROUND(I914*H914,2)</f>
        <v>0</v>
      </c>
      <c r="K914" s="152"/>
      <c r="L914" s="32"/>
      <c r="M914" s="153" t="s">
        <v>1</v>
      </c>
      <c r="N914" s="154" t="s">
        <v>41</v>
      </c>
      <c r="P914" s="155">
        <f>O914*H914</f>
        <v>0</v>
      </c>
      <c r="Q914" s="155">
        <v>0</v>
      </c>
      <c r="R914" s="155">
        <f>Q914*H914</f>
        <v>0</v>
      </c>
      <c r="S914" s="155">
        <v>0</v>
      </c>
      <c r="T914" s="156">
        <f>S914*H914</f>
        <v>0</v>
      </c>
      <c r="AR914" s="157" t="s">
        <v>267</v>
      </c>
      <c r="AT914" s="157" t="s">
        <v>188</v>
      </c>
      <c r="AU914" s="157" t="s">
        <v>88</v>
      </c>
      <c r="AY914" s="17" t="s">
        <v>186</v>
      </c>
      <c r="BE914" s="158">
        <f>IF(N914="základná",J914,0)</f>
        <v>0</v>
      </c>
      <c r="BF914" s="158">
        <f>IF(N914="znížená",J914,0)</f>
        <v>0</v>
      </c>
      <c r="BG914" s="158">
        <f>IF(N914="zákl. prenesená",J914,0)</f>
        <v>0</v>
      </c>
      <c r="BH914" s="158">
        <f>IF(N914="zníž. prenesená",J914,0)</f>
        <v>0</v>
      </c>
      <c r="BI914" s="158">
        <f>IF(N914="nulová",J914,0)</f>
        <v>0</v>
      </c>
      <c r="BJ914" s="17" t="s">
        <v>88</v>
      </c>
      <c r="BK914" s="158">
        <f>ROUND(I914*H914,2)</f>
        <v>0</v>
      </c>
      <c r="BL914" s="17" t="s">
        <v>267</v>
      </c>
      <c r="BM914" s="157" t="s">
        <v>1285</v>
      </c>
    </row>
    <row r="915" spans="2:65" s="12" customFormat="1">
      <c r="B915" s="159"/>
      <c r="D915" s="160" t="s">
        <v>193</v>
      </c>
      <c r="E915" s="161" t="s">
        <v>1</v>
      </c>
      <c r="F915" s="162" t="s">
        <v>1286</v>
      </c>
      <c r="H915" s="163">
        <v>27.283000000000001</v>
      </c>
      <c r="I915" s="164"/>
      <c r="L915" s="159"/>
      <c r="M915" s="165"/>
      <c r="T915" s="166"/>
      <c r="AT915" s="161" t="s">
        <v>193</v>
      </c>
      <c r="AU915" s="161" t="s">
        <v>88</v>
      </c>
      <c r="AV915" s="12" t="s">
        <v>88</v>
      </c>
      <c r="AW915" s="12" t="s">
        <v>31</v>
      </c>
      <c r="AX915" s="12" t="s">
        <v>75</v>
      </c>
      <c r="AY915" s="161" t="s">
        <v>186</v>
      </c>
    </row>
    <row r="916" spans="2:65" s="12" customFormat="1">
      <c r="B916" s="159"/>
      <c r="D916" s="160" t="s">
        <v>193</v>
      </c>
      <c r="E916" s="161" t="s">
        <v>1</v>
      </c>
      <c r="F916" s="162" t="s">
        <v>1287</v>
      </c>
      <c r="H916" s="163">
        <v>39.637999999999998</v>
      </c>
      <c r="I916" s="164"/>
      <c r="L916" s="159"/>
      <c r="M916" s="165"/>
      <c r="T916" s="166"/>
      <c r="AT916" s="161" t="s">
        <v>193</v>
      </c>
      <c r="AU916" s="161" t="s">
        <v>88</v>
      </c>
      <c r="AV916" s="12" t="s">
        <v>88</v>
      </c>
      <c r="AW916" s="12" t="s">
        <v>31</v>
      </c>
      <c r="AX916" s="12" t="s">
        <v>75</v>
      </c>
      <c r="AY916" s="161" t="s">
        <v>186</v>
      </c>
    </row>
    <row r="917" spans="2:65" s="12" customFormat="1">
      <c r="B917" s="159"/>
      <c r="D917" s="160" t="s">
        <v>193</v>
      </c>
      <c r="E917" s="161" t="s">
        <v>1</v>
      </c>
      <c r="F917" s="162" t="s">
        <v>1288</v>
      </c>
      <c r="H917" s="163">
        <v>26.582999999999998</v>
      </c>
      <c r="I917" s="164"/>
      <c r="L917" s="159"/>
      <c r="M917" s="165"/>
      <c r="T917" s="166"/>
      <c r="AT917" s="161" t="s">
        <v>193</v>
      </c>
      <c r="AU917" s="161" t="s">
        <v>88</v>
      </c>
      <c r="AV917" s="12" t="s">
        <v>88</v>
      </c>
      <c r="AW917" s="12" t="s">
        <v>31</v>
      </c>
      <c r="AX917" s="12" t="s">
        <v>75</v>
      </c>
      <c r="AY917" s="161" t="s">
        <v>186</v>
      </c>
    </row>
    <row r="918" spans="2:65" s="12" customFormat="1">
      <c r="B918" s="159"/>
      <c r="D918" s="160" t="s">
        <v>193</v>
      </c>
      <c r="E918" s="161" t="s">
        <v>1</v>
      </c>
      <c r="F918" s="162" t="s">
        <v>1289</v>
      </c>
      <c r="H918" s="163">
        <v>37.537999999999997</v>
      </c>
      <c r="I918" s="164"/>
      <c r="L918" s="159"/>
      <c r="M918" s="165"/>
      <c r="T918" s="166"/>
      <c r="AT918" s="161" t="s">
        <v>193</v>
      </c>
      <c r="AU918" s="161" t="s">
        <v>88</v>
      </c>
      <c r="AV918" s="12" t="s">
        <v>88</v>
      </c>
      <c r="AW918" s="12" t="s">
        <v>31</v>
      </c>
      <c r="AX918" s="12" t="s">
        <v>75</v>
      </c>
      <c r="AY918" s="161" t="s">
        <v>186</v>
      </c>
    </row>
    <row r="919" spans="2:65" s="12" customFormat="1">
      <c r="B919" s="159"/>
      <c r="D919" s="160" t="s">
        <v>193</v>
      </c>
      <c r="E919" s="161" t="s">
        <v>1</v>
      </c>
      <c r="F919" s="162" t="s">
        <v>1167</v>
      </c>
      <c r="H919" s="163">
        <v>-1.6459999999999999</v>
      </c>
      <c r="I919" s="164"/>
      <c r="L919" s="159"/>
      <c r="M919" s="165"/>
      <c r="T919" s="166"/>
      <c r="AT919" s="161" t="s">
        <v>193</v>
      </c>
      <c r="AU919" s="161" t="s">
        <v>88</v>
      </c>
      <c r="AV919" s="12" t="s">
        <v>88</v>
      </c>
      <c r="AW919" s="12" t="s">
        <v>31</v>
      </c>
      <c r="AX919" s="12" t="s">
        <v>75</v>
      </c>
      <c r="AY919" s="161" t="s">
        <v>186</v>
      </c>
    </row>
    <row r="920" spans="2:65" s="12" customFormat="1">
      <c r="B920" s="159"/>
      <c r="D920" s="160" t="s">
        <v>193</v>
      </c>
      <c r="E920" s="161" t="s">
        <v>1</v>
      </c>
      <c r="F920" s="162" t="s">
        <v>1168</v>
      </c>
      <c r="H920" s="163">
        <v>-5.5220000000000002</v>
      </c>
      <c r="I920" s="164"/>
      <c r="L920" s="159"/>
      <c r="M920" s="165"/>
      <c r="T920" s="166"/>
      <c r="AT920" s="161" t="s">
        <v>193</v>
      </c>
      <c r="AU920" s="161" t="s">
        <v>88</v>
      </c>
      <c r="AV920" s="12" t="s">
        <v>88</v>
      </c>
      <c r="AW920" s="12" t="s">
        <v>31</v>
      </c>
      <c r="AX920" s="12" t="s">
        <v>75</v>
      </c>
      <c r="AY920" s="161" t="s">
        <v>186</v>
      </c>
    </row>
    <row r="921" spans="2:65" s="12" customFormat="1">
      <c r="B921" s="159"/>
      <c r="D921" s="160" t="s">
        <v>193</v>
      </c>
      <c r="E921" s="161" t="s">
        <v>1</v>
      </c>
      <c r="F921" s="162" t="s">
        <v>1290</v>
      </c>
      <c r="H921" s="163">
        <v>1.96</v>
      </c>
      <c r="I921" s="164"/>
      <c r="L921" s="159"/>
      <c r="M921" s="165"/>
      <c r="T921" s="166"/>
      <c r="AT921" s="161" t="s">
        <v>193</v>
      </c>
      <c r="AU921" s="161" t="s">
        <v>88</v>
      </c>
      <c r="AV921" s="12" t="s">
        <v>88</v>
      </c>
      <c r="AW921" s="12" t="s">
        <v>31</v>
      </c>
      <c r="AX921" s="12" t="s">
        <v>75</v>
      </c>
      <c r="AY921" s="161" t="s">
        <v>186</v>
      </c>
    </row>
    <row r="922" spans="2:65" s="13" customFormat="1">
      <c r="B922" s="167"/>
      <c r="D922" s="160" t="s">
        <v>193</v>
      </c>
      <c r="E922" s="168" t="s">
        <v>1</v>
      </c>
      <c r="F922" s="169" t="s">
        <v>195</v>
      </c>
      <c r="H922" s="170">
        <v>125.834</v>
      </c>
      <c r="I922" s="171"/>
      <c r="L922" s="167"/>
      <c r="M922" s="172"/>
      <c r="T922" s="173"/>
      <c r="AT922" s="168" t="s">
        <v>193</v>
      </c>
      <c r="AU922" s="168" t="s">
        <v>88</v>
      </c>
      <c r="AV922" s="13" t="s">
        <v>192</v>
      </c>
      <c r="AW922" s="13" t="s">
        <v>31</v>
      </c>
      <c r="AX922" s="13" t="s">
        <v>82</v>
      </c>
      <c r="AY922" s="168" t="s">
        <v>186</v>
      </c>
    </row>
    <row r="923" spans="2:65" s="1" customFormat="1" ht="33" customHeight="1">
      <c r="B923" s="144"/>
      <c r="C923" s="145" t="s">
        <v>987</v>
      </c>
      <c r="D923" s="145" t="s">
        <v>188</v>
      </c>
      <c r="E923" s="146" t="s">
        <v>1291</v>
      </c>
      <c r="F923" s="147" t="s">
        <v>1292</v>
      </c>
      <c r="G923" s="148" t="s">
        <v>132</v>
      </c>
      <c r="H923" s="149">
        <v>29.811</v>
      </c>
      <c r="I923" s="150"/>
      <c r="J923" s="151">
        <f>ROUND(I923*H923,2)</f>
        <v>0</v>
      </c>
      <c r="K923" s="152"/>
      <c r="L923" s="32"/>
      <c r="M923" s="153" t="s">
        <v>1</v>
      </c>
      <c r="N923" s="154" t="s">
        <v>41</v>
      </c>
      <c r="P923" s="155">
        <f>O923*H923</f>
        <v>0</v>
      </c>
      <c r="Q923" s="155">
        <v>0</v>
      </c>
      <c r="R923" s="155">
        <f>Q923*H923</f>
        <v>0</v>
      </c>
      <c r="S923" s="155">
        <v>0</v>
      </c>
      <c r="T923" s="156">
        <f>S923*H923</f>
        <v>0</v>
      </c>
      <c r="AR923" s="157" t="s">
        <v>267</v>
      </c>
      <c r="AT923" s="157" t="s">
        <v>188</v>
      </c>
      <c r="AU923" s="157" t="s">
        <v>88</v>
      </c>
      <c r="AY923" s="17" t="s">
        <v>186</v>
      </c>
      <c r="BE923" s="158">
        <f>IF(N923="základná",J923,0)</f>
        <v>0</v>
      </c>
      <c r="BF923" s="158">
        <f>IF(N923="znížená",J923,0)</f>
        <v>0</v>
      </c>
      <c r="BG923" s="158">
        <f>IF(N923="zákl. prenesená",J923,0)</f>
        <v>0</v>
      </c>
      <c r="BH923" s="158">
        <f>IF(N923="zníž. prenesená",J923,0)</f>
        <v>0</v>
      </c>
      <c r="BI923" s="158">
        <f>IF(N923="nulová",J923,0)</f>
        <v>0</v>
      </c>
      <c r="BJ923" s="17" t="s">
        <v>88</v>
      </c>
      <c r="BK923" s="158">
        <f>ROUND(I923*H923,2)</f>
        <v>0</v>
      </c>
      <c r="BL923" s="17" t="s">
        <v>267</v>
      </c>
      <c r="BM923" s="157" t="s">
        <v>1293</v>
      </c>
    </row>
    <row r="924" spans="2:65" s="1" customFormat="1" ht="37.9" customHeight="1">
      <c r="B924" s="144"/>
      <c r="C924" s="145" t="s">
        <v>1294</v>
      </c>
      <c r="D924" s="145" t="s">
        <v>188</v>
      </c>
      <c r="E924" s="146" t="s">
        <v>1295</v>
      </c>
      <c r="F924" s="147" t="s">
        <v>1296</v>
      </c>
      <c r="G924" s="148" t="s">
        <v>132</v>
      </c>
      <c r="H924" s="149">
        <v>29.811</v>
      </c>
      <c r="I924" s="150"/>
      <c r="J924" s="151">
        <f>ROUND(I924*H924,2)</f>
        <v>0</v>
      </c>
      <c r="K924" s="152"/>
      <c r="L924" s="32"/>
      <c r="M924" s="153" t="s">
        <v>1</v>
      </c>
      <c r="N924" s="154" t="s">
        <v>41</v>
      </c>
      <c r="P924" s="155">
        <f>O924*H924</f>
        <v>0</v>
      </c>
      <c r="Q924" s="155">
        <v>0</v>
      </c>
      <c r="R924" s="155">
        <f>Q924*H924</f>
        <v>0</v>
      </c>
      <c r="S924" s="155">
        <v>0</v>
      </c>
      <c r="T924" s="156">
        <f>S924*H924</f>
        <v>0</v>
      </c>
      <c r="AR924" s="157" t="s">
        <v>267</v>
      </c>
      <c r="AT924" s="157" t="s">
        <v>188</v>
      </c>
      <c r="AU924" s="157" t="s">
        <v>88</v>
      </c>
      <c r="AY924" s="17" t="s">
        <v>186</v>
      </c>
      <c r="BE924" s="158">
        <f>IF(N924="základná",J924,0)</f>
        <v>0</v>
      </c>
      <c r="BF924" s="158">
        <f>IF(N924="znížená",J924,0)</f>
        <v>0</v>
      </c>
      <c r="BG924" s="158">
        <f>IF(N924="zákl. prenesená",J924,0)</f>
        <v>0</v>
      </c>
      <c r="BH924" s="158">
        <f>IF(N924="zníž. prenesená",J924,0)</f>
        <v>0</v>
      </c>
      <c r="BI924" s="158">
        <f>IF(N924="nulová",J924,0)</f>
        <v>0</v>
      </c>
      <c r="BJ924" s="17" t="s">
        <v>88</v>
      </c>
      <c r="BK924" s="158">
        <f>ROUND(I924*H924,2)</f>
        <v>0</v>
      </c>
      <c r="BL924" s="17" t="s">
        <v>267</v>
      </c>
      <c r="BM924" s="157" t="s">
        <v>1297</v>
      </c>
    </row>
    <row r="925" spans="2:65" s="14" customFormat="1">
      <c r="B925" s="174"/>
      <c r="D925" s="160" t="s">
        <v>193</v>
      </c>
      <c r="E925" s="175" t="s">
        <v>1</v>
      </c>
      <c r="F925" s="176" t="s">
        <v>801</v>
      </c>
      <c r="H925" s="175" t="s">
        <v>1</v>
      </c>
      <c r="I925" s="177"/>
      <c r="L925" s="174"/>
      <c r="M925" s="178"/>
      <c r="T925" s="179"/>
      <c r="AT925" s="175" t="s">
        <v>193</v>
      </c>
      <c r="AU925" s="175" t="s">
        <v>88</v>
      </c>
      <c r="AV925" s="14" t="s">
        <v>82</v>
      </c>
      <c r="AW925" s="14" t="s">
        <v>31</v>
      </c>
      <c r="AX925" s="14" t="s">
        <v>75</v>
      </c>
      <c r="AY925" s="175" t="s">
        <v>186</v>
      </c>
    </row>
    <row r="926" spans="2:65" s="12" customFormat="1">
      <c r="B926" s="159"/>
      <c r="D926" s="160" t="s">
        <v>193</v>
      </c>
      <c r="E926" s="161" t="s">
        <v>1</v>
      </c>
      <c r="F926" s="162" t="s">
        <v>802</v>
      </c>
      <c r="H926" s="163">
        <v>29.811</v>
      </c>
      <c r="I926" s="164"/>
      <c r="L926" s="159"/>
      <c r="M926" s="165"/>
      <c r="T926" s="166"/>
      <c r="AT926" s="161" t="s">
        <v>193</v>
      </c>
      <c r="AU926" s="161" t="s">
        <v>88</v>
      </c>
      <c r="AV926" s="12" t="s">
        <v>88</v>
      </c>
      <c r="AW926" s="12" t="s">
        <v>31</v>
      </c>
      <c r="AX926" s="12" t="s">
        <v>75</v>
      </c>
      <c r="AY926" s="161" t="s">
        <v>186</v>
      </c>
    </row>
    <row r="927" spans="2:65" s="13" customFormat="1">
      <c r="B927" s="167"/>
      <c r="D927" s="160" t="s">
        <v>193</v>
      </c>
      <c r="E927" s="168" t="s">
        <v>1</v>
      </c>
      <c r="F927" s="169" t="s">
        <v>195</v>
      </c>
      <c r="H927" s="170">
        <v>29.811</v>
      </c>
      <c r="I927" s="171"/>
      <c r="L927" s="167"/>
      <c r="M927" s="172"/>
      <c r="T927" s="173"/>
      <c r="AT927" s="168" t="s">
        <v>193</v>
      </c>
      <c r="AU927" s="168" t="s">
        <v>88</v>
      </c>
      <c r="AV927" s="13" t="s">
        <v>192</v>
      </c>
      <c r="AW927" s="13" t="s">
        <v>31</v>
      </c>
      <c r="AX927" s="13" t="s">
        <v>82</v>
      </c>
      <c r="AY927" s="168" t="s">
        <v>186</v>
      </c>
    </row>
    <row r="928" spans="2:65" s="1" customFormat="1" ht="24.25" customHeight="1">
      <c r="B928" s="144"/>
      <c r="C928" s="180" t="s">
        <v>993</v>
      </c>
      <c r="D928" s="180" t="s">
        <v>218</v>
      </c>
      <c r="E928" s="181" t="s">
        <v>1298</v>
      </c>
      <c r="F928" s="182" t="s">
        <v>1299</v>
      </c>
      <c r="G928" s="183" t="s">
        <v>322</v>
      </c>
      <c r="H928" s="184">
        <v>192.28100000000001</v>
      </c>
      <c r="I928" s="185"/>
      <c r="J928" s="186">
        <f>ROUND(I928*H928,2)</f>
        <v>0</v>
      </c>
      <c r="K928" s="187"/>
      <c r="L928" s="188"/>
      <c r="M928" s="189" t="s">
        <v>1</v>
      </c>
      <c r="N928" s="190" t="s">
        <v>41</v>
      </c>
      <c r="P928" s="155">
        <f>O928*H928</f>
        <v>0</v>
      </c>
      <c r="Q928" s="155">
        <v>0</v>
      </c>
      <c r="R928" s="155">
        <f>Q928*H928</f>
        <v>0</v>
      </c>
      <c r="S928" s="155">
        <v>0</v>
      </c>
      <c r="T928" s="156">
        <f>S928*H928</f>
        <v>0</v>
      </c>
      <c r="AR928" s="157" t="s">
        <v>336</v>
      </c>
      <c r="AT928" s="157" t="s">
        <v>218</v>
      </c>
      <c r="AU928" s="157" t="s">
        <v>88</v>
      </c>
      <c r="AY928" s="17" t="s">
        <v>186</v>
      </c>
      <c r="BE928" s="158">
        <f>IF(N928="základná",J928,0)</f>
        <v>0</v>
      </c>
      <c r="BF928" s="158">
        <f>IF(N928="znížená",J928,0)</f>
        <v>0</v>
      </c>
      <c r="BG928" s="158">
        <f>IF(N928="zákl. prenesená",J928,0)</f>
        <v>0</v>
      </c>
      <c r="BH928" s="158">
        <f>IF(N928="zníž. prenesená",J928,0)</f>
        <v>0</v>
      </c>
      <c r="BI928" s="158">
        <f>IF(N928="nulová",J928,0)</f>
        <v>0</v>
      </c>
      <c r="BJ928" s="17" t="s">
        <v>88</v>
      </c>
      <c r="BK928" s="158">
        <f>ROUND(I928*H928,2)</f>
        <v>0</v>
      </c>
      <c r="BL928" s="17" t="s">
        <v>267</v>
      </c>
      <c r="BM928" s="157" t="s">
        <v>1300</v>
      </c>
    </row>
    <row r="929" spans="2:65" s="14" customFormat="1">
      <c r="B929" s="174"/>
      <c r="D929" s="160" t="s">
        <v>193</v>
      </c>
      <c r="E929" s="175" t="s">
        <v>1</v>
      </c>
      <c r="F929" s="176" t="s">
        <v>1301</v>
      </c>
      <c r="H929" s="175" t="s">
        <v>1</v>
      </c>
      <c r="I929" s="177"/>
      <c r="L929" s="174"/>
      <c r="M929" s="178"/>
      <c r="T929" s="179"/>
      <c r="AT929" s="175" t="s">
        <v>193</v>
      </c>
      <c r="AU929" s="175" t="s">
        <v>88</v>
      </c>
      <c r="AV929" s="14" t="s">
        <v>82</v>
      </c>
      <c r="AW929" s="14" t="s">
        <v>31</v>
      </c>
      <c r="AX929" s="14" t="s">
        <v>75</v>
      </c>
      <c r="AY929" s="175" t="s">
        <v>186</v>
      </c>
    </row>
    <row r="930" spans="2:65" s="12" customFormat="1">
      <c r="B930" s="159"/>
      <c r="D930" s="160" t="s">
        <v>193</v>
      </c>
      <c r="E930" s="161" t="s">
        <v>1</v>
      </c>
      <c r="F930" s="162" t="s">
        <v>1302</v>
      </c>
      <c r="H930" s="163">
        <v>192.28100000000001</v>
      </c>
      <c r="I930" s="164"/>
      <c r="L930" s="159"/>
      <c r="M930" s="165"/>
      <c r="T930" s="166"/>
      <c r="AT930" s="161" t="s">
        <v>193</v>
      </c>
      <c r="AU930" s="161" t="s">
        <v>88</v>
      </c>
      <c r="AV930" s="12" t="s">
        <v>88</v>
      </c>
      <c r="AW930" s="12" t="s">
        <v>31</v>
      </c>
      <c r="AX930" s="12" t="s">
        <v>75</v>
      </c>
      <c r="AY930" s="161" t="s">
        <v>186</v>
      </c>
    </row>
    <row r="931" spans="2:65" s="13" customFormat="1">
      <c r="B931" s="167"/>
      <c r="D931" s="160" t="s">
        <v>193</v>
      </c>
      <c r="E931" s="168" t="s">
        <v>1</v>
      </c>
      <c r="F931" s="169" t="s">
        <v>195</v>
      </c>
      <c r="H931" s="170">
        <v>192.28100000000001</v>
      </c>
      <c r="I931" s="171"/>
      <c r="L931" s="167"/>
      <c r="M931" s="172"/>
      <c r="T931" s="173"/>
      <c r="AT931" s="168" t="s">
        <v>193</v>
      </c>
      <c r="AU931" s="168" t="s">
        <v>88</v>
      </c>
      <c r="AV931" s="13" t="s">
        <v>192</v>
      </c>
      <c r="AW931" s="13" t="s">
        <v>31</v>
      </c>
      <c r="AX931" s="13" t="s">
        <v>82</v>
      </c>
      <c r="AY931" s="168" t="s">
        <v>186</v>
      </c>
    </row>
    <row r="932" spans="2:65" s="1" customFormat="1" ht="24.25" customHeight="1">
      <c r="B932" s="144"/>
      <c r="C932" s="180" t="s">
        <v>1303</v>
      </c>
      <c r="D932" s="180" t="s">
        <v>218</v>
      </c>
      <c r="E932" s="181" t="s">
        <v>1304</v>
      </c>
      <c r="F932" s="182" t="s">
        <v>1305</v>
      </c>
      <c r="G932" s="183" t="s">
        <v>322</v>
      </c>
      <c r="H932" s="184">
        <v>75.599999999999994</v>
      </c>
      <c r="I932" s="185"/>
      <c r="J932" s="186">
        <f>ROUND(I932*H932,2)</f>
        <v>0</v>
      </c>
      <c r="K932" s="187"/>
      <c r="L932" s="188"/>
      <c r="M932" s="189" t="s">
        <v>1</v>
      </c>
      <c r="N932" s="190" t="s">
        <v>41</v>
      </c>
      <c r="P932" s="155">
        <f>O932*H932</f>
        <v>0</v>
      </c>
      <c r="Q932" s="155">
        <v>0</v>
      </c>
      <c r="R932" s="155">
        <f>Q932*H932</f>
        <v>0</v>
      </c>
      <c r="S932" s="155">
        <v>0</v>
      </c>
      <c r="T932" s="156">
        <f>S932*H932</f>
        <v>0</v>
      </c>
      <c r="AR932" s="157" t="s">
        <v>336</v>
      </c>
      <c r="AT932" s="157" t="s">
        <v>218</v>
      </c>
      <c r="AU932" s="157" t="s">
        <v>88</v>
      </c>
      <c r="AY932" s="17" t="s">
        <v>186</v>
      </c>
      <c r="BE932" s="158">
        <f>IF(N932="základná",J932,0)</f>
        <v>0</v>
      </c>
      <c r="BF932" s="158">
        <f>IF(N932="znížená",J932,0)</f>
        <v>0</v>
      </c>
      <c r="BG932" s="158">
        <f>IF(N932="zákl. prenesená",J932,0)</f>
        <v>0</v>
      </c>
      <c r="BH932" s="158">
        <f>IF(N932="zníž. prenesená",J932,0)</f>
        <v>0</v>
      </c>
      <c r="BI932" s="158">
        <f>IF(N932="nulová",J932,0)</f>
        <v>0</v>
      </c>
      <c r="BJ932" s="17" t="s">
        <v>88</v>
      </c>
      <c r="BK932" s="158">
        <f>ROUND(I932*H932,2)</f>
        <v>0</v>
      </c>
      <c r="BL932" s="17" t="s">
        <v>267</v>
      </c>
      <c r="BM932" s="157" t="s">
        <v>1306</v>
      </c>
    </row>
    <row r="933" spans="2:65" s="1" customFormat="1" ht="21.75" customHeight="1">
      <c r="B933" s="144"/>
      <c r="C933" s="180" t="s">
        <v>997</v>
      </c>
      <c r="D933" s="180" t="s">
        <v>218</v>
      </c>
      <c r="E933" s="181" t="s">
        <v>1307</v>
      </c>
      <c r="F933" s="182" t="s">
        <v>1308</v>
      </c>
      <c r="G933" s="183" t="s">
        <v>379</v>
      </c>
      <c r="H933" s="184">
        <v>155.55600000000001</v>
      </c>
      <c r="I933" s="185"/>
      <c r="J933" s="186">
        <f>ROUND(I933*H933,2)</f>
        <v>0</v>
      </c>
      <c r="K933" s="187"/>
      <c r="L933" s="188"/>
      <c r="M933" s="189" t="s">
        <v>1</v>
      </c>
      <c r="N933" s="190" t="s">
        <v>41</v>
      </c>
      <c r="P933" s="155">
        <f>O933*H933</f>
        <v>0</v>
      </c>
      <c r="Q933" s="155">
        <v>0</v>
      </c>
      <c r="R933" s="155">
        <f>Q933*H933</f>
        <v>0</v>
      </c>
      <c r="S933" s="155">
        <v>0</v>
      </c>
      <c r="T933" s="156">
        <f>S933*H933</f>
        <v>0</v>
      </c>
      <c r="AR933" s="157" t="s">
        <v>336</v>
      </c>
      <c r="AT933" s="157" t="s">
        <v>218</v>
      </c>
      <c r="AU933" s="157" t="s">
        <v>88</v>
      </c>
      <c r="AY933" s="17" t="s">
        <v>186</v>
      </c>
      <c r="BE933" s="158">
        <f>IF(N933="základná",J933,0)</f>
        <v>0</v>
      </c>
      <c r="BF933" s="158">
        <f>IF(N933="znížená",J933,0)</f>
        <v>0</v>
      </c>
      <c r="BG933" s="158">
        <f>IF(N933="zákl. prenesená",J933,0)</f>
        <v>0</v>
      </c>
      <c r="BH933" s="158">
        <f>IF(N933="zníž. prenesená",J933,0)</f>
        <v>0</v>
      </c>
      <c r="BI933" s="158">
        <f>IF(N933="nulová",J933,0)</f>
        <v>0</v>
      </c>
      <c r="BJ933" s="17" t="s">
        <v>88</v>
      </c>
      <c r="BK933" s="158">
        <f>ROUND(I933*H933,2)</f>
        <v>0</v>
      </c>
      <c r="BL933" s="17" t="s">
        <v>267</v>
      </c>
      <c r="BM933" s="157" t="s">
        <v>1309</v>
      </c>
    </row>
    <row r="934" spans="2:65" s="12" customFormat="1">
      <c r="B934" s="159"/>
      <c r="D934" s="160" t="s">
        <v>193</v>
      </c>
      <c r="E934" s="161" t="s">
        <v>1</v>
      </c>
      <c r="F934" s="162" t="s">
        <v>1310</v>
      </c>
      <c r="H934" s="163">
        <v>155.55600000000001</v>
      </c>
      <c r="I934" s="164"/>
      <c r="L934" s="159"/>
      <c r="M934" s="165"/>
      <c r="T934" s="166"/>
      <c r="AT934" s="161" t="s">
        <v>193</v>
      </c>
      <c r="AU934" s="161" t="s">
        <v>88</v>
      </c>
      <c r="AV934" s="12" t="s">
        <v>88</v>
      </c>
      <c r="AW934" s="12" t="s">
        <v>31</v>
      </c>
      <c r="AX934" s="12" t="s">
        <v>75</v>
      </c>
      <c r="AY934" s="161" t="s">
        <v>186</v>
      </c>
    </row>
    <row r="935" spans="2:65" s="13" customFormat="1">
      <c r="B935" s="167"/>
      <c r="D935" s="160" t="s">
        <v>193</v>
      </c>
      <c r="E935" s="168" t="s">
        <v>1</v>
      </c>
      <c r="F935" s="169" t="s">
        <v>195</v>
      </c>
      <c r="H935" s="170">
        <v>155.55600000000001</v>
      </c>
      <c r="I935" s="171"/>
      <c r="L935" s="167"/>
      <c r="M935" s="172"/>
      <c r="T935" s="173"/>
      <c r="AT935" s="168" t="s">
        <v>193</v>
      </c>
      <c r="AU935" s="168" t="s">
        <v>88</v>
      </c>
      <c r="AV935" s="13" t="s">
        <v>192</v>
      </c>
      <c r="AW935" s="13" t="s">
        <v>31</v>
      </c>
      <c r="AX935" s="13" t="s">
        <v>82</v>
      </c>
      <c r="AY935" s="168" t="s">
        <v>186</v>
      </c>
    </row>
    <row r="936" spans="2:65" s="1" customFormat="1" ht="24.25" customHeight="1">
      <c r="B936" s="144"/>
      <c r="C936" s="145" t="s">
        <v>1311</v>
      </c>
      <c r="D936" s="145" t="s">
        <v>188</v>
      </c>
      <c r="E936" s="146" t="s">
        <v>1312</v>
      </c>
      <c r="F936" s="147" t="s">
        <v>1313</v>
      </c>
      <c r="G936" s="148" t="s">
        <v>1104</v>
      </c>
      <c r="H936" s="198"/>
      <c r="I936" s="150"/>
      <c r="J936" s="151">
        <f>ROUND(I936*H936,2)</f>
        <v>0</v>
      </c>
      <c r="K936" s="152"/>
      <c r="L936" s="32"/>
      <c r="M936" s="153" t="s">
        <v>1</v>
      </c>
      <c r="N936" s="154" t="s">
        <v>41</v>
      </c>
      <c r="P936" s="155">
        <f>O936*H936</f>
        <v>0</v>
      </c>
      <c r="Q936" s="155">
        <v>0</v>
      </c>
      <c r="R936" s="155">
        <f>Q936*H936</f>
        <v>0</v>
      </c>
      <c r="S936" s="155">
        <v>0</v>
      </c>
      <c r="T936" s="156">
        <f>S936*H936</f>
        <v>0</v>
      </c>
      <c r="AR936" s="157" t="s">
        <v>267</v>
      </c>
      <c r="AT936" s="157" t="s">
        <v>188</v>
      </c>
      <c r="AU936" s="157" t="s">
        <v>88</v>
      </c>
      <c r="AY936" s="17" t="s">
        <v>186</v>
      </c>
      <c r="BE936" s="158">
        <f>IF(N936="základná",J936,0)</f>
        <v>0</v>
      </c>
      <c r="BF936" s="158">
        <f>IF(N936="znížená",J936,0)</f>
        <v>0</v>
      </c>
      <c r="BG936" s="158">
        <f>IF(N936="zákl. prenesená",J936,0)</f>
        <v>0</v>
      </c>
      <c r="BH936" s="158">
        <f>IF(N936="zníž. prenesená",J936,0)</f>
        <v>0</v>
      </c>
      <c r="BI936" s="158">
        <f>IF(N936="nulová",J936,0)</f>
        <v>0</v>
      </c>
      <c r="BJ936" s="17" t="s">
        <v>88</v>
      </c>
      <c r="BK936" s="158">
        <f>ROUND(I936*H936,2)</f>
        <v>0</v>
      </c>
      <c r="BL936" s="17" t="s">
        <v>267</v>
      </c>
      <c r="BM936" s="157" t="s">
        <v>1314</v>
      </c>
    </row>
    <row r="937" spans="2:65" s="11" customFormat="1" ht="22.9" customHeight="1">
      <c r="B937" s="132"/>
      <c r="D937" s="133" t="s">
        <v>74</v>
      </c>
      <c r="E937" s="142" t="s">
        <v>1315</v>
      </c>
      <c r="F937" s="142" t="s">
        <v>1316</v>
      </c>
      <c r="I937" s="135"/>
      <c r="J937" s="143">
        <f>BK937</f>
        <v>0</v>
      </c>
      <c r="L937" s="132"/>
      <c r="M937" s="137"/>
      <c r="P937" s="138">
        <f>SUM(P938:P969)</f>
        <v>0</v>
      </c>
      <c r="R937" s="138">
        <f>SUM(R938:R969)</f>
        <v>0.13230778099999999</v>
      </c>
      <c r="T937" s="139">
        <f>SUM(T938:T969)</f>
        <v>0.20202629999999999</v>
      </c>
      <c r="AR937" s="133" t="s">
        <v>88</v>
      </c>
      <c r="AT937" s="140" t="s">
        <v>74</v>
      </c>
      <c r="AU937" s="140" t="s">
        <v>82</v>
      </c>
      <c r="AY937" s="133" t="s">
        <v>186</v>
      </c>
      <c r="BK937" s="141">
        <f>SUM(BK938:BK969)</f>
        <v>0</v>
      </c>
    </row>
    <row r="938" spans="2:65" s="1" customFormat="1" ht="33" customHeight="1">
      <c r="B938" s="144"/>
      <c r="C938" s="145" t="s">
        <v>1000</v>
      </c>
      <c r="D938" s="145" t="s">
        <v>188</v>
      </c>
      <c r="E938" s="146" t="s">
        <v>1317</v>
      </c>
      <c r="F938" s="147" t="s">
        <v>1318</v>
      </c>
      <c r="G938" s="148" t="s">
        <v>322</v>
      </c>
      <c r="H938" s="149">
        <v>39.299999999999997</v>
      </c>
      <c r="I938" s="150"/>
      <c r="J938" s="151">
        <f>ROUND(I938*H938,2)</f>
        <v>0</v>
      </c>
      <c r="K938" s="152"/>
      <c r="L938" s="32"/>
      <c r="M938" s="153" t="s">
        <v>1</v>
      </c>
      <c r="N938" s="154" t="s">
        <v>41</v>
      </c>
      <c r="P938" s="155">
        <f>O938*H938</f>
        <v>0</v>
      </c>
      <c r="Q938" s="155">
        <v>2.7512499999999998E-3</v>
      </c>
      <c r="R938" s="155">
        <f>Q938*H938</f>
        <v>0.10812412499999999</v>
      </c>
      <c r="S938" s="155">
        <v>0</v>
      </c>
      <c r="T938" s="156">
        <f>S938*H938</f>
        <v>0</v>
      </c>
      <c r="AR938" s="157" t="s">
        <v>267</v>
      </c>
      <c r="AT938" s="157" t="s">
        <v>188</v>
      </c>
      <c r="AU938" s="157" t="s">
        <v>88</v>
      </c>
      <c r="AY938" s="17" t="s">
        <v>186</v>
      </c>
      <c r="BE938" s="158">
        <f>IF(N938="základná",J938,0)</f>
        <v>0</v>
      </c>
      <c r="BF938" s="158">
        <f>IF(N938="znížená",J938,0)</f>
        <v>0</v>
      </c>
      <c r="BG938" s="158">
        <f>IF(N938="zákl. prenesená",J938,0)</f>
        <v>0</v>
      </c>
      <c r="BH938" s="158">
        <f>IF(N938="zníž. prenesená",J938,0)</f>
        <v>0</v>
      </c>
      <c r="BI938" s="158">
        <f>IF(N938="nulová",J938,0)</f>
        <v>0</v>
      </c>
      <c r="BJ938" s="17" t="s">
        <v>88</v>
      </c>
      <c r="BK938" s="158">
        <f>ROUND(I938*H938,2)</f>
        <v>0</v>
      </c>
      <c r="BL938" s="17" t="s">
        <v>267</v>
      </c>
      <c r="BM938" s="157" t="s">
        <v>1319</v>
      </c>
    </row>
    <row r="939" spans="2:65" s="1" customFormat="1" ht="24.25" customHeight="1">
      <c r="B939" s="144"/>
      <c r="C939" s="145" t="s">
        <v>1320</v>
      </c>
      <c r="D939" s="145" t="s">
        <v>188</v>
      </c>
      <c r="E939" s="146" t="s">
        <v>1321</v>
      </c>
      <c r="F939" s="147" t="s">
        <v>1322</v>
      </c>
      <c r="G939" s="148" t="s">
        <v>322</v>
      </c>
      <c r="H939" s="149">
        <v>16</v>
      </c>
      <c r="I939" s="150"/>
      <c r="J939" s="151">
        <f>ROUND(I939*H939,2)</f>
        <v>0</v>
      </c>
      <c r="K939" s="152"/>
      <c r="L939" s="32"/>
      <c r="M939" s="153" t="s">
        <v>1</v>
      </c>
      <c r="N939" s="154" t="s">
        <v>41</v>
      </c>
      <c r="P939" s="155">
        <f>O939*H939</f>
        <v>0</v>
      </c>
      <c r="Q939" s="155">
        <v>0</v>
      </c>
      <c r="R939" s="155">
        <f>Q939*H939</f>
        <v>0</v>
      </c>
      <c r="S939" s="155">
        <v>0</v>
      </c>
      <c r="T939" s="156">
        <f>S939*H939</f>
        <v>0</v>
      </c>
      <c r="AR939" s="157" t="s">
        <v>267</v>
      </c>
      <c r="AT939" s="157" t="s">
        <v>188</v>
      </c>
      <c r="AU939" s="157" t="s">
        <v>88</v>
      </c>
      <c r="AY939" s="17" t="s">
        <v>186</v>
      </c>
      <c r="BE939" s="158">
        <f>IF(N939="základná",J939,0)</f>
        <v>0</v>
      </c>
      <c r="BF939" s="158">
        <f>IF(N939="znížená",J939,0)</f>
        <v>0</v>
      </c>
      <c r="BG939" s="158">
        <f>IF(N939="zákl. prenesená",J939,0)</f>
        <v>0</v>
      </c>
      <c r="BH939" s="158">
        <f>IF(N939="zníž. prenesená",J939,0)</f>
        <v>0</v>
      </c>
      <c r="BI939" s="158">
        <f>IF(N939="nulová",J939,0)</f>
        <v>0</v>
      </c>
      <c r="BJ939" s="17" t="s">
        <v>88</v>
      </c>
      <c r="BK939" s="158">
        <f>ROUND(I939*H939,2)</f>
        <v>0</v>
      </c>
      <c r="BL939" s="17" t="s">
        <v>267</v>
      </c>
      <c r="BM939" s="157" t="s">
        <v>1323</v>
      </c>
    </row>
    <row r="940" spans="2:65" s="12" customFormat="1">
      <c r="B940" s="159"/>
      <c r="D940" s="160" t="s">
        <v>193</v>
      </c>
      <c r="E940" s="161" t="s">
        <v>1</v>
      </c>
      <c r="F940" s="162" t="s">
        <v>1112</v>
      </c>
      <c r="H940" s="163">
        <v>16</v>
      </c>
      <c r="I940" s="164"/>
      <c r="L940" s="159"/>
      <c r="M940" s="165"/>
      <c r="T940" s="166"/>
      <c r="AT940" s="161" t="s">
        <v>193</v>
      </c>
      <c r="AU940" s="161" t="s">
        <v>88</v>
      </c>
      <c r="AV940" s="12" t="s">
        <v>88</v>
      </c>
      <c r="AW940" s="12" t="s">
        <v>31</v>
      </c>
      <c r="AX940" s="12" t="s">
        <v>75</v>
      </c>
      <c r="AY940" s="161" t="s">
        <v>186</v>
      </c>
    </row>
    <row r="941" spans="2:65" s="13" customFormat="1">
      <c r="B941" s="167"/>
      <c r="D941" s="160" t="s">
        <v>193</v>
      </c>
      <c r="E941" s="168" t="s">
        <v>1</v>
      </c>
      <c r="F941" s="169" t="s">
        <v>195</v>
      </c>
      <c r="H941" s="170">
        <v>16</v>
      </c>
      <c r="I941" s="171"/>
      <c r="L941" s="167"/>
      <c r="M941" s="172"/>
      <c r="T941" s="173"/>
      <c r="AT941" s="168" t="s">
        <v>193</v>
      </c>
      <c r="AU941" s="168" t="s">
        <v>88</v>
      </c>
      <c r="AV941" s="13" t="s">
        <v>192</v>
      </c>
      <c r="AW941" s="13" t="s">
        <v>31</v>
      </c>
      <c r="AX941" s="13" t="s">
        <v>82</v>
      </c>
      <c r="AY941" s="168" t="s">
        <v>186</v>
      </c>
    </row>
    <row r="942" spans="2:65" s="1" customFormat="1" ht="37.9" customHeight="1">
      <c r="B942" s="144"/>
      <c r="C942" s="145" t="s">
        <v>1008</v>
      </c>
      <c r="D942" s="145" t="s">
        <v>188</v>
      </c>
      <c r="E942" s="146" t="s">
        <v>1324</v>
      </c>
      <c r="F942" s="147" t="s">
        <v>1325</v>
      </c>
      <c r="G942" s="148" t="s">
        <v>322</v>
      </c>
      <c r="H942" s="149">
        <v>3.4</v>
      </c>
      <c r="I942" s="150"/>
      <c r="J942" s="151">
        <f>ROUND(I942*H942,2)</f>
        <v>0</v>
      </c>
      <c r="K942" s="152"/>
      <c r="L942" s="32"/>
      <c r="M942" s="153" t="s">
        <v>1</v>
      </c>
      <c r="N942" s="154" t="s">
        <v>41</v>
      </c>
      <c r="P942" s="155">
        <f>O942*H942</f>
        <v>0</v>
      </c>
      <c r="Q942" s="155">
        <v>7.1128399999999996E-3</v>
      </c>
      <c r="R942" s="155">
        <f>Q942*H942</f>
        <v>2.4183655999999998E-2</v>
      </c>
      <c r="S942" s="155">
        <v>0</v>
      </c>
      <c r="T942" s="156">
        <f>S942*H942</f>
        <v>0</v>
      </c>
      <c r="AR942" s="157" t="s">
        <v>267</v>
      </c>
      <c r="AT942" s="157" t="s">
        <v>188</v>
      </c>
      <c r="AU942" s="157" t="s">
        <v>88</v>
      </c>
      <c r="AY942" s="17" t="s">
        <v>186</v>
      </c>
      <c r="BE942" s="158">
        <f>IF(N942="základná",J942,0)</f>
        <v>0</v>
      </c>
      <c r="BF942" s="158">
        <f>IF(N942="znížená",J942,0)</f>
        <v>0</v>
      </c>
      <c r="BG942" s="158">
        <f>IF(N942="zákl. prenesená",J942,0)</f>
        <v>0</v>
      </c>
      <c r="BH942" s="158">
        <f>IF(N942="zníž. prenesená",J942,0)</f>
        <v>0</v>
      </c>
      <c r="BI942" s="158">
        <f>IF(N942="nulová",J942,0)</f>
        <v>0</v>
      </c>
      <c r="BJ942" s="17" t="s">
        <v>88</v>
      </c>
      <c r="BK942" s="158">
        <f>ROUND(I942*H942,2)</f>
        <v>0</v>
      </c>
      <c r="BL942" s="17" t="s">
        <v>267</v>
      </c>
      <c r="BM942" s="157" t="s">
        <v>1326</v>
      </c>
    </row>
    <row r="943" spans="2:65" s="12" customFormat="1">
      <c r="B943" s="159"/>
      <c r="D943" s="160" t="s">
        <v>193</v>
      </c>
      <c r="E943" s="161" t="s">
        <v>1</v>
      </c>
      <c r="F943" s="162" t="s">
        <v>1327</v>
      </c>
      <c r="H943" s="163">
        <v>3.4</v>
      </c>
      <c r="I943" s="164"/>
      <c r="L943" s="159"/>
      <c r="M943" s="165"/>
      <c r="T943" s="166"/>
      <c r="AT943" s="161" t="s">
        <v>193</v>
      </c>
      <c r="AU943" s="161" t="s">
        <v>88</v>
      </c>
      <c r="AV943" s="12" t="s">
        <v>88</v>
      </c>
      <c r="AW943" s="12" t="s">
        <v>31</v>
      </c>
      <c r="AX943" s="12" t="s">
        <v>82</v>
      </c>
      <c r="AY943" s="161" t="s">
        <v>186</v>
      </c>
    </row>
    <row r="944" spans="2:65" s="1" customFormat="1" ht="33" customHeight="1">
      <c r="B944" s="144"/>
      <c r="C944" s="145" t="s">
        <v>1328</v>
      </c>
      <c r="D944" s="145" t="s">
        <v>188</v>
      </c>
      <c r="E944" s="146" t="s">
        <v>1329</v>
      </c>
      <c r="F944" s="147" t="s">
        <v>1330</v>
      </c>
      <c r="G944" s="148" t="s">
        <v>322</v>
      </c>
      <c r="H944" s="149">
        <v>39.1</v>
      </c>
      <c r="I944" s="150"/>
      <c r="J944" s="151">
        <f>ROUND(I944*H944,2)</f>
        <v>0</v>
      </c>
      <c r="K944" s="152"/>
      <c r="L944" s="32"/>
      <c r="M944" s="153" t="s">
        <v>1</v>
      </c>
      <c r="N944" s="154" t="s">
        <v>41</v>
      </c>
      <c r="P944" s="155">
        <f>O944*H944</f>
        <v>0</v>
      </c>
      <c r="Q944" s="155">
        <v>0</v>
      </c>
      <c r="R944" s="155">
        <f>Q944*H944</f>
        <v>0</v>
      </c>
      <c r="S944" s="155">
        <v>3.47E-3</v>
      </c>
      <c r="T944" s="156">
        <f>S944*H944</f>
        <v>0.13567699999999999</v>
      </c>
      <c r="AR944" s="157" t="s">
        <v>267</v>
      </c>
      <c r="AT944" s="157" t="s">
        <v>188</v>
      </c>
      <c r="AU944" s="157" t="s">
        <v>88</v>
      </c>
      <c r="AY944" s="17" t="s">
        <v>186</v>
      </c>
      <c r="BE944" s="158">
        <f>IF(N944="základná",J944,0)</f>
        <v>0</v>
      </c>
      <c r="BF944" s="158">
        <f>IF(N944="znížená",J944,0)</f>
        <v>0</v>
      </c>
      <c r="BG944" s="158">
        <f>IF(N944="zákl. prenesená",J944,0)</f>
        <v>0</v>
      </c>
      <c r="BH944" s="158">
        <f>IF(N944="zníž. prenesená",J944,0)</f>
        <v>0</v>
      </c>
      <c r="BI944" s="158">
        <f>IF(N944="nulová",J944,0)</f>
        <v>0</v>
      </c>
      <c r="BJ944" s="17" t="s">
        <v>88</v>
      </c>
      <c r="BK944" s="158">
        <f>ROUND(I944*H944,2)</f>
        <v>0</v>
      </c>
      <c r="BL944" s="17" t="s">
        <v>267</v>
      </c>
      <c r="BM944" s="157" t="s">
        <v>1331</v>
      </c>
    </row>
    <row r="945" spans="2:65" s="12" customFormat="1">
      <c r="B945" s="159"/>
      <c r="D945" s="160" t="s">
        <v>193</v>
      </c>
      <c r="E945" s="161" t="s">
        <v>1</v>
      </c>
      <c r="F945" s="162" t="s">
        <v>1332</v>
      </c>
      <c r="H945" s="163">
        <v>39.1</v>
      </c>
      <c r="I945" s="164"/>
      <c r="L945" s="159"/>
      <c r="M945" s="165"/>
      <c r="T945" s="166"/>
      <c r="AT945" s="161" t="s">
        <v>193</v>
      </c>
      <c r="AU945" s="161" t="s">
        <v>88</v>
      </c>
      <c r="AV945" s="12" t="s">
        <v>88</v>
      </c>
      <c r="AW945" s="12" t="s">
        <v>31</v>
      </c>
      <c r="AX945" s="12" t="s">
        <v>75</v>
      </c>
      <c r="AY945" s="161" t="s">
        <v>186</v>
      </c>
    </row>
    <row r="946" spans="2:65" s="13" customFormat="1">
      <c r="B946" s="167"/>
      <c r="D946" s="160" t="s">
        <v>193</v>
      </c>
      <c r="E946" s="168" t="s">
        <v>1</v>
      </c>
      <c r="F946" s="169" t="s">
        <v>195</v>
      </c>
      <c r="H946" s="170">
        <v>39.1</v>
      </c>
      <c r="I946" s="171"/>
      <c r="L946" s="167"/>
      <c r="M946" s="172"/>
      <c r="T946" s="173"/>
      <c r="AT946" s="168" t="s">
        <v>193</v>
      </c>
      <c r="AU946" s="168" t="s">
        <v>88</v>
      </c>
      <c r="AV946" s="13" t="s">
        <v>192</v>
      </c>
      <c r="AW946" s="13" t="s">
        <v>31</v>
      </c>
      <c r="AX946" s="13" t="s">
        <v>82</v>
      </c>
      <c r="AY946" s="168" t="s">
        <v>186</v>
      </c>
    </row>
    <row r="947" spans="2:65" s="1" customFormat="1" ht="24.25" customHeight="1">
      <c r="B947" s="144"/>
      <c r="C947" s="145" t="s">
        <v>1013</v>
      </c>
      <c r="D947" s="145" t="s">
        <v>188</v>
      </c>
      <c r="E947" s="146" t="s">
        <v>1333</v>
      </c>
      <c r="F947" s="147" t="s">
        <v>1334</v>
      </c>
      <c r="G947" s="148" t="s">
        <v>322</v>
      </c>
      <c r="H947" s="149">
        <v>39.299999999999997</v>
      </c>
      <c r="I947" s="150"/>
      <c r="J947" s="151">
        <f>ROUND(I947*H947,2)</f>
        <v>0</v>
      </c>
      <c r="K947" s="152"/>
      <c r="L947" s="32"/>
      <c r="M947" s="153" t="s">
        <v>1</v>
      </c>
      <c r="N947" s="154" t="s">
        <v>41</v>
      </c>
      <c r="P947" s="155">
        <f>O947*H947</f>
        <v>0</v>
      </c>
      <c r="Q947" s="155">
        <v>0</v>
      </c>
      <c r="R947" s="155">
        <f>Q947*H947</f>
        <v>0</v>
      </c>
      <c r="S947" s="155">
        <v>0</v>
      </c>
      <c r="T947" s="156">
        <f>S947*H947</f>
        <v>0</v>
      </c>
      <c r="AR947" s="157" t="s">
        <v>267</v>
      </c>
      <c r="AT947" s="157" t="s">
        <v>188</v>
      </c>
      <c r="AU947" s="157" t="s">
        <v>88</v>
      </c>
      <c r="AY947" s="17" t="s">
        <v>186</v>
      </c>
      <c r="BE947" s="158">
        <f>IF(N947="základná",J947,0)</f>
        <v>0</v>
      </c>
      <c r="BF947" s="158">
        <f>IF(N947="znížená",J947,0)</f>
        <v>0</v>
      </c>
      <c r="BG947" s="158">
        <f>IF(N947="zákl. prenesená",J947,0)</f>
        <v>0</v>
      </c>
      <c r="BH947" s="158">
        <f>IF(N947="zníž. prenesená",J947,0)</f>
        <v>0</v>
      </c>
      <c r="BI947" s="158">
        <f>IF(N947="nulová",J947,0)</f>
        <v>0</v>
      </c>
      <c r="BJ947" s="17" t="s">
        <v>88</v>
      </c>
      <c r="BK947" s="158">
        <f>ROUND(I947*H947,2)</f>
        <v>0</v>
      </c>
      <c r="BL947" s="17" t="s">
        <v>267</v>
      </c>
      <c r="BM947" s="157" t="s">
        <v>1335</v>
      </c>
    </row>
    <row r="948" spans="2:65" s="12" customFormat="1">
      <c r="B948" s="159"/>
      <c r="D948" s="160" t="s">
        <v>193</v>
      </c>
      <c r="E948" s="161" t="s">
        <v>1</v>
      </c>
      <c r="F948" s="162" t="s">
        <v>1336</v>
      </c>
      <c r="H948" s="163">
        <v>39.299999999999997</v>
      </c>
      <c r="I948" s="164"/>
      <c r="L948" s="159"/>
      <c r="M948" s="165"/>
      <c r="T948" s="166"/>
      <c r="AT948" s="161" t="s">
        <v>193</v>
      </c>
      <c r="AU948" s="161" t="s">
        <v>88</v>
      </c>
      <c r="AV948" s="12" t="s">
        <v>88</v>
      </c>
      <c r="AW948" s="12" t="s">
        <v>31</v>
      </c>
      <c r="AX948" s="12" t="s">
        <v>75</v>
      </c>
      <c r="AY948" s="161" t="s">
        <v>186</v>
      </c>
    </row>
    <row r="949" spans="2:65" s="13" customFormat="1">
      <c r="B949" s="167"/>
      <c r="D949" s="160" t="s">
        <v>193</v>
      </c>
      <c r="E949" s="168" t="s">
        <v>1</v>
      </c>
      <c r="F949" s="169" t="s">
        <v>195</v>
      </c>
      <c r="H949" s="170">
        <v>39.299999999999997</v>
      </c>
      <c r="I949" s="171"/>
      <c r="L949" s="167"/>
      <c r="M949" s="172"/>
      <c r="T949" s="173"/>
      <c r="AT949" s="168" t="s">
        <v>193</v>
      </c>
      <c r="AU949" s="168" t="s">
        <v>88</v>
      </c>
      <c r="AV949" s="13" t="s">
        <v>192</v>
      </c>
      <c r="AW949" s="13" t="s">
        <v>31</v>
      </c>
      <c r="AX949" s="13" t="s">
        <v>82</v>
      </c>
      <c r="AY949" s="168" t="s">
        <v>186</v>
      </c>
    </row>
    <row r="950" spans="2:65" s="1" customFormat="1" ht="24.25" customHeight="1">
      <c r="B950" s="144"/>
      <c r="C950" s="145" t="s">
        <v>1337</v>
      </c>
      <c r="D950" s="145" t="s">
        <v>188</v>
      </c>
      <c r="E950" s="146" t="s">
        <v>1338</v>
      </c>
      <c r="F950" s="147" t="s">
        <v>1339</v>
      </c>
      <c r="G950" s="148" t="s">
        <v>379</v>
      </c>
      <c r="H950" s="149">
        <v>6</v>
      </c>
      <c r="I950" s="150"/>
      <c r="J950" s="151">
        <f>ROUND(I950*H950,2)</f>
        <v>0</v>
      </c>
      <c r="K950" s="152"/>
      <c r="L950" s="32"/>
      <c r="M950" s="153" t="s">
        <v>1</v>
      </c>
      <c r="N950" s="154" t="s">
        <v>41</v>
      </c>
      <c r="P950" s="155">
        <f>O950*H950</f>
        <v>0</v>
      </c>
      <c r="Q950" s="155">
        <v>0</v>
      </c>
      <c r="R950" s="155">
        <f>Q950*H950</f>
        <v>0</v>
      </c>
      <c r="S950" s="155">
        <v>0</v>
      </c>
      <c r="T950" s="156">
        <f>S950*H950</f>
        <v>0</v>
      </c>
      <c r="AR950" s="157" t="s">
        <v>267</v>
      </c>
      <c r="AT950" s="157" t="s">
        <v>188</v>
      </c>
      <c r="AU950" s="157" t="s">
        <v>88</v>
      </c>
      <c r="AY950" s="17" t="s">
        <v>186</v>
      </c>
      <c r="BE950" s="158">
        <f>IF(N950="základná",J950,0)</f>
        <v>0</v>
      </c>
      <c r="BF950" s="158">
        <f>IF(N950="znížená",J950,0)</f>
        <v>0</v>
      </c>
      <c r="BG950" s="158">
        <f>IF(N950="zákl. prenesená",J950,0)</f>
        <v>0</v>
      </c>
      <c r="BH950" s="158">
        <f>IF(N950="zníž. prenesená",J950,0)</f>
        <v>0</v>
      </c>
      <c r="BI950" s="158">
        <f>IF(N950="nulová",J950,0)</f>
        <v>0</v>
      </c>
      <c r="BJ950" s="17" t="s">
        <v>88</v>
      </c>
      <c r="BK950" s="158">
        <f>ROUND(I950*H950,2)</f>
        <v>0</v>
      </c>
      <c r="BL950" s="17" t="s">
        <v>267</v>
      </c>
      <c r="BM950" s="157" t="s">
        <v>1340</v>
      </c>
    </row>
    <row r="951" spans="2:65" s="1" customFormat="1" ht="24.25" customHeight="1">
      <c r="B951" s="144"/>
      <c r="C951" s="145" t="s">
        <v>1017</v>
      </c>
      <c r="D951" s="145" t="s">
        <v>188</v>
      </c>
      <c r="E951" s="146" t="s">
        <v>1341</v>
      </c>
      <c r="F951" s="147" t="s">
        <v>1342</v>
      </c>
      <c r="G951" s="148" t="s">
        <v>379</v>
      </c>
      <c r="H951" s="149">
        <v>5</v>
      </c>
      <c r="I951" s="150"/>
      <c r="J951" s="151">
        <f>ROUND(I951*H951,2)</f>
        <v>0</v>
      </c>
      <c r="K951" s="152"/>
      <c r="L951" s="32"/>
      <c r="M951" s="153" t="s">
        <v>1</v>
      </c>
      <c r="N951" s="154" t="s">
        <v>41</v>
      </c>
      <c r="P951" s="155">
        <f>O951*H951</f>
        <v>0</v>
      </c>
      <c r="Q951" s="155">
        <v>0</v>
      </c>
      <c r="R951" s="155">
        <f>Q951*H951</f>
        <v>0</v>
      </c>
      <c r="S951" s="155">
        <v>1.1000000000000001E-3</v>
      </c>
      <c r="T951" s="156">
        <f>S951*H951</f>
        <v>5.5000000000000005E-3</v>
      </c>
      <c r="AR951" s="157" t="s">
        <v>267</v>
      </c>
      <c r="AT951" s="157" t="s">
        <v>188</v>
      </c>
      <c r="AU951" s="157" t="s">
        <v>88</v>
      </c>
      <c r="AY951" s="17" t="s">
        <v>186</v>
      </c>
      <c r="BE951" s="158">
        <f>IF(N951="základná",J951,0)</f>
        <v>0</v>
      </c>
      <c r="BF951" s="158">
        <f>IF(N951="znížená",J951,0)</f>
        <v>0</v>
      </c>
      <c r="BG951" s="158">
        <f>IF(N951="zákl. prenesená",J951,0)</f>
        <v>0</v>
      </c>
      <c r="BH951" s="158">
        <f>IF(N951="zníž. prenesená",J951,0)</f>
        <v>0</v>
      </c>
      <c r="BI951" s="158">
        <f>IF(N951="nulová",J951,0)</f>
        <v>0</v>
      </c>
      <c r="BJ951" s="17" t="s">
        <v>88</v>
      </c>
      <c r="BK951" s="158">
        <f>ROUND(I951*H951,2)</f>
        <v>0</v>
      </c>
      <c r="BL951" s="17" t="s">
        <v>267</v>
      </c>
      <c r="BM951" s="157" t="s">
        <v>1343</v>
      </c>
    </row>
    <row r="952" spans="2:65" s="1" customFormat="1" ht="24.25" customHeight="1">
      <c r="B952" s="144"/>
      <c r="C952" s="145" t="s">
        <v>1344</v>
      </c>
      <c r="D952" s="145" t="s">
        <v>188</v>
      </c>
      <c r="E952" s="146" t="s">
        <v>1345</v>
      </c>
      <c r="F952" s="147" t="s">
        <v>1346</v>
      </c>
      <c r="G952" s="148" t="s">
        <v>322</v>
      </c>
      <c r="H952" s="149">
        <v>9.7200000000000006</v>
      </c>
      <c r="I952" s="150"/>
      <c r="J952" s="151">
        <f>ROUND(I952*H952,2)</f>
        <v>0</v>
      </c>
      <c r="K952" s="152"/>
      <c r="L952" s="32"/>
      <c r="M952" s="153" t="s">
        <v>1</v>
      </c>
      <c r="N952" s="154" t="s">
        <v>41</v>
      </c>
      <c r="P952" s="155">
        <f>O952*H952</f>
        <v>0</v>
      </c>
      <c r="Q952" s="155">
        <v>0</v>
      </c>
      <c r="R952" s="155">
        <f>Q952*H952</f>
        <v>0</v>
      </c>
      <c r="S952" s="155">
        <v>0</v>
      </c>
      <c r="T952" s="156">
        <f>S952*H952</f>
        <v>0</v>
      </c>
      <c r="AR952" s="157" t="s">
        <v>267</v>
      </c>
      <c r="AT952" s="157" t="s">
        <v>188</v>
      </c>
      <c r="AU952" s="157" t="s">
        <v>88</v>
      </c>
      <c r="AY952" s="17" t="s">
        <v>186</v>
      </c>
      <c r="BE952" s="158">
        <f>IF(N952="základná",J952,0)</f>
        <v>0</v>
      </c>
      <c r="BF952" s="158">
        <f>IF(N952="znížená",J952,0)</f>
        <v>0</v>
      </c>
      <c r="BG952" s="158">
        <f>IF(N952="zákl. prenesená",J952,0)</f>
        <v>0</v>
      </c>
      <c r="BH952" s="158">
        <f>IF(N952="zníž. prenesená",J952,0)</f>
        <v>0</v>
      </c>
      <c r="BI952" s="158">
        <f>IF(N952="nulová",J952,0)</f>
        <v>0</v>
      </c>
      <c r="BJ952" s="17" t="s">
        <v>88</v>
      </c>
      <c r="BK952" s="158">
        <f>ROUND(I952*H952,2)</f>
        <v>0</v>
      </c>
      <c r="BL952" s="17" t="s">
        <v>267</v>
      </c>
      <c r="BM952" s="157" t="s">
        <v>1347</v>
      </c>
    </row>
    <row r="953" spans="2:65" s="12" customFormat="1">
      <c r="B953" s="159"/>
      <c r="D953" s="160" t="s">
        <v>193</v>
      </c>
      <c r="E953" s="161" t="s">
        <v>1</v>
      </c>
      <c r="F953" s="162" t="s">
        <v>1348</v>
      </c>
      <c r="H953" s="163">
        <v>2.36</v>
      </c>
      <c r="I953" s="164"/>
      <c r="L953" s="159"/>
      <c r="M953" s="165"/>
      <c r="T953" s="166"/>
      <c r="AT953" s="161" t="s">
        <v>193</v>
      </c>
      <c r="AU953" s="161" t="s">
        <v>88</v>
      </c>
      <c r="AV953" s="12" t="s">
        <v>88</v>
      </c>
      <c r="AW953" s="12" t="s">
        <v>31</v>
      </c>
      <c r="AX953" s="12" t="s">
        <v>75</v>
      </c>
      <c r="AY953" s="161" t="s">
        <v>186</v>
      </c>
    </row>
    <row r="954" spans="2:65" s="12" customFormat="1">
      <c r="B954" s="159"/>
      <c r="D954" s="160" t="s">
        <v>193</v>
      </c>
      <c r="E954" s="161" t="s">
        <v>1</v>
      </c>
      <c r="F954" s="162" t="s">
        <v>1349</v>
      </c>
      <c r="H954" s="163">
        <v>6.96</v>
      </c>
      <c r="I954" s="164"/>
      <c r="L954" s="159"/>
      <c r="M954" s="165"/>
      <c r="T954" s="166"/>
      <c r="AT954" s="161" t="s">
        <v>193</v>
      </c>
      <c r="AU954" s="161" t="s">
        <v>88</v>
      </c>
      <c r="AV954" s="12" t="s">
        <v>88</v>
      </c>
      <c r="AW954" s="12" t="s">
        <v>31</v>
      </c>
      <c r="AX954" s="12" t="s">
        <v>75</v>
      </c>
      <c r="AY954" s="161" t="s">
        <v>186</v>
      </c>
    </row>
    <row r="955" spans="2:65" s="12" customFormat="1">
      <c r="B955" s="159"/>
      <c r="D955" s="160" t="s">
        <v>193</v>
      </c>
      <c r="E955" s="161" t="s">
        <v>1</v>
      </c>
      <c r="F955" s="162" t="s">
        <v>1350</v>
      </c>
      <c r="H955" s="163">
        <v>0.4</v>
      </c>
      <c r="I955" s="164"/>
      <c r="L955" s="159"/>
      <c r="M955" s="165"/>
      <c r="T955" s="166"/>
      <c r="AT955" s="161" t="s">
        <v>193</v>
      </c>
      <c r="AU955" s="161" t="s">
        <v>88</v>
      </c>
      <c r="AV955" s="12" t="s">
        <v>88</v>
      </c>
      <c r="AW955" s="12" t="s">
        <v>31</v>
      </c>
      <c r="AX955" s="12" t="s">
        <v>75</v>
      </c>
      <c r="AY955" s="161" t="s">
        <v>186</v>
      </c>
    </row>
    <row r="956" spans="2:65" s="13" customFormat="1">
      <c r="B956" s="167"/>
      <c r="D956" s="160" t="s">
        <v>193</v>
      </c>
      <c r="E956" s="168" t="s">
        <v>1</v>
      </c>
      <c r="F956" s="169" t="s">
        <v>195</v>
      </c>
      <c r="H956" s="170">
        <v>9.7200000000000006</v>
      </c>
      <c r="I956" s="171"/>
      <c r="L956" s="167"/>
      <c r="M956" s="172"/>
      <c r="T956" s="173"/>
      <c r="AT956" s="168" t="s">
        <v>193</v>
      </c>
      <c r="AU956" s="168" t="s">
        <v>88</v>
      </c>
      <c r="AV956" s="13" t="s">
        <v>192</v>
      </c>
      <c r="AW956" s="13" t="s">
        <v>31</v>
      </c>
      <c r="AX956" s="13" t="s">
        <v>82</v>
      </c>
      <c r="AY956" s="168" t="s">
        <v>186</v>
      </c>
    </row>
    <row r="957" spans="2:65" s="1" customFormat="1" ht="24.25" customHeight="1">
      <c r="B957" s="144"/>
      <c r="C957" s="145" t="s">
        <v>1021</v>
      </c>
      <c r="D957" s="145" t="s">
        <v>188</v>
      </c>
      <c r="E957" s="146" t="s">
        <v>1351</v>
      </c>
      <c r="F957" s="147" t="s">
        <v>1352</v>
      </c>
      <c r="G957" s="148" t="s">
        <v>322</v>
      </c>
      <c r="H957" s="149">
        <v>9.39</v>
      </c>
      <c r="I957" s="150"/>
      <c r="J957" s="151">
        <f>ROUND(I957*H957,2)</f>
        <v>0</v>
      </c>
      <c r="K957" s="152"/>
      <c r="L957" s="32"/>
      <c r="M957" s="153" t="s">
        <v>1</v>
      </c>
      <c r="N957" s="154" t="s">
        <v>41</v>
      </c>
      <c r="P957" s="155">
        <f>O957*H957</f>
        <v>0</v>
      </c>
      <c r="Q957" s="155">
        <v>0</v>
      </c>
      <c r="R957" s="155">
        <f>Q957*H957</f>
        <v>0</v>
      </c>
      <c r="S957" s="155">
        <v>2.8700000000000002E-3</v>
      </c>
      <c r="T957" s="156">
        <f>S957*H957</f>
        <v>2.6949300000000002E-2</v>
      </c>
      <c r="AR957" s="157" t="s">
        <v>267</v>
      </c>
      <c r="AT957" s="157" t="s">
        <v>188</v>
      </c>
      <c r="AU957" s="157" t="s">
        <v>88</v>
      </c>
      <c r="AY957" s="17" t="s">
        <v>186</v>
      </c>
      <c r="BE957" s="158">
        <f>IF(N957="základná",J957,0)</f>
        <v>0</v>
      </c>
      <c r="BF957" s="158">
        <f>IF(N957="znížená",J957,0)</f>
        <v>0</v>
      </c>
      <c r="BG957" s="158">
        <f>IF(N957="zákl. prenesená",J957,0)</f>
        <v>0</v>
      </c>
      <c r="BH957" s="158">
        <f>IF(N957="zníž. prenesená",J957,0)</f>
        <v>0</v>
      </c>
      <c r="BI957" s="158">
        <f>IF(N957="nulová",J957,0)</f>
        <v>0</v>
      </c>
      <c r="BJ957" s="17" t="s">
        <v>88</v>
      </c>
      <c r="BK957" s="158">
        <f>ROUND(I957*H957,2)</f>
        <v>0</v>
      </c>
      <c r="BL957" s="17" t="s">
        <v>267</v>
      </c>
      <c r="BM957" s="157" t="s">
        <v>1353</v>
      </c>
    </row>
    <row r="958" spans="2:65" s="12" customFormat="1">
      <c r="B958" s="159"/>
      <c r="D958" s="160" t="s">
        <v>193</v>
      </c>
      <c r="E958" s="161" t="s">
        <v>1</v>
      </c>
      <c r="F958" s="162" t="s">
        <v>1354</v>
      </c>
      <c r="H958" s="163">
        <v>9.39</v>
      </c>
      <c r="I958" s="164"/>
      <c r="L958" s="159"/>
      <c r="M958" s="165"/>
      <c r="T958" s="166"/>
      <c r="AT958" s="161" t="s">
        <v>193</v>
      </c>
      <c r="AU958" s="161" t="s">
        <v>88</v>
      </c>
      <c r="AV958" s="12" t="s">
        <v>88</v>
      </c>
      <c r="AW958" s="12" t="s">
        <v>31</v>
      </c>
      <c r="AX958" s="12" t="s">
        <v>75</v>
      </c>
      <c r="AY958" s="161" t="s">
        <v>186</v>
      </c>
    </row>
    <row r="959" spans="2:65" s="13" customFormat="1">
      <c r="B959" s="167"/>
      <c r="D959" s="160" t="s">
        <v>193</v>
      </c>
      <c r="E959" s="168" t="s">
        <v>1</v>
      </c>
      <c r="F959" s="169" t="s">
        <v>195</v>
      </c>
      <c r="H959" s="170">
        <v>9.39</v>
      </c>
      <c r="I959" s="171"/>
      <c r="L959" s="167"/>
      <c r="M959" s="172"/>
      <c r="T959" s="173"/>
      <c r="AT959" s="168" t="s">
        <v>193</v>
      </c>
      <c r="AU959" s="168" t="s">
        <v>88</v>
      </c>
      <c r="AV959" s="13" t="s">
        <v>192</v>
      </c>
      <c r="AW959" s="13" t="s">
        <v>31</v>
      </c>
      <c r="AX959" s="13" t="s">
        <v>82</v>
      </c>
      <c r="AY959" s="168" t="s">
        <v>186</v>
      </c>
    </row>
    <row r="960" spans="2:65" s="1" customFormat="1" ht="24.25" customHeight="1">
      <c r="B960" s="144"/>
      <c r="C960" s="145" t="s">
        <v>1355</v>
      </c>
      <c r="D960" s="145" t="s">
        <v>188</v>
      </c>
      <c r="E960" s="146" t="s">
        <v>1356</v>
      </c>
      <c r="F960" s="147" t="s">
        <v>1357</v>
      </c>
      <c r="G960" s="148" t="s">
        <v>322</v>
      </c>
      <c r="H960" s="149">
        <v>16</v>
      </c>
      <c r="I960" s="150"/>
      <c r="J960" s="151">
        <f>ROUND(I960*H960,2)</f>
        <v>0</v>
      </c>
      <c r="K960" s="152"/>
      <c r="L960" s="32"/>
      <c r="M960" s="153" t="s">
        <v>1</v>
      </c>
      <c r="N960" s="154" t="s">
        <v>41</v>
      </c>
      <c r="P960" s="155">
        <f>O960*H960</f>
        <v>0</v>
      </c>
      <c r="Q960" s="155">
        <v>0</v>
      </c>
      <c r="R960" s="155">
        <f>Q960*H960</f>
        <v>0</v>
      </c>
      <c r="S960" s="155">
        <v>0</v>
      </c>
      <c r="T960" s="156">
        <f>S960*H960</f>
        <v>0</v>
      </c>
      <c r="AR960" s="157" t="s">
        <v>267</v>
      </c>
      <c r="AT960" s="157" t="s">
        <v>188</v>
      </c>
      <c r="AU960" s="157" t="s">
        <v>88</v>
      </c>
      <c r="AY960" s="17" t="s">
        <v>186</v>
      </c>
      <c r="BE960" s="158">
        <f>IF(N960="základná",J960,0)</f>
        <v>0</v>
      </c>
      <c r="BF960" s="158">
        <f>IF(N960="znížená",J960,0)</f>
        <v>0</v>
      </c>
      <c r="BG960" s="158">
        <f>IF(N960="zákl. prenesená",J960,0)</f>
        <v>0</v>
      </c>
      <c r="BH960" s="158">
        <f>IF(N960="zníž. prenesená",J960,0)</f>
        <v>0</v>
      </c>
      <c r="BI960" s="158">
        <f>IF(N960="nulová",J960,0)</f>
        <v>0</v>
      </c>
      <c r="BJ960" s="17" t="s">
        <v>88</v>
      </c>
      <c r="BK960" s="158">
        <f>ROUND(I960*H960,2)</f>
        <v>0</v>
      </c>
      <c r="BL960" s="17" t="s">
        <v>267</v>
      </c>
      <c r="BM960" s="157" t="s">
        <v>1358</v>
      </c>
    </row>
    <row r="961" spans="2:65" s="12" customFormat="1">
      <c r="B961" s="159"/>
      <c r="D961" s="160" t="s">
        <v>193</v>
      </c>
      <c r="E961" s="161" t="s">
        <v>1</v>
      </c>
      <c r="F961" s="162" t="s">
        <v>1112</v>
      </c>
      <c r="H961" s="163">
        <v>16</v>
      </c>
      <c r="I961" s="164"/>
      <c r="L961" s="159"/>
      <c r="M961" s="165"/>
      <c r="T961" s="166"/>
      <c r="AT961" s="161" t="s">
        <v>193</v>
      </c>
      <c r="AU961" s="161" t="s">
        <v>88</v>
      </c>
      <c r="AV961" s="12" t="s">
        <v>88</v>
      </c>
      <c r="AW961" s="12" t="s">
        <v>31</v>
      </c>
      <c r="AX961" s="12" t="s">
        <v>75</v>
      </c>
      <c r="AY961" s="161" t="s">
        <v>186</v>
      </c>
    </row>
    <row r="962" spans="2:65" s="13" customFormat="1">
      <c r="B962" s="167"/>
      <c r="D962" s="160" t="s">
        <v>193</v>
      </c>
      <c r="E962" s="168" t="s">
        <v>1</v>
      </c>
      <c r="F962" s="169" t="s">
        <v>195</v>
      </c>
      <c r="H962" s="170">
        <v>16</v>
      </c>
      <c r="I962" s="171"/>
      <c r="L962" s="167"/>
      <c r="M962" s="172"/>
      <c r="T962" s="173"/>
      <c r="AT962" s="168" t="s">
        <v>193</v>
      </c>
      <c r="AU962" s="168" t="s">
        <v>88</v>
      </c>
      <c r="AV962" s="13" t="s">
        <v>192</v>
      </c>
      <c r="AW962" s="13" t="s">
        <v>31</v>
      </c>
      <c r="AX962" s="13" t="s">
        <v>82</v>
      </c>
      <c r="AY962" s="168" t="s">
        <v>186</v>
      </c>
    </row>
    <row r="963" spans="2:65" s="1" customFormat="1" ht="24.25" customHeight="1">
      <c r="B963" s="144"/>
      <c r="C963" s="145" t="s">
        <v>1359</v>
      </c>
      <c r="D963" s="145" t="s">
        <v>188</v>
      </c>
      <c r="E963" s="146" t="s">
        <v>1360</v>
      </c>
      <c r="F963" s="147" t="s">
        <v>1361</v>
      </c>
      <c r="G963" s="148" t="s">
        <v>322</v>
      </c>
      <c r="H963" s="149">
        <v>18</v>
      </c>
      <c r="I963" s="150"/>
      <c r="J963" s="151">
        <f>ROUND(I963*H963,2)</f>
        <v>0</v>
      </c>
      <c r="K963" s="152"/>
      <c r="L963" s="32"/>
      <c r="M963" s="153" t="s">
        <v>1</v>
      </c>
      <c r="N963" s="154" t="s">
        <v>41</v>
      </c>
      <c r="P963" s="155">
        <f>O963*H963</f>
        <v>0</v>
      </c>
      <c r="Q963" s="155">
        <v>0</v>
      </c>
      <c r="R963" s="155">
        <f>Q963*H963</f>
        <v>0</v>
      </c>
      <c r="S963" s="155">
        <v>0</v>
      </c>
      <c r="T963" s="156">
        <f>S963*H963</f>
        <v>0</v>
      </c>
      <c r="AR963" s="157" t="s">
        <v>267</v>
      </c>
      <c r="AT963" s="157" t="s">
        <v>188</v>
      </c>
      <c r="AU963" s="157" t="s">
        <v>88</v>
      </c>
      <c r="AY963" s="17" t="s">
        <v>186</v>
      </c>
      <c r="BE963" s="158">
        <f>IF(N963="základná",J963,0)</f>
        <v>0</v>
      </c>
      <c r="BF963" s="158">
        <f>IF(N963="znížená",J963,0)</f>
        <v>0</v>
      </c>
      <c r="BG963" s="158">
        <f>IF(N963="zákl. prenesená",J963,0)</f>
        <v>0</v>
      </c>
      <c r="BH963" s="158">
        <f>IF(N963="zníž. prenesená",J963,0)</f>
        <v>0</v>
      </c>
      <c r="BI963" s="158">
        <f>IF(N963="nulová",J963,0)</f>
        <v>0</v>
      </c>
      <c r="BJ963" s="17" t="s">
        <v>88</v>
      </c>
      <c r="BK963" s="158">
        <f>ROUND(I963*H963,2)</f>
        <v>0</v>
      </c>
      <c r="BL963" s="17" t="s">
        <v>267</v>
      </c>
      <c r="BM963" s="157" t="s">
        <v>1362</v>
      </c>
    </row>
    <row r="964" spans="2:65" s="12" customFormat="1">
      <c r="B964" s="159"/>
      <c r="D964" s="160" t="s">
        <v>193</v>
      </c>
      <c r="E964" s="161" t="s">
        <v>1</v>
      </c>
      <c r="F964" s="162" t="s">
        <v>1363</v>
      </c>
      <c r="H964" s="163">
        <v>18</v>
      </c>
      <c r="I964" s="164"/>
      <c r="L964" s="159"/>
      <c r="M964" s="165"/>
      <c r="T964" s="166"/>
      <c r="AT964" s="161" t="s">
        <v>193</v>
      </c>
      <c r="AU964" s="161" t="s">
        <v>88</v>
      </c>
      <c r="AV964" s="12" t="s">
        <v>88</v>
      </c>
      <c r="AW964" s="12" t="s">
        <v>31</v>
      </c>
      <c r="AX964" s="12" t="s">
        <v>75</v>
      </c>
      <c r="AY964" s="161" t="s">
        <v>186</v>
      </c>
    </row>
    <row r="965" spans="2:65" s="13" customFormat="1">
      <c r="B965" s="167"/>
      <c r="D965" s="160" t="s">
        <v>193</v>
      </c>
      <c r="E965" s="168" t="s">
        <v>1</v>
      </c>
      <c r="F965" s="169" t="s">
        <v>195</v>
      </c>
      <c r="H965" s="170">
        <v>18</v>
      </c>
      <c r="I965" s="171"/>
      <c r="L965" s="167"/>
      <c r="M965" s="172"/>
      <c r="T965" s="173"/>
      <c r="AT965" s="168" t="s">
        <v>193</v>
      </c>
      <c r="AU965" s="168" t="s">
        <v>88</v>
      </c>
      <c r="AV965" s="13" t="s">
        <v>192</v>
      </c>
      <c r="AW965" s="13" t="s">
        <v>31</v>
      </c>
      <c r="AX965" s="13" t="s">
        <v>82</v>
      </c>
      <c r="AY965" s="168" t="s">
        <v>186</v>
      </c>
    </row>
    <row r="966" spans="2:65" s="1" customFormat="1" ht="24.25" customHeight="1">
      <c r="B966" s="144"/>
      <c r="C966" s="145" t="s">
        <v>1364</v>
      </c>
      <c r="D966" s="145" t="s">
        <v>188</v>
      </c>
      <c r="E966" s="146" t="s">
        <v>1365</v>
      </c>
      <c r="F966" s="147" t="s">
        <v>1366</v>
      </c>
      <c r="G966" s="148" t="s">
        <v>322</v>
      </c>
      <c r="H966" s="149">
        <v>15</v>
      </c>
      <c r="I966" s="150"/>
      <c r="J966" s="151">
        <f>ROUND(I966*H966,2)</f>
        <v>0</v>
      </c>
      <c r="K966" s="152"/>
      <c r="L966" s="32"/>
      <c r="M966" s="153" t="s">
        <v>1</v>
      </c>
      <c r="N966" s="154" t="s">
        <v>41</v>
      </c>
      <c r="P966" s="155">
        <f>O966*H966</f>
        <v>0</v>
      </c>
      <c r="Q966" s="155">
        <v>0</v>
      </c>
      <c r="R966" s="155">
        <f>Q966*H966</f>
        <v>0</v>
      </c>
      <c r="S966" s="155">
        <v>2.2599999999999999E-3</v>
      </c>
      <c r="T966" s="156">
        <f>S966*H966</f>
        <v>3.39E-2</v>
      </c>
      <c r="AR966" s="157" t="s">
        <v>267</v>
      </c>
      <c r="AT966" s="157" t="s">
        <v>188</v>
      </c>
      <c r="AU966" s="157" t="s">
        <v>88</v>
      </c>
      <c r="AY966" s="17" t="s">
        <v>186</v>
      </c>
      <c r="BE966" s="158">
        <f>IF(N966="základná",J966,0)</f>
        <v>0</v>
      </c>
      <c r="BF966" s="158">
        <f>IF(N966="znížená",J966,0)</f>
        <v>0</v>
      </c>
      <c r="BG966" s="158">
        <f>IF(N966="zákl. prenesená",J966,0)</f>
        <v>0</v>
      </c>
      <c r="BH966" s="158">
        <f>IF(N966="zníž. prenesená",J966,0)</f>
        <v>0</v>
      </c>
      <c r="BI966" s="158">
        <f>IF(N966="nulová",J966,0)</f>
        <v>0</v>
      </c>
      <c r="BJ966" s="17" t="s">
        <v>88</v>
      </c>
      <c r="BK966" s="158">
        <f>ROUND(I966*H966,2)</f>
        <v>0</v>
      </c>
      <c r="BL966" s="17" t="s">
        <v>267</v>
      </c>
      <c r="BM966" s="157" t="s">
        <v>1367</v>
      </c>
    </row>
    <row r="967" spans="2:65" s="12" customFormat="1">
      <c r="B967" s="159"/>
      <c r="D967" s="160" t="s">
        <v>193</v>
      </c>
      <c r="E967" s="161" t="s">
        <v>1</v>
      </c>
      <c r="F967" s="162" t="s">
        <v>1368</v>
      </c>
      <c r="H967" s="163">
        <v>15</v>
      </c>
      <c r="I967" s="164"/>
      <c r="L967" s="159"/>
      <c r="M967" s="165"/>
      <c r="T967" s="166"/>
      <c r="AT967" s="161" t="s">
        <v>193</v>
      </c>
      <c r="AU967" s="161" t="s">
        <v>88</v>
      </c>
      <c r="AV967" s="12" t="s">
        <v>88</v>
      </c>
      <c r="AW967" s="12" t="s">
        <v>31</v>
      </c>
      <c r="AX967" s="12" t="s">
        <v>75</v>
      </c>
      <c r="AY967" s="161" t="s">
        <v>186</v>
      </c>
    </row>
    <row r="968" spans="2:65" s="13" customFormat="1">
      <c r="B968" s="167"/>
      <c r="D968" s="160" t="s">
        <v>193</v>
      </c>
      <c r="E968" s="168" t="s">
        <v>1</v>
      </c>
      <c r="F968" s="169" t="s">
        <v>195</v>
      </c>
      <c r="H968" s="170">
        <v>15</v>
      </c>
      <c r="I968" s="171"/>
      <c r="L968" s="167"/>
      <c r="M968" s="172"/>
      <c r="T968" s="173"/>
      <c r="AT968" s="168" t="s">
        <v>193</v>
      </c>
      <c r="AU968" s="168" t="s">
        <v>88</v>
      </c>
      <c r="AV968" s="13" t="s">
        <v>192</v>
      </c>
      <c r="AW968" s="13" t="s">
        <v>31</v>
      </c>
      <c r="AX968" s="13" t="s">
        <v>82</v>
      </c>
      <c r="AY968" s="168" t="s">
        <v>186</v>
      </c>
    </row>
    <row r="969" spans="2:65" s="1" customFormat="1" ht="24.25" customHeight="1">
      <c r="B969" s="144"/>
      <c r="C969" s="145" t="s">
        <v>1049</v>
      </c>
      <c r="D969" s="145" t="s">
        <v>188</v>
      </c>
      <c r="E969" s="146" t="s">
        <v>1369</v>
      </c>
      <c r="F969" s="147" t="s">
        <v>1370</v>
      </c>
      <c r="G969" s="148" t="s">
        <v>1104</v>
      </c>
      <c r="H969" s="198"/>
      <c r="I969" s="150"/>
      <c r="J969" s="151">
        <f>ROUND(I969*H969,2)</f>
        <v>0</v>
      </c>
      <c r="K969" s="152"/>
      <c r="L969" s="32"/>
      <c r="M969" s="153" t="s">
        <v>1</v>
      </c>
      <c r="N969" s="154" t="s">
        <v>41</v>
      </c>
      <c r="P969" s="155">
        <f>O969*H969</f>
        <v>0</v>
      </c>
      <c r="Q969" s="155">
        <v>0</v>
      </c>
      <c r="R969" s="155">
        <f>Q969*H969</f>
        <v>0</v>
      </c>
      <c r="S969" s="155">
        <v>0</v>
      </c>
      <c r="T969" s="156">
        <f>S969*H969</f>
        <v>0</v>
      </c>
      <c r="AR969" s="157" t="s">
        <v>267</v>
      </c>
      <c r="AT969" s="157" t="s">
        <v>188</v>
      </c>
      <c r="AU969" s="157" t="s">
        <v>88</v>
      </c>
      <c r="AY969" s="17" t="s">
        <v>186</v>
      </c>
      <c r="BE969" s="158">
        <f>IF(N969="základná",J969,0)</f>
        <v>0</v>
      </c>
      <c r="BF969" s="158">
        <f>IF(N969="znížená",J969,0)</f>
        <v>0</v>
      </c>
      <c r="BG969" s="158">
        <f>IF(N969="zákl. prenesená",J969,0)</f>
        <v>0</v>
      </c>
      <c r="BH969" s="158">
        <f>IF(N969="zníž. prenesená",J969,0)</f>
        <v>0</v>
      </c>
      <c r="BI969" s="158">
        <f>IF(N969="nulová",J969,0)</f>
        <v>0</v>
      </c>
      <c r="BJ969" s="17" t="s">
        <v>88</v>
      </c>
      <c r="BK969" s="158">
        <f>ROUND(I969*H969,2)</f>
        <v>0</v>
      </c>
      <c r="BL969" s="17" t="s">
        <v>267</v>
      </c>
      <c r="BM969" s="157" t="s">
        <v>1371</v>
      </c>
    </row>
    <row r="970" spans="2:65" s="11" customFormat="1" ht="22.9" customHeight="1">
      <c r="B970" s="132"/>
      <c r="D970" s="133" t="s">
        <v>74</v>
      </c>
      <c r="E970" s="142" t="s">
        <v>1372</v>
      </c>
      <c r="F970" s="142" t="s">
        <v>1373</v>
      </c>
      <c r="I970" s="135"/>
      <c r="J970" s="143">
        <f>BK970</f>
        <v>0</v>
      </c>
      <c r="L970" s="132"/>
      <c r="M970" s="137"/>
      <c r="P970" s="138">
        <f>SUM(P971:P1006)</f>
        <v>0</v>
      </c>
      <c r="R970" s="138">
        <f>SUM(R971:R1006)</f>
        <v>8.6611499999999994E-2</v>
      </c>
      <c r="T970" s="139">
        <f>SUM(T971:T1006)</f>
        <v>0</v>
      </c>
      <c r="AR970" s="133" t="s">
        <v>88</v>
      </c>
      <c r="AT970" s="140" t="s">
        <v>74</v>
      </c>
      <c r="AU970" s="140" t="s">
        <v>82</v>
      </c>
      <c r="AY970" s="133" t="s">
        <v>186</v>
      </c>
      <c r="BK970" s="141">
        <f>SUM(BK971:BK1006)</f>
        <v>0</v>
      </c>
    </row>
    <row r="971" spans="2:65" s="1" customFormat="1" ht="24.25" customHeight="1">
      <c r="B971" s="144"/>
      <c r="C971" s="145" t="s">
        <v>1374</v>
      </c>
      <c r="D971" s="145" t="s">
        <v>188</v>
      </c>
      <c r="E971" s="146" t="s">
        <v>1375</v>
      </c>
      <c r="F971" s="147" t="s">
        <v>1376</v>
      </c>
      <c r="G971" s="148" t="s">
        <v>132</v>
      </c>
      <c r="H971" s="149">
        <v>219.66399999999999</v>
      </c>
      <c r="I971" s="150"/>
      <c r="J971" s="151">
        <f>ROUND(I971*H971,2)</f>
        <v>0</v>
      </c>
      <c r="K971" s="152"/>
      <c r="L971" s="32"/>
      <c r="M971" s="153" t="s">
        <v>1</v>
      </c>
      <c r="N971" s="154" t="s">
        <v>41</v>
      </c>
      <c r="P971" s="155">
        <f>O971*H971</f>
        <v>0</v>
      </c>
      <c r="Q971" s="155">
        <v>0</v>
      </c>
      <c r="R971" s="155">
        <f>Q971*H971</f>
        <v>0</v>
      </c>
      <c r="S971" s="155">
        <v>0</v>
      </c>
      <c r="T971" s="156">
        <f>S971*H971</f>
        <v>0</v>
      </c>
      <c r="AR971" s="157" t="s">
        <v>267</v>
      </c>
      <c r="AT971" s="157" t="s">
        <v>188</v>
      </c>
      <c r="AU971" s="157" t="s">
        <v>88</v>
      </c>
      <c r="AY971" s="17" t="s">
        <v>186</v>
      </c>
      <c r="BE971" s="158">
        <f>IF(N971="základná",J971,0)</f>
        <v>0</v>
      </c>
      <c r="BF971" s="158">
        <f>IF(N971="znížená",J971,0)</f>
        <v>0</v>
      </c>
      <c r="BG971" s="158">
        <f>IF(N971="zákl. prenesená",J971,0)</f>
        <v>0</v>
      </c>
      <c r="BH971" s="158">
        <f>IF(N971="zníž. prenesená",J971,0)</f>
        <v>0</v>
      </c>
      <c r="BI971" s="158">
        <f>IF(N971="nulová",J971,0)</f>
        <v>0</v>
      </c>
      <c r="BJ971" s="17" t="s">
        <v>88</v>
      </c>
      <c r="BK971" s="158">
        <f>ROUND(I971*H971,2)</f>
        <v>0</v>
      </c>
      <c r="BL971" s="17" t="s">
        <v>267</v>
      </c>
      <c r="BM971" s="157" t="s">
        <v>1377</v>
      </c>
    </row>
    <row r="972" spans="2:65" s="14" customFormat="1">
      <c r="B972" s="174"/>
      <c r="D972" s="160" t="s">
        <v>193</v>
      </c>
      <c r="E972" s="175" t="s">
        <v>1</v>
      </c>
      <c r="F972" s="176" t="s">
        <v>1378</v>
      </c>
      <c r="H972" s="175" t="s">
        <v>1</v>
      </c>
      <c r="I972" s="177"/>
      <c r="L972" s="174"/>
      <c r="M972" s="178"/>
      <c r="T972" s="179"/>
      <c r="AT972" s="175" t="s">
        <v>193</v>
      </c>
      <c r="AU972" s="175" t="s">
        <v>88</v>
      </c>
      <c r="AV972" s="14" t="s">
        <v>82</v>
      </c>
      <c r="AW972" s="14" t="s">
        <v>31</v>
      </c>
      <c r="AX972" s="14" t="s">
        <v>75</v>
      </c>
      <c r="AY972" s="175" t="s">
        <v>186</v>
      </c>
    </row>
    <row r="973" spans="2:65" s="12" customFormat="1">
      <c r="B973" s="159"/>
      <c r="D973" s="160" t="s">
        <v>193</v>
      </c>
      <c r="E973" s="161" t="s">
        <v>1</v>
      </c>
      <c r="F973" s="162" t="s">
        <v>1379</v>
      </c>
      <c r="H973" s="163">
        <v>45.892000000000003</v>
      </c>
      <c r="I973" s="164"/>
      <c r="L973" s="159"/>
      <c r="M973" s="165"/>
      <c r="T973" s="166"/>
      <c r="AT973" s="161" t="s">
        <v>193</v>
      </c>
      <c r="AU973" s="161" t="s">
        <v>88</v>
      </c>
      <c r="AV973" s="12" t="s">
        <v>88</v>
      </c>
      <c r="AW973" s="12" t="s">
        <v>31</v>
      </c>
      <c r="AX973" s="12" t="s">
        <v>75</v>
      </c>
      <c r="AY973" s="161" t="s">
        <v>186</v>
      </c>
    </row>
    <row r="974" spans="2:65" s="12" customFormat="1">
      <c r="B974" s="159"/>
      <c r="D974" s="160" t="s">
        <v>193</v>
      </c>
      <c r="E974" s="161" t="s">
        <v>1</v>
      </c>
      <c r="F974" s="162" t="s">
        <v>1380</v>
      </c>
      <c r="H974" s="163">
        <v>66.22</v>
      </c>
      <c r="I974" s="164"/>
      <c r="L974" s="159"/>
      <c r="M974" s="165"/>
      <c r="T974" s="166"/>
      <c r="AT974" s="161" t="s">
        <v>193</v>
      </c>
      <c r="AU974" s="161" t="s">
        <v>88</v>
      </c>
      <c r="AV974" s="12" t="s">
        <v>88</v>
      </c>
      <c r="AW974" s="12" t="s">
        <v>31</v>
      </c>
      <c r="AX974" s="12" t="s">
        <v>75</v>
      </c>
      <c r="AY974" s="161" t="s">
        <v>186</v>
      </c>
    </row>
    <row r="975" spans="2:65" s="12" customFormat="1">
      <c r="B975" s="159"/>
      <c r="D975" s="160" t="s">
        <v>193</v>
      </c>
      <c r="E975" s="161" t="s">
        <v>1</v>
      </c>
      <c r="F975" s="162" t="s">
        <v>1381</v>
      </c>
      <c r="H975" s="163">
        <v>47.97</v>
      </c>
      <c r="I975" s="164"/>
      <c r="L975" s="159"/>
      <c r="M975" s="165"/>
      <c r="T975" s="166"/>
      <c r="AT975" s="161" t="s">
        <v>193</v>
      </c>
      <c r="AU975" s="161" t="s">
        <v>88</v>
      </c>
      <c r="AV975" s="12" t="s">
        <v>88</v>
      </c>
      <c r="AW975" s="12" t="s">
        <v>31</v>
      </c>
      <c r="AX975" s="12" t="s">
        <v>75</v>
      </c>
      <c r="AY975" s="161" t="s">
        <v>186</v>
      </c>
    </row>
    <row r="976" spans="2:65" s="12" customFormat="1">
      <c r="B976" s="159"/>
      <c r="D976" s="160" t="s">
        <v>193</v>
      </c>
      <c r="E976" s="161" t="s">
        <v>1</v>
      </c>
      <c r="F976" s="162" t="s">
        <v>1382</v>
      </c>
      <c r="H976" s="163">
        <v>66.75</v>
      </c>
      <c r="I976" s="164"/>
      <c r="L976" s="159"/>
      <c r="M976" s="165"/>
      <c r="T976" s="166"/>
      <c r="AT976" s="161" t="s">
        <v>193</v>
      </c>
      <c r="AU976" s="161" t="s">
        <v>88</v>
      </c>
      <c r="AV976" s="12" t="s">
        <v>88</v>
      </c>
      <c r="AW976" s="12" t="s">
        <v>31</v>
      </c>
      <c r="AX976" s="12" t="s">
        <v>75</v>
      </c>
      <c r="AY976" s="161" t="s">
        <v>186</v>
      </c>
    </row>
    <row r="977" spans="2:65" s="12" customFormat="1">
      <c r="B977" s="159"/>
      <c r="D977" s="160" t="s">
        <v>193</v>
      </c>
      <c r="E977" s="161" t="s">
        <v>1</v>
      </c>
      <c r="F977" s="162" t="s">
        <v>1167</v>
      </c>
      <c r="H977" s="163">
        <v>-1.6459999999999999</v>
      </c>
      <c r="I977" s="164"/>
      <c r="L977" s="159"/>
      <c r="M977" s="165"/>
      <c r="T977" s="166"/>
      <c r="AT977" s="161" t="s">
        <v>193</v>
      </c>
      <c r="AU977" s="161" t="s">
        <v>88</v>
      </c>
      <c r="AV977" s="12" t="s">
        <v>88</v>
      </c>
      <c r="AW977" s="12" t="s">
        <v>31</v>
      </c>
      <c r="AX977" s="12" t="s">
        <v>75</v>
      </c>
      <c r="AY977" s="161" t="s">
        <v>186</v>
      </c>
    </row>
    <row r="978" spans="2:65" s="12" customFormat="1">
      <c r="B978" s="159"/>
      <c r="D978" s="160" t="s">
        <v>193</v>
      </c>
      <c r="E978" s="161" t="s">
        <v>1</v>
      </c>
      <c r="F978" s="162" t="s">
        <v>1168</v>
      </c>
      <c r="H978" s="163">
        <v>-5.5220000000000002</v>
      </c>
      <c r="I978" s="164"/>
      <c r="L978" s="159"/>
      <c r="M978" s="165"/>
      <c r="T978" s="166"/>
      <c r="AT978" s="161" t="s">
        <v>193</v>
      </c>
      <c r="AU978" s="161" t="s">
        <v>88</v>
      </c>
      <c r="AV978" s="12" t="s">
        <v>88</v>
      </c>
      <c r="AW978" s="12" t="s">
        <v>31</v>
      </c>
      <c r="AX978" s="12" t="s">
        <v>75</v>
      </c>
      <c r="AY978" s="161" t="s">
        <v>186</v>
      </c>
    </row>
    <row r="979" spans="2:65" s="13" customFormat="1">
      <c r="B979" s="167"/>
      <c r="D979" s="160" t="s">
        <v>193</v>
      </c>
      <c r="E979" s="168" t="s">
        <v>1</v>
      </c>
      <c r="F979" s="169" t="s">
        <v>195</v>
      </c>
      <c r="H979" s="170">
        <v>219.66399999999999</v>
      </c>
      <c r="I979" s="171"/>
      <c r="L979" s="167"/>
      <c r="M979" s="172"/>
      <c r="T979" s="173"/>
      <c r="AT979" s="168" t="s">
        <v>193</v>
      </c>
      <c r="AU979" s="168" t="s">
        <v>88</v>
      </c>
      <c r="AV979" s="13" t="s">
        <v>192</v>
      </c>
      <c r="AW979" s="13" t="s">
        <v>31</v>
      </c>
      <c r="AX979" s="13" t="s">
        <v>82</v>
      </c>
      <c r="AY979" s="168" t="s">
        <v>186</v>
      </c>
    </row>
    <row r="980" spans="2:65" s="1" customFormat="1" ht="24.25" customHeight="1">
      <c r="B980" s="144"/>
      <c r="C980" s="145" t="s">
        <v>1066</v>
      </c>
      <c r="D980" s="145" t="s">
        <v>188</v>
      </c>
      <c r="E980" s="146" t="s">
        <v>1383</v>
      </c>
      <c r="F980" s="147" t="s">
        <v>1384</v>
      </c>
      <c r="G980" s="148" t="s">
        <v>322</v>
      </c>
      <c r="H980" s="149">
        <v>15.7</v>
      </c>
      <c r="I980" s="150"/>
      <c r="J980" s="151">
        <f>ROUND(I980*H980,2)</f>
        <v>0</v>
      </c>
      <c r="K980" s="152"/>
      <c r="L980" s="32"/>
      <c r="M980" s="153" t="s">
        <v>1</v>
      </c>
      <c r="N980" s="154" t="s">
        <v>41</v>
      </c>
      <c r="P980" s="155">
        <f>O980*H980</f>
        <v>0</v>
      </c>
      <c r="Q980" s="155">
        <v>0</v>
      </c>
      <c r="R980" s="155">
        <f>Q980*H980</f>
        <v>0</v>
      </c>
      <c r="S980" s="155">
        <v>0</v>
      </c>
      <c r="T980" s="156">
        <f>S980*H980</f>
        <v>0</v>
      </c>
      <c r="AR980" s="157" t="s">
        <v>267</v>
      </c>
      <c r="AT980" s="157" t="s">
        <v>188</v>
      </c>
      <c r="AU980" s="157" t="s">
        <v>88</v>
      </c>
      <c r="AY980" s="17" t="s">
        <v>186</v>
      </c>
      <c r="BE980" s="158">
        <f>IF(N980="základná",J980,0)</f>
        <v>0</v>
      </c>
      <c r="BF980" s="158">
        <f>IF(N980="znížená",J980,0)</f>
        <v>0</v>
      </c>
      <c r="BG980" s="158">
        <f>IF(N980="zákl. prenesená",J980,0)</f>
        <v>0</v>
      </c>
      <c r="BH980" s="158">
        <f>IF(N980="zníž. prenesená",J980,0)</f>
        <v>0</v>
      </c>
      <c r="BI980" s="158">
        <f>IF(N980="nulová",J980,0)</f>
        <v>0</v>
      </c>
      <c r="BJ980" s="17" t="s">
        <v>88</v>
      </c>
      <c r="BK980" s="158">
        <f>ROUND(I980*H980,2)</f>
        <v>0</v>
      </c>
      <c r="BL980" s="17" t="s">
        <v>267</v>
      </c>
      <c r="BM980" s="157" t="s">
        <v>1385</v>
      </c>
    </row>
    <row r="981" spans="2:65" s="14" customFormat="1" ht="20">
      <c r="B981" s="174"/>
      <c r="D981" s="160" t="s">
        <v>193</v>
      </c>
      <c r="E981" s="175" t="s">
        <v>1</v>
      </c>
      <c r="F981" s="176" t="s">
        <v>1386</v>
      </c>
      <c r="H981" s="175" t="s">
        <v>1</v>
      </c>
      <c r="I981" s="177"/>
      <c r="L981" s="174"/>
      <c r="M981" s="178"/>
      <c r="T981" s="179"/>
      <c r="AT981" s="175" t="s">
        <v>193</v>
      </c>
      <c r="AU981" s="175" t="s">
        <v>88</v>
      </c>
      <c r="AV981" s="14" t="s">
        <v>82</v>
      </c>
      <c r="AW981" s="14" t="s">
        <v>31</v>
      </c>
      <c r="AX981" s="14" t="s">
        <v>75</v>
      </c>
      <c r="AY981" s="175" t="s">
        <v>186</v>
      </c>
    </row>
    <row r="982" spans="2:65" s="12" customFormat="1">
      <c r="B982" s="159"/>
      <c r="D982" s="160" t="s">
        <v>193</v>
      </c>
      <c r="E982" s="161" t="s">
        <v>1</v>
      </c>
      <c r="F982" s="162" t="s">
        <v>1387</v>
      </c>
      <c r="H982" s="163">
        <v>15.7</v>
      </c>
      <c r="I982" s="164"/>
      <c r="L982" s="159"/>
      <c r="M982" s="165"/>
      <c r="T982" s="166"/>
      <c r="AT982" s="161" t="s">
        <v>193</v>
      </c>
      <c r="AU982" s="161" t="s">
        <v>88</v>
      </c>
      <c r="AV982" s="12" t="s">
        <v>88</v>
      </c>
      <c r="AW982" s="12" t="s">
        <v>31</v>
      </c>
      <c r="AX982" s="12" t="s">
        <v>75</v>
      </c>
      <c r="AY982" s="161" t="s">
        <v>186</v>
      </c>
    </row>
    <row r="983" spans="2:65" s="13" customFormat="1">
      <c r="B983" s="167"/>
      <c r="D983" s="160" t="s">
        <v>193</v>
      </c>
      <c r="E983" s="168" t="s">
        <v>1</v>
      </c>
      <c r="F983" s="169" t="s">
        <v>195</v>
      </c>
      <c r="H983" s="170">
        <v>15.7</v>
      </c>
      <c r="I983" s="171"/>
      <c r="L983" s="167"/>
      <c r="M983" s="172"/>
      <c r="T983" s="173"/>
      <c r="AT983" s="168" t="s">
        <v>193</v>
      </c>
      <c r="AU983" s="168" t="s">
        <v>88</v>
      </c>
      <c r="AV983" s="13" t="s">
        <v>192</v>
      </c>
      <c r="AW983" s="13" t="s">
        <v>31</v>
      </c>
      <c r="AX983" s="13" t="s">
        <v>82</v>
      </c>
      <c r="AY983" s="168" t="s">
        <v>186</v>
      </c>
    </row>
    <row r="984" spans="2:65" s="1" customFormat="1" ht="24.25" customHeight="1">
      <c r="B984" s="144"/>
      <c r="C984" s="145" t="s">
        <v>1388</v>
      </c>
      <c r="D984" s="145" t="s">
        <v>188</v>
      </c>
      <c r="E984" s="146" t="s">
        <v>1389</v>
      </c>
      <c r="F984" s="147" t="s">
        <v>1390</v>
      </c>
      <c r="G984" s="148" t="s">
        <v>322</v>
      </c>
      <c r="H984" s="149">
        <v>19.5</v>
      </c>
      <c r="I984" s="150"/>
      <c r="J984" s="151">
        <f>ROUND(I984*H984,2)</f>
        <v>0</v>
      </c>
      <c r="K984" s="152"/>
      <c r="L984" s="32"/>
      <c r="M984" s="153" t="s">
        <v>1</v>
      </c>
      <c r="N984" s="154" t="s">
        <v>41</v>
      </c>
      <c r="P984" s="155">
        <f>O984*H984</f>
        <v>0</v>
      </c>
      <c r="Q984" s="155">
        <v>0</v>
      </c>
      <c r="R984" s="155">
        <f>Q984*H984</f>
        <v>0</v>
      </c>
      <c r="S984" s="155">
        <v>0</v>
      </c>
      <c r="T984" s="156">
        <f>S984*H984</f>
        <v>0</v>
      </c>
      <c r="AR984" s="157" t="s">
        <v>267</v>
      </c>
      <c r="AT984" s="157" t="s">
        <v>188</v>
      </c>
      <c r="AU984" s="157" t="s">
        <v>88</v>
      </c>
      <c r="AY984" s="17" t="s">
        <v>186</v>
      </c>
      <c r="BE984" s="158">
        <f>IF(N984="základná",J984,0)</f>
        <v>0</v>
      </c>
      <c r="BF984" s="158">
        <f>IF(N984="znížená",J984,0)</f>
        <v>0</v>
      </c>
      <c r="BG984" s="158">
        <f>IF(N984="zákl. prenesená",J984,0)</f>
        <v>0</v>
      </c>
      <c r="BH984" s="158">
        <f>IF(N984="zníž. prenesená",J984,0)</f>
        <v>0</v>
      </c>
      <c r="BI984" s="158">
        <f>IF(N984="nulová",J984,0)</f>
        <v>0</v>
      </c>
      <c r="BJ984" s="17" t="s">
        <v>88</v>
      </c>
      <c r="BK984" s="158">
        <f>ROUND(I984*H984,2)</f>
        <v>0</v>
      </c>
      <c r="BL984" s="17" t="s">
        <v>267</v>
      </c>
      <c r="BM984" s="157" t="s">
        <v>1391</v>
      </c>
    </row>
    <row r="985" spans="2:65" s="12" customFormat="1">
      <c r="B985" s="159"/>
      <c r="D985" s="160" t="s">
        <v>193</v>
      </c>
      <c r="E985" s="161" t="s">
        <v>1</v>
      </c>
      <c r="F985" s="162" t="s">
        <v>1392</v>
      </c>
      <c r="H985" s="163">
        <v>19.5</v>
      </c>
      <c r="I985" s="164"/>
      <c r="L985" s="159"/>
      <c r="M985" s="165"/>
      <c r="T985" s="166"/>
      <c r="AT985" s="161" t="s">
        <v>193</v>
      </c>
      <c r="AU985" s="161" t="s">
        <v>88</v>
      </c>
      <c r="AV985" s="12" t="s">
        <v>88</v>
      </c>
      <c r="AW985" s="12" t="s">
        <v>31</v>
      </c>
      <c r="AX985" s="12" t="s">
        <v>75</v>
      </c>
      <c r="AY985" s="161" t="s">
        <v>186</v>
      </c>
    </row>
    <row r="986" spans="2:65" s="13" customFormat="1">
      <c r="B986" s="167"/>
      <c r="D986" s="160" t="s">
        <v>193</v>
      </c>
      <c r="E986" s="168" t="s">
        <v>1</v>
      </c>
      <c r="F986" s="169" t="s">
        <v>195</v>
      </c>
      <c r="H986" s="170">
        <v>19.5</v>
      </c>
      <c r="I986" s="171"/>
      <c r="L986" s="167"/>
      <c r="M986" s="172"/>
      <c r="T986" s="173"/>
      <c r="AT986" s="168" t="s">
        <v>193</v>
      </c>
      <c r="AU986" s="168" t="s">
        <v>88</v>
      </c>
      <c r="AV986" s="13" t="s">
        <v>192</v>
      </c>
      <c r="AW986" s="13" t="s">
        <v>31</v>
      </c>
      <c r="AX986" s="13" t="s">
        <v>82</v>
      </c>
      <c r="AY986" s="168" t="s">
        <v>186</v>
      </c>
    </row>
    <row r="987" spans="2:65" s="1" customFormat="1" ht="24.25" customHeight="1">
      <c r="B987" s="144"/>
      <c r="C987" s="145" t="s">
        <v>1071</v>
      </c>
      <c r="D987" s="145" t="s">
        <v>188</v>
      </c>
      <c r="E987" s="146" t="s">
        <v>1393</v>
      </c>
      <c r="F987" s="147" t="s">
        <v>1394</v>
      </c>
      <c r="G987" s="148" t="s">
        <v>322</v>
      </c>
      <c r="H987" s="149">
        <v>6.5</v>
      </c>
      <c r="I987" s="150"/>
      <c r="J987" s="151">
        <f>ROUND(I987*H987,2)</f>
        <v>0</v>
      </c>
      <c r="K987" s="152"/>
      <c r="L987" s="32"/>
      <c r="M987" s="153" t="s">
        <v>1</v>
      </c>
      <c r="N987" s="154" t="s">
        <v>41</v>
      </c>
      <c r="P987" s="155">
        <f>O987*H987</f>
        <v>0</v>
      </c>
      <c r="Q987" s="155">
        <v>0</v>
      </c>
      <c r="R987" s="155">
        <f>Q987*H987</f>
        <v>0</v>
      </c>
      <c r="S987" s="155">
        <v>0</v>
      </c>
      <c r="T987" s="156">
        <f>S987*H987</f>
        <v>0</v>
      </c>
      <c r="AR987" s="157" t="s">
        <v>267</v>
      </c>
      <c r="AT987" s="157" t="s">
        <v>188</v>
      </c>
      <c r="AU987" s="157" t="s">
        <v>88</v>
      </c>
      <c r="AY987" s="17" t="s">
        <v>186</v>
      </c>
      <c r="BE987" s="158">
        <f>IF(N987="základná",J987,0)</f>
        <v>0</v>
      </c>
      <c r="BF987" s="158">
        <f>IF(N987="znížená",J987,0)</f>
        <v>0</v>
      </c>
      <c r="BG987" s="158">
        <f>IF(N987="zákl. prenesená",J987,0)</f>
        <v>0</v>
      </c>
      <c r="BH987" s="158">
        <f>IF(N987="zníž. prenesená",J987,0)</f>
        <v>0</v>
      </c>
      <c r="BI987" s="158">
        <f>IF(N987="nulová",J987,0)</f>
        <v>0</v>
      </c>
      <c r="BJ987" s="17" t="s">
        <v>88</v>
      </c>
      <c r="BK987" s="158">
        <f>ROUND(I987*H987,2)</f>
        <v>0</v>
      </c>
      <c r="BL987" s="17" t="s">
        <v>267</v>
      </c>
      <c r="BM987" s="157" t="s">
        <v>1395</v>
      </c>
    </row>
    <row r="988" spans="2:65" s="12" customFormat="1">
      <c r="B988" s="159"/>
      <c r="D988" s="160" t="s">
        <v>193</v>
      </c>
      <c r="E988" s="161" t="s">
        <v>1</v>
      </c>
      <c r="F988" s="162" t="s">
        <v>1396</v>
      </c>
      <c r="H988" s="163">
        <v>6.5</v>
      </c>
      <c r="I988" s="164"/>
      <c r="L988" s="159"/>
      <c r="M988" s="165"/>
      <c r="T988" s="166"/>
      <c r="AT988" s="161" t="s">
        <v>193</v>
      </c>
      <c r="AU988" s="161" t="s">
        <v>88</v>
      </c>
      <c r="AV988" s="12" t="s">
        <v>88</v>
      </c>
      <c r="AW988" s="12" t="s">
        <v>31</v>
      </c>
      <c r="AX988" s="12" t="s">
        <v>75</v>
      </c>
      <c r="AY988" s="161" t="s">
        <v>186</v>
      </c>
    </row>
    <row r="989" spans="2:65" s="13" customFormat="1">
      <c r="B989" s="167"/>
      <c r="D989" s="160" t="s">
        <v>193</v>
      </c>
      <c r="E989" s="168" t="s">
        <v>1</v>
      </c>
      <c r="F989" s="169" t="s">
        <v>195</v>
      </c>
      <c r="H989" s="170">
        <v>6.5</v>
      </c>
      <c r="I989" s="171"/>
      <c r="L989" s="167"/>
      <c r="M989" s="172"/>
      <c r="T989" s="173"/>
      <c r="AT989" s="168" t="s">
        <v>193</v>
      </c>
      <c r="AU989" s="168" t="s">
        <v>88</v>
      </c>
      <c r="AV989" s="13" t="s">
        <v>192</v>
      </c>
      <c r="AW989" s="13" t="s">
        <v>31</v>
      </c>
      <c r="AX989" s="13" t="s">
        <v>82</v>
      </c>
      <c r="AY989" s="168" t="s">
        <v>186</v>
      </c>
    </row>
    <row r="990" spans="2:65" s="1" customFormat="1" ht="24.25" customHeight="1">
      <c r="B990" s="144"/>
      <c r="C990" s="145" t="s">
        <v>1397</v>
      </c>
      <c r="D990" s="145" t="s">
        <v>188</v>
      </c>
      <c r="E990" s="146" t="s">
        <v>1398</v>
      </c>
      <c r="F990" s="147" t="s">
        <v>1399</v>
      </c>
      <c r="G990" s="148" t="s">
        <v>322</v>
      </c>
      <c r="H990" s="149">
        <v>39.299999999999997</v>
      </c>
      <c r="I990" s="150"/>
      <c r="J990" s="151">
        <f>ROUND(I990*H990,2)</f>
        <v>0</v>
      </c>
      <c r="K990" s="152"/>
      <c r="L990" s="32"/>
      <c r="M990" s="153" t="s">
        <v>1</v>
      </c>
      <c r="N990" s="154" t="s">
        <v>41</v>
      </c>
      <c r="P990" s="155">
        <f>O990*H990</f>
        <v>0</v>
      </c>
      <c r="Q990" s="155">
        <v>1.6000000000000001E-4</v>
      </c>
      <c r="R990" s="155">
        <f>Q990*H990</f>
        <v>6.2880000000000002E-3</v>
      </c>
      <c r="S990" s="155">
        <v>0</v>
      </c>
      <c r="T990" s="156">
        <f>S990*H990</f>
        <v>0</v>
      </c>
      <c r="AR990" s="157" t="s">
        <v>267</v>
      </c>
      <c r="AT990" s="157" t="s">
        <v>188</v>
      </c>
      <c r="AU990" s="157" t="s">
        <v>88</v>
      </c>
      <c r="AY990" s="17" t="s">
        <v>186</v>
      </c>
      <c r="BE990" s="158">
        <f>IF(N990="základná",J990,0)</f>
        <v>0</v>
      </c>
      <c r="BF990" s="158">
        <f>IF(N990="znížená",J990,0)</f>
        <v>0</v>
      </c>
      <c r="BG990" s="158">
        <f>IF(N990="zákl. prenesená",J990,0)</f>
        <v>0</v>
      </c>
      <c r="BH990" s="158">
        <f>IF(N990="zníž. prenesená",J990,0)</f>
        <v>0</v>
      </c>
      <c r="BI990" s="158">
        <f>IF(N990="nulová",J990,0)</f>
        <v>0</v>
      </c>
      <c r="BJ990" s="17" t="s">
        <v>88</v>
      </c>
      <c r="BK990" s="158">
        <f>ROUND(I990*H990,2)</f>
        <v>0</v>
      </c>
      <c r="BL990" s="17" t="s">
        <v>267</v>
      </c>
      <c r="BM990" s="157" t="s">
        <v>1400</v>
      </c>
    </row>
    <row r="991" spans="2:65" s="12" customFormat="1">
      <c r="B991" s="159"/>
      <c r="D991" s="160" t="s">
        <v>193</v>
      </c>
      <c r="E991" s="161" t="s">
        <v>1</v>
      </c>
      <c r="F991" s="162" t="s">
        <v>1401</v>
      </c>
      <c r="H991" s="163">
        <v>39.299999999999997</v>
      </c>
      <c r="I991" s="164"/>
      <c r="L991" s="159"/>
      <c r="M991" s="165"/>
      <c r="T991" s="166"/>
      <c r="AT991" s="161" t="s">
        <v>193</v>
      </c>
      <c r="AU991" s="161" t="s">
        <v>88</v>
      </c>
      <c r="AV991" s="12" t="s">
        <v>88</v>
      </c>
      <c r="AW991" s="12" t="s">
        <v>31</v>
      </c>
      <c r="AX991" s="12" t="s">
        <v>82</v>
      </c>
      <c r="AY991" s="161" t="s">
        <v>186</v>
      </c>
    </row>
    <row r="992" spans="2:65" s="1" customFormat="1" ht="33" customHeight="1">
      <c r="B992" s="144"/>
      <c r="C992" s="180" t="s">
        <v>1084</v>
      </c>
      <c r="D992" s="180" t="s">
        <v>218</v>
      </c>
      <c r="E992" s="181" t="s">
        <v>1402</v>
      </c>
      <c r="F992" s="182" t="s">
        <v>1403</v>
      </c>
      <c r="G992" s="183" t="s">
        <v>379</v>
      </c>
      <c r="H992" s="184">
        <v>41.265000000000001</v>
      </c>
      <c r="I992" s="185"/>
      <c r="J992" s="186">
        <f>ROUND(I992*H992,2)</f>
        <v>0</v>
      </c>
      <c r="K992" s="187"/>
      <c r="L992" s="188"/>
      <c r="M992" s="189" t="s">
        <v>1</v>
      </c>
      <c r="N992" s="190" t="s">
        <v>41</v>
      </c>
      <c r="P992" s="155">
        <f>O992*H992</f>
        <v>0</v>
      </c>
      <c r="Q992" s="155">
        <v>1.5E-3</v>
      </c>
      <c r="R992" s="155">
        <f>Q992*H992</f>
        <v>6.1897500000000001E-2</v>
      </c>
      <c r="S992" s="155">
        <v>0</v>
      </c>
      <c r="T992" s="156">
        <f>S992*H992</f>
        <v>0</v>
      </c>
      <c r="AR992" s="157" t="s">
        <v>336</v>
      </c>
      <c r="AT992" s="157" t="s">
        <v>218</v>
      </c>
      <c r="AU992" s="157" t="s">
        <v>88</v>
      </c>
      <c r="AY992" s="17" t="s">
        <v>186</v>
      </c>
      <c r="BE992" s="158">
        <f>IF(N992="základná",J992,0)</f>
        <v>0</v>
      </c>
      <c r="BF992" s="158">
        <f>IF(N992="znížená",J992,0)</f>
        <v>0</v>
      </c>
      <c r="BG992" s="158">
        <f>IF(N992="zákl. prenesená",J992,0)</f>
        <v>0</v>
      </c>
      <c r="BH992" s="158">
        <f>IF(N992="zníž. prenesená",J992,0)</f>
        <v>0</v>
      </c>
      <c r="BI992" s="158">
        <f>IF(N992="nulová",J992,0)</f>
        <v>0</v>
      </c>
      <c r="BJ992" s="17" t="s">
        <v>88</v>
      </c>
      <c r="BK992" s="158">
        <f>ROUND(I992*H992,2)</f>
        <v>0</v>
      </c>
      <c r="BL992" s="17" t="s">
        <v>267</v>
      </c>
      <c r="BM992" s="157" t="s">
        <v>1404</v>
      </c>
    </row>
    <row r="993" spans="2:65" s="1" customFormat="1" ht="24.25" customHeight="1">
      <c r="B993" s="144"/>
      <c r="C993" s="180" t="s">
        <v>1405</v>
      </c>
      <c r="D993" s="180" t="s">
        <v>218</v>
      </c>
      <c r="E993" s="181" t="s">
        <v>1406</v>
      </c>
      <c r="F993" s="182" t="s">
        <v>1407</v>
      </c>
      <c r="G993" s="183" t="s">
        <v>379</v>
      </c>
      <c r="H993" s="184">
        <v>9.0389999999999997</v>
      </c>
      <c r="I993" s="185"/>
      <c r="J993" s="186">
        <f>ROUND(I993*H993,2)</f>
        <v>0</v>
      </c>
      <c r="K993" s="187"/>
      <c r="L993" s="188"/>
      <c r="M993" s="189" t="s">
        <v>1</v>
      </c>
      <c r="N993" s="190" t="s">
        <v>41</v>
      </c>
      <c r="P993" s="155">
        <f>O993*H993</f>
        <v>0</v>
      </c>
      <c r="Q993" s="155">
        <v>2E-3</v>
      </c>
      <c r="R993" s="155">
        <f>Q993*H993</f>
        <v>1.8078E-2</v>
      </c>
      <c r="S993" s="155">
        <v>0</v>
      </c>
      <c r="T993" s="156">
        <f>S993*H993</f>
        <v>0</v>
      </c>
      <c r="AR993" s="157" t="s">
        <v>336</v>
      </c>
      <c r="AT993" s="157" t="s">
        <v>218</v>
      </c>
      <c r="AU993" s="157" t="s">
        <v>88</v>
      </c>
      <c r="AY993" s="17" t="s">
        <v>186</v>
      </c>
      <c r="BE993" s="158">
        <f>IF(N993="základná",J993,0)</f>
        <v>0</v>
      </c>
      <c r="BF993" s="158">
        <f>IF(N993="znížená",J993,0)</f>
        <v>0</v>
      </c>
      <c r="BG993" s="158">
        <f>IF(N993="zákl. prenesená",J993,0)</f>
        <v>0</v>
      </c>
      <c r="BH993" s="158">
        <f>IF(N993="zníž. prenesená",J993,0)</f>
        <v>0</v>
      </c>
      <c r="BI993" s="158">
        <f>IF(N993="nulová",J993,0)</f>
        <v>0</v>
      </c>
      <c r="BJ993" s="17" t="s">
        <v>88</v>
      </c>
      <c r="BK993" s="158">
        <f>ROUND(I993*H993,2)</f>
        <v>0</v>
      </c>
      <c r="BL993" s="17" t="s">
        <v>267</v>
      </c>
      <c r="BM993" s="157" t="s">
        <v>1408</v>
      </c>
    </row>
    <row r="994" spans="2:65" s="1" customFormat="1" ht="16.5" customHeight="1">
      <c r="B994" s="144"/>
      <c r="C994" s="145" t="s">
        <v>1088</v>
      </c>
      <c r="D994" s="145" t="s">
        <v>188</v>
      </c>
      <c r="E994" s="146" t="s">
        <v>1409</v>
      </c>
      <c r="F994" s="147" t="s">
        <v>1410</v>
      </c>
      <c r="G994" s="148" t="s">
        <v>379</v>
      </c>
      <c r="H994" s="149">
        <v>130.93299999999999</v>
      </c>
      <c r="I994" s="150"/>
      <c r="J994" s="151">
        <f>ROUND(I994*H994,2)</f>
        <v>0</v>
      </c>
      <c r="K994" s="152"/>
      <c r="L994" s="32"/>
      <c r="M994" s="153" t="s">
        <v>1</v>
      </c>
      <c r="N994" s="154" t="s">
        <v>41</v>
      </c>
      <c r="P994" s="155">
        <f>O994*H994</f>
        <v>0</v>
      </c>
      <c r="Q994" s="155">
        <v>0</v>
      </c>
      <c r="R994" s="155">
        <f>Q994*H994</f>
        <v>0</v>
      </c>
      <c r="S994" s="155">
        <v>0</v>
      </c>
      <c r="T994" s="156">
        <f>S994*H994</f>
        <v>0</v>
      </c>
      <c r="AR994" s="157" t="s">
        <v>267</v>
      </c>
      <c r="AT994" s="157" t="s">
        <v>188</v>
      </c>
      <c r="AU994" s="157" t="s">
        <v>88</v>
      </c>
      <c r="AY994" s="17" t="s">
        <v>186</v>
      </c>
      <c r="BE994" s="158">
        <f>IF(N994="základná",J994,0)</f>
        <v>0</v>
      </c>
      <c r="BF994" s="158">
        <f>IF(N994="znížená",J994,0)</f>
        <v>0</v>
      </c>
      <c r="BG994" s="158">
        <f>IF(N994="zákl. prenesená",J994,0)</f>
        <v>0</v>
      </c>
      <c r="BH994" s="158">
        <f>IF(N994="zníž. prenesená",J994,0)</f>
        <v>0</v>
      </c>
      <c r="BI994" s="158">
        <f>IF(N994="nulová",J994,0)</f>
        <v>0</v>
      </c>
      <c r="BJ994" s="17" t="s">
        <v>88</v>
      </c>
      <c r="BK994" s="158">
        <f>ROUND(I994*H994,2)</f>
        <v>0</v>
      </c>
      <c r="BL994" s="17" t="s">
        <v>267</v>
      </c>
      <c r="BM994" s="157" t="s">
        <v>1411</v>
      </c>
    </row>
    <row r="995" spans="2:65" s="12" customFormat="1">
      <c r="B995" s="159"/>
      <c r="D995" s="160" t="s">
        <v>193</v>
      </c>
      <c r="E995" s="161" t="s">
        <v>1</v>
      </c>
      <c r="F995" s="162" t="s">
        <v>1412</v>
      </c>
      <c r="H995" s="163">
        <v>130.93299999999999</v>
      </c>
      <c r="I995" s="164"/>
      <c r="L995" s="159"/>
      <c r="M995" s="165"/>
      <c r="T995" s="166"/>
      <c r="AT995" s="161" t="s">
        <v>193</v>
      </c>
      <c r="AU995" s="161" t="s">
        <v>88</v>
      </c>
      <c r="AV995" s="12" t="s">
        <v>88</v>
      </c>
      <c r="AW995" s="12" t="s">
        <v>31</v>
      </c>
      <c r="AX995" s="12" t="s">
        <v>75</v>
      </c>
      <c r="AY995" s="161" t="s">
        <v>186</v>
      </c>
    </row>
    <row r="996" spans="2:65" s="13" customFormat="1">
      <c r="B996" s="167"/>
      <c r="D996" s="160" t="s">
        <v>193</v>
      </c>
      <c r="E996" s="168" t="s">
        <v>1</v>
      </c>
      <c r="F996" s="169" t="s">
        <v>195</v>
      </c>
      <c r="H996" s="170">
        <v>130.93299999999999</v>
      </c>
      <c r="I996" s="171"/>
      <c r="L996" s="167"/>
      <c r="M996" s="172"/>
      <c r="T996" s="173"/>
      <c r="AT996" s="168" t="s">
        <v>193</v>
      </c>
      <c r="AU996" s="168" t="s">
        <v>88</v>
      </c>
      <c r="AV996" s="13" t="s">
        <v>192</v>
      </c>
      <c r="AW996" s="13" t="s">
        <v>31</v>
      </c>
      <c r="AX996" s="13" t="s">
        <v>82</v>
      </c>
      <c r="AY996" s="168" t="s">
        <v>186</v>
      </c>
    </row>
    <row r="997" spans="2:65" s="1" customFormat="1" ht="49.15" customHeight="1">
      <c r="B997" s="144"/>
      <c r="C997" s="145" t="s">
        <v>1413</v>
      </c>
      <c r="D997" s="145" t="s">
        <v>188</v>
      </c>
      <c r="E997" s="146" t="s">
        <v>1414</v>
      </c>
      <c r="F997" s="147" t="s">
        <v>1415</v>
      </c>
      <c r="G997" s="148" t="s">
        <v>132</v>
      </c>
      <c r="H997" s="149">
        <v>195.25</v>
      </c>
      <c r="I997" s="150"/>
      <c r="J997" s="151">
        <f>ROUND(I997*H997,2)</f>
        <v>0</v>
      </c>
      <c r="K997" s="152"/>
      <c r="L997" s="32"/>
      <c r="M997" s="153" t="s">
        <v>1</v>
      </c>
      <c r="N997" s="154" t="s">
        <v>41</v>
      </c>
      <c r="P997" s="155">
        <f>O997*H997</f>
        <v>0</v>
      </c>
      <c r="Q997" s="155">
        <v>0</v>
      </c>
      <c r="R997" s="155">
        <f>Q997*H997</f>
        <v>0</v>
      </c>
      <c r="S997" s="155">
        <v>0</v>
      </c>
      <c r="T997" s="156">
        <f>S997*H997</f>
        <v>0</v>
      </c>
      <c r="AR997" s="157" t="s">
        <v>267</v>
      </c>
      <c r="AT997" s="157" t="s">
        <v>188</v>
      </c>
      <c r="AU997" s="157" t="s">
        <v>88</v>
      </c>
      <c r="AY997" s="17" t="s">
        <v>186</v>
      </c>
      <c r="BE997" s="158">
        <f>IF(N997="základná",J997,0)</f>
        <v>0</v>
      </c>
      <c r="BF997" s="158">
        <f>IF(N997="znížená",J997,0)</f>
        <v>0</v>
      </c>
      <c r="BG997" s="158">
        <f>IF(N997="zákl. prenesená",J997,0)</f>
        <v>0</v>
      </c>
      <c r="BH997" s="158">
        <f>IF(N997="zníž. prenesená",J997,0)</f>
        <v>0</v>
      </c>
      <c r="BI997" s="158">
        <f>IF(N997="nulová",J997,0)</f>
        <v>0</v>
      </c>
      <c r="BJ997" s="17" t="s">
        <v>88</v>
      </c>
      <c r="BK997" s="158">
        <f>ROUND(I997*H997,2)</f>
        <v>0</v>
      </c>
      <c r="BL997" s="17" t="s">
        <v>267</v>
      </c>
      <c r="BM997" s="157" t="s">
        <v>1416</v>
      </c>
    </row>
    <row r="998" spans="2:65" s="12" customFormat="1">
      <c r="B998" s="159"/>
      <c r="D998" s="160" t="s">
        <v>193</v>
      </c>
      <c r="E998" s="161" t="s">
        <v>1</v>
      </c>
      <c r="F998" s="162" t="s">
        <v>1238</v>
      </c>
      <c r="H998" s="163">
        <v>39.5</v>
      </c>
      <c r="I998" s="164"/>
      <c r="L998" s="159"/>
      <c r="M998" s="165"/>
      <c r="T998" s="166"/>
      <c r="AT998" s="161" t="s">
        <v>193</v>
      </c>
      <c r="AU998" s="161" t="s">
        <v>88</v>
      </c>
      <c r="AV998" s="12" t="s">
        <v>88</v>
      </c>
      <c r="AW998" s="12" t="s">
        <v>31</v>
      </c>
      <c r="AX998" s="12" t="s">
        <v>75</v>
      </c>
      <c r="AY998" s="161" t="s">
        <v>186</v>
      </c>
    </row>
    <row r="999" spans="2:65" s="12" customFormat="1">
      <c r="B999" s="159"/>
      <c r="D999" s="160" t="s">
        <v>193</v>
      </c>
      <c r="E999" s="161" t="s">
        <v>1</v>
      </c>
      <c r="F999" s="162" t="s">
        <v>1239</v>
      </c>
      <c r="H999" s="163">
        <v>55.75</v>
      </c>
      <c r="I999" s="164"/>
      <c r="L999" s="159"/>
      <c r="M999" s="165"/>
      <c r="T999" s="166"/>
      <c r="AT999" s="161" t="s">
        <v>193</v>
      </c>
      <c r="AU999" s="161" t="s">
        <v>88</v>
      </c>
      <c r="AV999" s="12" t="s">
        <v>88</v>
      </c>
      <c r="AW999" s="12" t="s">
        <v>31</v>
      </c>
      <c r="AX999" s="12" t="s">
        <v>75</v>
      </c>
      <c r="AY999" s="161" t="s">
        <v>186</v>
      </c>
    </row>
    <row r="1000" spans="2:65" s="12" customFormat="1">
      <c r="B1000" s="159"/>
      <c r="D1000" s="160" t="s">
        <v>193</v>
      </c>
      <c r="E1000" s="161" t="s">
        <v>1</v>
      </c>
      <c r="F1000" s="162" t="s">
        <v>1240</v>
      </c>
      <c r="H1000" s="163">
        <v>41</v>
      </c>
      <c r="I1000" s="164"/>
      <c r="L1000" s="159"/>
      <c r="M1000" s="165"/>
      <c r="T1000" s="166"/>
      <c r="AT1000" s="161" t="s">
        <v>193</v>
      </c>
      <c r="AU1000" s="161" t="s">
        <v>88</v>
      </c>
      <c r="AV1000" s="12" t="s">
        <v>88</v>
      </c>
      <c r="AW1000" s="12" t="s">
        <v>31</v>
      </c>
      <c r="AX1000" s="12" t="s">
        <v>75</v>
      </c>
      <c r="AY1000" s="161" t="s">
        <v>186</v>
      </c>
    </row>
    <row r="1001" spans="2:65" s="12" customFormat="1">
      <c r="B1001" s="159"/>
      <c r="D1001" s="160" t="s">
        <v>193</v>
      </c>
      <c r="E1001" s="161" t="s">
        <v>1</v>
      </c>
      <c r="F1001" s="162" t="s">
        <v>1241</v>
      </c>
      <c r="H1001" s="163">
        <v>59</v>
      </c>
      <c r="I1001" s="164"/>
      <c r="L1001" s="159"/>
      <c r="M1001" s="165"/>
      <c r="T1001" s="166"/>
      <c r="AT1001" s="161" t="s">
        <v>193</v>
      </c>
      <c r="AU1001" s="161" t="s">
        <v>88</v>
      </c>
      <c r="AV1001" s="12" t="s">
        <v>88</v>
      </c>
      <c r="AW1001" s="12" t="s">
        <v>31</v>
      </c>
      <c r="AX1001" s="12" t="s">
        <v>75</v>
      </c>
      <c r="AY1001" s="161" t="s">
        <v>186</v>
      </c>
    </row>
    <row r="1002" spans="2:65" s="13" customFormat="1">
      <c r="B1002" s="167"/>
      <c r="D1002" s="160" t="s">
        <v>193</v>
      </c>
      <c r="E1002" s="168" t="s">
        <v>1</v>
      </c>
      <c r="F1002" s="169" t="s">
        <v>195</v>
      </c>
      <c r="H1002" s="170">
        <v>195.25</v>
      </c>
      <c r="I1002" s="171"/>
      <c r="L1002" s="167"/>
      <c r="M1002" s="172"/>
      <c r="T1002" s="173"/>
      <c r="AT1002" s="168" t="s">
        <v>193</v>
      </c>
      <c r="AU1002" s="168" t="s">
        <v>88</v>
      </c>
      <c r="AV1002" s="13" t="s">
        <v>192</v>
      </c>
      <c r="AW1002" s="13" t="s">
        <v>31</v>
      </c>
      <c r="AX1002" s="13" t="s">
        <v>82</v>
      </c>
      <c r="AY1002" s="168" t="s">
        <v>186</v>
      </c>
    </row>
    <row r="1003" spans="2:65" s="1" customFormat="1" ht="24.25" customHeight="1">
      <c r="B1003" s="144"/>
      <c r="C1003" s="145" t="s">
        <v>1094</v>
      </c>
      <c r="D1003" s="145" t="s">
        <v>188</v>
      </c>
      <c r="E1003" s="146" t="s">
        <v>1417</v>
      </c>
      <c r="F1003" s="147" t="s">
        <v>1418</v>
      </c>
      <c r="G1003" s="148" t="s">
        <v>132</v>
      </c>
      <c r="H1003" s="149">
        <v>219.66399999999999</v>
      </c>
      <c r="I1003" s="150"/>
      <c r="J1003" s="151">
        <f>ROUND(I1003*H1003,2)</f>
        <v>0</v>
      </c>
      <c r="K1003" s="152"/>
      <c r="L1003" s="32"/>
      <c r="M1003" s="153" t="s">
        <v>1</v>
      </c>
      <c r="N1003" s="154" t="s">
        <v>41</v>
      </c>
      <c r="P1003" s="155">
        <f>O1003*H1003</f>
        <v>0</v>
      </c>
      <c r="Q1003" s="155">
        <v>0</v>
      </c>
      <c r="R1003" s="155">
        <f>Q1003*H1003</f>
        <v>0</v>
      </c>
      <c r="S1003" s="155">
        <v>0</v>
      </c>
      <c r="T1003" s="156">
        <f>S1003*H1003</f>
        <v>0</v>
      </c>
      <c r="AR1003" s="157" t="s">
        <v>267</v>
      </c>
      <c r="AT1003" s="157" t="s">
        <v>188</v>
      </c>
      <c r="AU1003" s="157" t="s">
        <v>88</v>
      </c>
      <c r="AY1003" s="17" t="s">
        <v>186</v>
      </c>
      <c r="BE1003" s="158">
        <f>IF(N1003="základná",J1003,0)</f>
        <v>0</v>
      </c>
      <c r="BF1003" s="158">
        <f>IF(N1003="znížená",J1003,0)</f>
        <v>0</v>
      </c>
      <c r="BG1003" s="158">
        <f>IF(N1003="zákl. prenesená",J1003,0)</f>
        <v>0</v>
      </c>
      <c r="BH1003" s="158">
        <f>IF(N1003="zníž. prenesená",J1003,0)</f>
        <v>0</v>
      </c>
      <c r="BI1003" s="158">
        <f>IF(N1003="nulová",J1003,0)</f>
        <v>0</v>
      </c>
      <c r="BJ1003" s="17" t="s">
        <v>88</v>
      </c>
      <c r="BK1003" s="158">
        <f>ROUND(I1003*H1003,2)</f>
        <v>0</v>
      </c>
      <c r="BL1003" s="17" t="s">
        <v>267</v>
      </c>
      <c r="BM1003" s="157" t="s">
        <v>1419</v>
      </c>
    </row>
    <row r="1004" spans="2:65" s="1" customFormat="1" ht="16.5" customHeight="1">
      <c r="B1004" s="144"/>
      <c r="C1004" s="145" t="s">
        <v>1420</v>
      </c>
      <c r="D1004" s="145" t="s">
        <v>188</v>
      </c>
      <c r="E1004" s="146" t="s">
        <v>1421</v>
      </c>
      <c r="F1004" s="147" t="s">
        <v>1422</v>
      </c>
      <c r="G1004" s="148" t="s">
        <v>379</v>
      </c>
      <c r="H1004" s="149">
        <v>3</v>
      </c>
      <c r="I1004" s="150"/>
      <c r="J1004" s="151">
        <f>ROUND(I1004*H1004,2)</f>
        <v>0</v>
      </c>
      <c r="K1004" s="152"/>
      <c r="L1004" s="32"/>
      <c r="M1004" s="153" t="s">
        <v>1</v>
      </c>
      <c r="N1004" s="154" t="s">
        <v>41</v>
      </c>
      <c r="P1004" s="155">
        <f>O1004*H1004</f>
        <v>0</v>
      </c>
      <c r="Q1004" s="155">
        <v>1.16E-4</v>
      </c>
      <c r="R1004" s="155">
        <f>Q1004*H1004</f>
        <v>3.48E-4</v>
      </c>
      <c r="S1004" s="155">
        <v>0</v>
      </c>
      <c r="T1004" s="156">
        <f>S1004*H1004</f>
        <v>0</v>
      </c>
      <c r="AR1004" s="157" t="s">
        <v>267</v>
      </c>
      <c r="AT1004" s="157" t="s">
        <v>188</v>
      </c>
      <c r="AU1004" s="157" t="s">
        <v>88</v>
      </c>
      <c r="AY1004" s="17" t="s">
        <v>186</v>
      </c>
      <c r="BE1004" s="158">
        <f>IF(N1004="základná",J1004,0)</f>
        <v>0</v>
      </c>
      <c r="BF1004" s="158">
        <f>IF(N1004="znížená",J1004,0)</f>
        <v>0</v>
      </c>
      <c r="BG1004" s="158">
        <f>IF(N1004="zákl. prenesená",J1004,0)</f>
        <v>0</v>
      </c>
      <c r="BH1004" s="158">
        <f>IF(N1004="zníž. prenesená",J1004,0)</f>
        <v>0</v>
      </c>
      <c r="BI1004" s="158">
        <f>IF(N1004="nulová",J1004,0)</f>
        <v>0</v>
      </c>
      <c r="BJ1004" s="17" t="s">
        <v>88</v>
      </c>
      <c r="BK1004" s="158">
        <f>ROUND(I1004*H1004,2)</f>
        <v>0</v>
      </c>
      <c r="BL1004" s="17" t="s">
        <v>267</v>
      </c>
      <c r="BM1004" s="157" t="s">
        <v>1423</v>
      </c>
    </row>
    <row r="1005" spans="2:65" s="1" customFormat="1" ht="16.5" customHeight="1">
      <c r="B1005" s="144"/>
      <c r="C1005" s="180" t="s">
        <v>1097</v>
      </c>
      <c r="D1005" s="180" t="s">
        <v>218</v>
      </c>
      <c r="E1005" s="181" t="s">
        <v>1424</v>
      </c>
      <c r="F1005" s="182" t="s">
        <v>1425</v>
      </c>
      <c r="G1005" s="183" t="s">
        <v>379</v>
      </c>
      <c r="H1005" s="184">
        <v>3</v>
      </c>
      <c r="I1005" s="185"/>
      <c r="J1005" s="186">
        <f>ROUND(I1005*H1005,2)</f>
        <v>0</v>
      </c>
      <c r="K1005" s="187"/>
      <c r="L1005" s="188"/>
      <c r="M1005" s="189" t="s">
        <v>1</v>
      </c>
      <c r="N1005" s="190" t="s">
        <v>41</v>
      </c>
      <c r="P1005" s="155">
        <f>O1005*H1005</f>
        <v>0</v>
      </c>
      <c r="Q1005" s="155">
        <v>0</v>
      </c>
      <c r="R1005" s="155">
        <f>Q1005*H1005</f>
        <v>0</v>
      </c>
      <c r="S1005" s="155">
        <v>0</v>
      </c>
      <c r="T1005" s="156">
        <f>S1005*H1005</f>
        <v>0</v>
      </c>
      <c r="AR1005" s="157" t="s">
        <v>336</v>
      </c>
      <c r="AT1005" s="157" t="s">
        <v>218</v>
      </c>
      <c r="AU1005" s="157" t="s">
        <v>88</v>
      </c>
      <c r="AY1005" s="17" t="s">
        <v>186</v>
      </c>
      <c r="BE1005" s="158">
        <f>IF(N1005="základná",J1005,0)</f>
        <v>0</v>
      </c>
      <c r="BF1005" s="158">
        <f>IF(N1005="znížená",J1005,0)</f>
        <v>0</v>
      </c>
      <c r="BG1005" s="158">
        <f>IF(N1005="zákl. prenesená",J1005,0)</f>
        <v>0</v>
      </c>
      <c r="BH1005" s="158">
        <f>IF(N1005="zníž. prenesená",J1005,0)</f>
        <v>0</v>
      </c>
      <c r="BI1005" s="158">
        <f>IF(N1005="nulová",J1005,0)</f>
        <v>0</v>
      </c>
      <c r="BJ1005" s="17" t="s">
        <v>88</v>
      </c>
      <c r="BK1005" s="158">
        <f>ROUND(I1005*H1005,2)</f>
        <v>0</v>
      </c>
      <c r="BL1005" s="17" t="s">
        <v>267</v>
      </c>
      <c r="BM1005" s="157" t="s">
        <v>1426</v>
      </c>
    </row>
    <row r="1006" spans="2:65" s="1" customFormat="1" ht="21.75" customHeight="1">
      <c r="B1006" s="144"/>
      <c r="C1006" s="145" t="s">
        <v>1427</v>
      </c>
      <c r="D1006" s="145" t="s">
        <v>188</v>
      </c>
      <c r="E1006" s="146" t="s">
        <v>1428</v>
      </c>
      <c r="F1006" s="147" t="s">
        <v>1429</v>
      </c>
      <c r="G1006" s="148" t="s">
        <v>1104</v>
      </c>
      <c r="H1006" s="198"/>
      <c r="I1006" s="150"/>
      <c r="J1006" s="151">
        <f>ROUND(I1006*H1006,2)</f>
        <v>0</v>
      </c>
      <c r="K1006" s="152"/>
      <c r="L1006" s="32"/>
      <c r="M1006" s="153" t="s">
        <v>1</v>
      </c>
      <c r="N1006" s="154" t="s">
        <v>41</v>
      </c>
      <c r="P1006" s="155">
        <f>O1006*H1006</f>
        <v>0</v>
      </c>
      <c r="Q1006" s="155">
        <v>0</v>
      </c>
      <c r="R1006" s="155">
        <f>Q1006*H1006</f>
        <v>0</v>
      </c>
      <c r="S1006" s="155">
        <v>0</v>
      </c>
      <c r="T1006" s="156">
        <f>S1006*H1006</f>
        <v>0</v>
      </c>
      <c r="AR1006" s="157" t="s">
        <v>267</v>
      </c>
      <c r="AT1006" s="157" t="s">
        <v>188</v>
      </c>
      <c r="AU1006" s="157" t="s">
        <v>88</v>
      </c>
      <c r="AY1006" s="17" t="s">
        <v>186</v>
      </c>
      <c r="BE1006" s="158">
        <f>IF(N1006="základná",J1006,0)</f>
        <v>0</v>
      </c>
      <c r="BF1006" s="158">
        <f>IF(N1006="znížená",J1006,0)</f>
        <v>0</v>
      </c>
      <c r="BG1006" s="158">
        <f>IF(N1006="zákl. prenesená",J1006,0)</f>
        <v>0</v>
      </c>
      <c r="BH1006" s="158">
        <f>IF(N1006="zníž. prenesená",J1006,0)</f>
        <v>0</v>
      </c>
      <c r="BI1006" s="158">
        <f>IF(N1006="nulová",J1006,0)</f>
        <v>0</v>
      </c>
      <c r="BJ1006" s="17" t="s">
        <v>88</v>
      </c>
      <c r="BK1006" s="158">
        <f>ROUND(I1006*H1006,2)</f>
        <v>0</v>
      </c>
      <c r="BL1006" s="17" t="s">
        <v>267</v>
      </c>
      <c r="BM1006" s="157" t="s">
        <v>1430</v>
      </c>
    </row>
    <row r="1007" spans="2:65" s="11" customFormat="1" ht="22.9" customHeight="1">
      <c r="B1007" s="132"/>
      <c r="D1007" s="133" t="s">
        <v>74</v>
      </c>
      <c r="E1007" s="142" t="s">
        <v>1431</v>
      </c>
      <c r="F1007" s="142" t="s">
        <v>1432</v>
      </c>
      <c r="I1007" s="135"/>
      <c r="J1007" s="143">
        <f>BK1007</f>
        <v>0</v>
      </c>
      <c r="L1007" s="132"/>
      <c r="M1007" s="137"/>
      <c r="P1007" s="138">
        <f>SUM(P1008:P1062)</f>
        <v>0</v>
      </c>
      <c r="R1007" s="138">
        <f>SUM(R1008:R1062)</f>
        <v>0</v>
      </c>
      <c r="T1007" s="139">
        <f>SUM(T1008:T1062)</f>
        <v>3.2000000000000001E-2</v>
      </c>
      <c r="AR1007" s="133" t="s">
        <v>88</v>
      </c>
      <c r="AT1007" s="140" t="s">
        <v>74</v>
      </c>
      <c r="AU1007" s="140" t="s">
        <v>82</v>
      </c>
      <c r="AY1007" s="133" t="s">
        <v>186</v>
      </c>
      <c r="BK1007" s="141">
        <f>SUM(BK1008:BK1062)</f>
        <v>0</v>
      </c>
    </row>
    <row r="1008" spans="2:65" s="1" customFormat="1" ht="24.25" customHeight="1">
      <c r="B1008" s="144"/>
      <c r="C1008" s="145" t="s">
        <v>1099</v>
      </c>
      <c r="D1008" s="145" t="s">
        <v>188</v>
      </c>
      <c r="E1008" s="146" t="s">
        <v>1433</v>
      </c>
      <c r="F1008" s="147" t="s">
        <v>1434</v>
      </c>
      <c r="G1008" s="148" t="s">
        <v>322</v>
      </c>
      <c r="H1008" s="149">
        <v>58.88</v>
      </c>
      <c r="I1008" s="150"/>
      <c r="J1008" s="151">
        <f>ROUND(I1008*H1008,2)</f>
        <v>0</v>
      </c>
      <c r="K1008" s="152"/>
      <c r="L1008" s="32"/>
      <c r="M1008" s="153" t="s">
        <v>1</v>
      </c>
      <c r="N1008" s="154" t="s">
        <v>41</v>
      </c>
      <c r="P1008" s="155">
        <f>O1008*H1008</f>
        <v>0</v>
      </c>
      <c r="Q1008" s="155">
        <v>0</v>
      </c>
      <c r="R1008" s="155">
        <f>Q1008*H1008</f>
        <v>0</v>
      </c>
      <c r="S1008" s="155">
        <v>0</v>
      </c>
      <c r="T1008" s="156">
        <f>S1008*H1008</f>
        <v>0</v>
      </c>
      <c r="AR1008" s="157" t="s">
        <v>267</v>
      </c>
      <c r="AT1008" s="157" t="s">
        <v>188</v>
      </c>
      <c r="AU1008" s="157" t="s">
        <v>88</v>
      </c>
      <c r="AY1008" s="17" t="s">
        <v>186</v>
      </c>
      <c r="BE1008" s="158">
        <f>IF(N1008="základná",J1008,0)</f>
        <v>0</v>
      </c>
      <c r="BF1008" s="158">
        <f>IF(N1008="znížená",J1008,0)</f>
        <v>0</v>
      </c>
      <c r="BG1008" s="158">
        <f>IF(N1008="zákl. prenesená",J1008,0)</f>
        <v>0</v>
      </c>
      <c r="BH1008" s="158">
        <f>IF(N1008="zníž. prenesená",J1008,0)</f>
        <v>0</v>
      </c>
      <c r="BI1008" s="158">
        <f>IF(N1008="nulová",J1008,0)</f>
        <v>0</v>
      </c>
      <c r="BJ1008" s="17" t="s">
        <v>88</v>
      </c>
      <c r="BK1008" s="158">
        <f>ROUND(I1008*H1008,2)</f>
        <v>0</v>
      </c>
      <c r="BL1008" s="17" t="s">
        <v>267</v>
      </c>
      <c r="BM1008" s="157" t="s">
        <v>1435</v>
      </c>
    </row>
    <row r="1009" spans="2:65" s="12" customFormat="1">
      <c r="B1009" s="159"/>
      <c r="D1009" s="160" t="s">
        <v>193</v>
      </c>
      <c r="E1009" s="161" t="s">
        <v>1</v>
      </c>
      <c r="F1009" s="162" t="s">
        <v>1436</v>
      </c>
      <c r="H1009" s="163">
        <v>10.8</v>
      </c>
      <c r="I1009" s="164"/>
      <c r="L1009" s="159"/>
      <c r="M1009" s="165"/>
      <c r="T1009" s="166"/>
      <c r="AT1009" s="161" t="s">
        <v>193</v>
      </c>
      <c r="AU1009" s="161" t="s">
        <v>88</v>
      </c>
      <c r="AV1009" s="12" t="s">
        <v>88</v>
      </c>
      <c r="AW1009" s="12" t="s">
        <v>31</v>
      </c>
      <c r="AX1009" s="12" t="s">
        <v>75</v>
      </c>
      <c r="AY1009" s="161" t="s">
        <v>186</v>
      </c>
    </row>
    <row r="1010" spans="2:65" s="12" customFormat="1">
      <c r="B1010" s="159"/>
      <c r="D1010" s="160" t="s">
        <v>193</v>
      </c>
      <c r="E1010" s="161" t="s">
        <v>1</v>
      </c>
      <c r="F1010" s="162" t="s">
        <v>1437</v>
      </c>
      <c r="H1010" s="163">
        <v>18.88</v>
      </c>
      <c r="I1010" s="164"/>
      <c r="L1010" s="159"/>
      <c r="M1010" s="165"/>
      <c r="T1010" s="166"/>
      <c r="AT1010" s="161" t="s">
        <v>193</v>
      </c>
      <c r="AU1010" s="161" t="s">
        <v>88</v>
      </c>
      <c r="AV1010" s="12" t="s">
        <v>88</v>
      </c>
      <c r="AW1010" s="12" t="s">
        <v>31</v>
      </c>
      <c r="AX1010" s="12" t="s">
        <v>75</v>
      </c>
      <c r="AY1010" s="161" t="s">
        <v>186</v>
      </c>
    </row>
    <row r="1011" spans="2:65" s="12" customFormat="1">
      <c r="B1011" s="159"/>
      <c r="D1011" s="160" t="s">
        <v>193</v>
      </c>
      <c r="E1011" s="161" t="s">
        <v>1</v>
      </c>
      <c r="F1011" s="162" t="s">
        <v>1438</v>
      </c>
      <c r="H1011" s="163">
        <v>26.16</v>
      </c>
      <c r="I1011" s="164"/>
      <c r="L1011" s="159"/>
      <c r="M1011" s="165"/>
      <c r="T1011" s="166"/>
      <c r="AT1011" s="161" t="s">
        <v>193</v>
      </c>
      <c r="AU1011" s="161" t="s">
        <v>88</v>
      </c>
      <c r="AV1011" s="12" t="s">
        <v>88</v>
      </c>
      <c r="AW1011" s="12" t="s">
        <v>31</v>
      </c>
      <c r="AX1011" s="12" t="s">
        <v>75</v>
      </c>
      <c r="AY1011" s="161" t="s">
        <v>186</v>
      </c>
    </row>
    <row r="1012" spans="2:65" s="12" customFormat="1">
      <c r="B1012" s="159"/>
      <c r="D1012" s="160" t="s">
        <v>193</v>
      </c>
      <c r="E1012" s="161" t="s">
        <v>1</v>
      </c>
      <c r="F1012" s="162" t="s">
        <v>1439</v>
      </c>
      <c r="H1012" s="163">
        <v>3.04</v>
      </c>
      <c r="I1012" s="164"/>
      <c r="L1012" s="159"/>
      <c r="M1012" s="165"/>
      <c r="T1012" s="166"/>
      <c r="AT1012" s="161" t="s">
        <v>193</v>
      </c>
      <c r="AU1012" s="161" t="s">
        <v>88</v>
      </c>
      <c r="AV1012" s="12" t="s">
        <v>88</v>
      </c>
      <c r="AW1012" s="12" t="s">
        <v>31</v>
      </c>
      <c r="AX1012" s="12" t="s">
        <v>75</v>
      </c>
      <c r="AY1012" s="161" t="s">
        <v>186</v>
      </c>
    </row>
    <row r="1013" spans="2:65" s="13" customFormat="1">
      <c r="B1013" s="167"/>
      <c r="D1013" s="160" t="s">
        <v>193</v>
      </c>
      <c r="E1013" s="168" t="s">
        <v>1</v>
      </c>
      <c r="F1013" s="169" t="s">
        <v>195</v>
      </c>
      <c r="H1013" s="170">
        <v>58.88</v>
      </c>
      <c r="I1013" s="171"/>
      <c r="L1013" s="167"/>
      <c r="M1013" s="172"/>
      <c r="T1013" s="173"/>
      <c r="AT1013" s="168" t="s">
        <v>193</v>
      </c>
      <c r="AU1013" s="168" t="s">
        <v>88</v>
      </c>
      <c r="AV1013" s="13" t="s">
        <v>192</v>
      </c>
      <c r="AW1013" s="13" t="s">
        <v>31</v>
      </c>
      <c r="AX1013" s="13" t="s">
        <v>82</v>
      </c>
      <c r="AY1013" s="168" t="s">
        <v>186</v>
      </c>
    </row>
    <row r="1014" spans="2:65" s="1" customFormat="1" ht="37.9" customHeight="1">
      <c r="B1014" s="144"/>
      <c r="C1014" s="180" t="s">
        <v>1440</v>
      </c>
      <c r="D1014" s="180" t="s">
        <v>218</v>
      </c>
      <c r="E1014" s="181" t="s">
        <v>1441</v>
      </c>
      <c r="F1014" s="182" t="s">
        <v>1442</v>
      </c>
      <c r="G1014" s="183" t="s">
        <v>322</v>
      </c>
      <c r="H1014" s="184">
        <v>61.823999999999998</v>
      </c>
      <c r="I1014" s="185"/>
      <c r="J1014" s="186">
        <f>ROUND(I1014*H1014,2)</f>
        <v>0</v>
      </c>
      <c r="K1014" s="187"/>
      <c r="L1014" s="188"/>
      <c r="M1014" s="189" t="s">
        <v>1</v>
      </c>
      <c r="N1014" s="190" t="s">
        <v>41</v>
      </c>
      <c r="P1014" s="155">
        <f>O1014*H1014</f>
        <v>0</v>
      </c>
      <c r="Q1014" s="155">
        <v>0</v>
      </c>
      <c r="R1014" s="155">
        <f>Q1014*H1014</f>
        <v>0</v>
      </c>
      <c r="S1014" s="155">
        <v>0</v>
      </c>
      <c r="T1014" s="156">
        <f>S1014*H1014</f>
        <v>0</v>
      </c>
      <c r="AR1014" s="157" t="s">
        <v>336</v>
      </c>
      <c r="AT1014" s="157" t="s">
        <v>218</v>
      </c>
      <c r="AU1014" s="157" t="s">
        <v>88</v>
      </c>
      <c r="AY1014" s="17" t="s">
        <v>186</v>
      </c>
      <c r="BE1014" s="158">
        <f>IF(N1014="základná",J1014,0)</f>
        <v>0</v>
      </c>
      <c r="BF1014" s="158">
        <f>IF(N1014="znížená",J1014,0)</f>
        <v>0</v>
      </c>
      <c r="BG1014" s="158">
        <f>IF(N1014="zákl. prenesená",J1014,0)</f>
        <v>0</v>
      </c>
      <c r="BH1014" s="158">
        <f>IF(N1014="zníž. prenesená",J1014,0)</f>
        <v>0</v>
      </c>
      <c r="BI1014" s="158">
        <f>IF(N1014="nulová",J1014,0)</f>
        <v>0</v>
      </c>
      <c r="BJ1014" s="17" t="s">
        <v>88</v>
      </c>
      <c r="BK1014" s="158">
        <f>ROUND(I1014*H1014,2)</f>
        <v>0</v>
      </c>
      <c r="BL1014" s="17" t="s">
        <v>267</v>
      </c>
      <c r="BM1014" s="157" t="s">
        <v>1443</v>
      </c>
    </row>
    <row r="1015" spans="2:65" s="1" customFormat="1" ht="37.9" customHeight="1">
      <c r="B1015" s="144"/>
      <c r="C1015" s="180" t="s">
        <v>1444</v>
      </c>
      <c r="D1015" s="180" t="s">
        <v>218</v>
      </c>
      <c r="E1015" s="181" t="s">
        <v>1445</v>
      </c>
      <c r="F1015" s="182" t="s">
        <v>1446</v>
      </c>
      <c r="G1015" s="183" t="s">
        <v>322</v>
      </c>
      <c r="H1015" s="184">
        <v>61.823999999999998</v>
      </c>
      <c r="I1015" s="185"/>
      <c r="J1015" s="186">
        <f>ROUND(I1015*H1015,2)</f>
        <v>0</v>
      </c>
      <c r="K1015" s="187"/>
      <c r="L1015" s="188"/>
      <c r="M1015" s="189" t="s">
        <v>1</v>
      </c>
      <c r="N1015" s="190" t="s">
        <v>41</v>
      </c>
      <c r="P1015" s="155">
        <f>O1015*H1015</f>
        <v>0</v>
      </c>
      <c r="Q1015" s="155">
        <v>0</v>
      </c>
      <c r="R1015" s="155">
        <f>Q1015*H1015</f>
        <v>0</v>
      </c>
      <c r="S1015" s="155">
        <v>0</v>
      </c>
      <c r="T1015" s="156">
        <f>S1015*H1015</f>
        <v>0</v>
      </c>
      <c r="AR1015" s="157" t="s">
        <v>336</v>
      </c>
      <c r="AT1015" s="157" t="s">
        <v>218</v>
      </c>
      <c r="AU1015" s="157" t="s">
        <v>88</v>
      </c>
      <c r="AY1015" s="17" t="s">
        <v>186</v>
      </c>
      <c r="BE1015" s="158">
        <f>IF(N1015="základná",J1015,0)</f>
        <v>0</v>
      </c>
      <c r="BF1015" s="158">
        <f>IF(N1015="znížená",J1015,0)</f>
        <v>0</v>
      </c>
      <c r="BG1015" s="158">
        <f>IF(N1015="zákl. prenesená",J1015,0)</f>
        <v>0</v>
      </c>
      <c r="BH1015" s="158">
        <f>IF(N1015="zníž. prenesená",J1015,0)</f>
        <v>0</v>
      </c>
      <c r="BI1015" s="158">
        <f>IF(N1015="nulová",J1015,0)</f>
        <v>0</v>
      </c>
      <c r="BJ1015" s="17" t="s">
        <v>88</v>
      </c>
      <c r="BK1015" s="158">
        <f>ROUND(I1015*H1015,2)</f>
        <v>0</v>
      </c>
      <c r="BL1015" s="17" t="s">
        <v>267</v>
      </c>
      <c r="BM1015" s="157" t="s">
        <v>1447</v>
      </c>
    </row>
    <row r="1016" spans="2:65" s="1" customFormat="1" ht="44.25" customHeight="1">
      <c r="B1016" s="144"/>
      <c r="C1016" s="180" t="s">
        <v>1448</v>
      </c>
      <c r="D1016" s="180" t="s">
        <v>218</v>
      </c>
      <c r="E1016" s="181" t="s">
        <v>1449</v>
      </c>
      <c r="F1016" s="182" t="s">
        <v>1450</v>
      </c>
      <c r="G1016" s="183" t="s">
        <v>379</v>
      </c>
      <c r="H1016" s="184">
        <v>2</v>
      </c>
      <c r="I1016" s="185"/>
      <c r="J1016" s="186">
        <f>ROUND(I1016*H1016,2)</f>
        <v>0</v>
      </c>
      <c r="K1016" s="187"/>
      <c r="L1016" s="188"/>
      <c r="M1016" s="189" t="s">
        <v>1</v>
      </c>
      <c r="N1016" s="190" t="s">
        <v>41</v>
      </c>
      <c r="P1016" s="155">
        <f>O1016*H1016</f>
        <v>0</v>
      </c>
      <c r="Q1016" s="155">
        <v>0</v>
      </c>
      <c r="R1016" s="155">
        <f>Q1016*H1016</f>
        <v>0</v>
      </c>
      <c r="S1016" s="155">
        <v>0</v>
      </c>
      <c r="T1016" s="156">
        <f>S1016*H1016</f>
        <v>0</v>
      </c>
      <c r="AR1016" s="157" t="s">
        <v>336</v>
      </c>
      <c r="AT1016" s="157" t="s">
        <v>218</v>
      </c>
      <c r="AU1016" s="157" t="s">
        <v>88</v>
      </c>
      <c r="AY1016" s="17" t="s">
        <v>186</v>
      </c>
      <c r="BE1016" s="158">
        <f>IF(N1016="základná",J1016,0)</f>
        <v>0</v>
      </c>
      <c r="BF1016" s="158">
        <f>IF(N1016="znížená",J1016,0)</f>
        <v>0</v>
      </c>
      <c r="BG1016" s="158">
        <f>IF(N1016="zákl. prenesená",J1016,0)</f>
        <v>0</v>
      </c>
      <c r="BH1016" s="158">
        <f>IF(N1016="zníž. prenesená",J1016,0)</f>
        <v>0</v>
      </c>
      <c r="BI1016" s="158">
        <f>IF(N1016="nulová",J1016,0)</f>
        <v>0</v>
      </c>
      <c r="BJ1016" s="17" t="s">
        <v>88</v>
      </c>
      <c r="BK1016" s="158">
        <f>ROUND(I1016*H1016,2)</f>
        <v>0</v>
      </c>
      <c r="BL1016" s="17" t="s">
        <v>267</v>
      </c>
      <c r="BM1016" s="157" t="s">
        <v>1451</v>
      </c>
    </row>
    <row r="1017" spans="2:65" s="12" customFormat="1">
      <c r="B1017" s="159"/>
      <c r="D1017" s="160" t="s">
        <v>193</v>
      </c>
      <c r="E1017" s="161" t="s">
        <v>1</v>
      </c>
      <c r="F1017" s="162" t="s">
        <v>88</v>
      </c>
      <c r="H1017" s="163">
        <v>2</v>
      </c>
      <c r="I1017" s="164"/>
      <c r="L1017" s="159"/>
      <c r="M1017" s="165"/>
      <c r="T1017" s="166"/>
      <c r="AT1017" s="161" t="s">
        <v>193</v>
      </c>
      <c r="AU1017" s="161" t="s">
        <v>88</v>
      </c>
      <c r="AV1017" s="12" t="s">
        <v>88</v>
      </c>
      <c r="AW1017" s="12" t="s">
        <v>31</v>
      </c>
      <c r="AX1017" s="12" t="s">
        <v>75</v>
      </c>
      <c r="AY1017" s="161" t="s">
        <v>186</v>
      </c>
    </row>
    <row r="1018" spans="2:65" s="13" customFormat="1">
      <c r="B1018" s="167"/>
      <c r="D1018" s="160" t="s">
        <v>193</v>
      </c>
      <c r="E1018" s="168" t="s">
        <v>1</v>
      </c>
      <c r="F1018" s="169" t="s">
        <v>195</v>
      </c>
      <c r="H1018" s="170">
        <v>2</v>
      </c>
      <c r="I1018" s="171"/>
      <c r="L1018" s="167"/>
      <c r="M1018" s="172"/>
      <c r="T1018" s="173"/>
      <c r="AT1018" s="168" t="s">
        <v>193</v>
      </c>
      <c r="AU1018" s="168" t="s">
        <v>88</v>
      </c>
      <c r="AV1018" s="13" t="s">
        <v>192</v>
      </c>
      <c r="AW1018" s="13" t="s">
        <v>31</v>
      </c>
      <c r="AX1018" s="13" t="s">
        <v>82</v>
      </c>
      <c r="AY1018" s="168" t="s">
        <v>186</v>
      </c>
    </row>
    <row r="1019" spans="2:65" s="1" customFormat="1" ht="44.25" customHeight="1">
      <c r="B1019" s="144"/>
      <c r="C1019" s="180" t="s">
        <v>1111</v>
      </c>
      <c r="D1019" s="180" t="s">
        <v>218</v>
      </c>
      <c r="E1019" s="181" t="s">
        <v>1452</v>
      </c>
      <c r="F1019" s="182" t="s">
        <v>1453</v>
      </c>
      <c r="G1019" s="183" t="s">
        <v>379</v>
      </c>
      <c r="H1019" s="184">
        <v>4</v>
      </c>
      <c r="I1019" s="185"/>
      <c r="J1019" s="186">
        <f>ROUND(I1019*H1019,2)</f>
        <v>0</v>
      </c>
      <c r="K1019" s="187"/>
      <c r="L1019" s="188"/>
      <c r="M1019" s="189" t="s">
        <v>1</v>
      </c>
      <c r="N1019" s="190" t="s">
        <v>41</v>
      </c>
      <c r="P1019" s="155">
        <f>O1019*H1019</f>
        <v>0</v>
      </c>
      <c r="Q1019" s="155">
        <v>0</v>
      </c>
      <c r="R1019" s="155">
        <f>Q1019*H1019</f>
        <v>0</v>
      </c>
      <c r="S1019" s="155">
        <v>0</v>
      </c>
      <c r="T1019" s="156">
        <f>S1019*H1019</f>
        <v>0</v>
      </c>
      <c r="AR1019" s="157" t="s">
        <v>336</v>
      </c>
      <c r="AT1019" s="157" t="s">
        <v>218</v>
      </c>
      <c r="AU1019" s="157" t="s">
        <v>88</v>
      </c>
      <c r="AY1019" s="17" t="s">
        <v>186</v>
      </c>
      <c r="BE1019" s="158">
        <f>IF(N1019="základná",J1019,0)</f>
        <v>0</v>
      </c>
      <c r="BF1019" s="158">
        <f>IF(N1019="znížená",J1019,0)</f>
        <v>0</v>
      </c>
      <c r="BG1019" s="158">
        <f>IF(N1019="zákl. prenesená",J1019,0)</f>
        <v>0</v>
      </c>
      <c r="BH1019" s="158">
        <f>IF(N1019="zníž. prenesená",J1019,0)</f>
        <v>0</v>
      </c>
      <c r="BI1019" s="158">
        <f>IF(N1019="nulová",J1019,0)</f>
        <v>0</v>
      </c>
      <c r="BJ1019" s="17" t="s">
        <v>88</v>
      </c>
      <c r="BK1019" s="158">
        <f>ROUND(I1019*H1019,2)</f>
        <v>0</v>
      </c>
      <c r="BL1019" s="17" t="s">
        <v>267</v>
      </c>
      <c r="BM1019" s="157" t="s">
        <v>1454</v>
      </c>
    </row>
    <row r="1020" spans="2:65" s="1" customFormat="1" ht="44.25" customHeight="1">
      <c r="B1020" s="144"/>
      <c r="C1020" s="180" t="s">
        <v>1455</v>
      </c>
      <c r="D1020" s="180" t="s">
        <v>218</v>
      </c>
      <c r="E1020" s="181" t="s">
        <v>1456</v>
      </c>
      <c r="F1020" s="182" t="s">
        <v>1457</v>
      </c>
      <c r="G1020" s="183" t="s">
        <v>379</v>
      </c>
      <c r="H1020" s="184">
        <v>4</v>
      </c>
      <c r="I1020" s="185"/>
      <c r="J1020" s="186">
        <f>ROUND(I1020*H1020,2)</f>
        <v>0</v>
      </c>
      <c r="K1020" s="187"/>
      <c r="L1020" s="188"/>
      <c r="M1020" s="189" t="s">
        <v>1</v>
      </c>
      <c r="N1020" s="190" t="s">
        <v>41</v>
      </c>
      <c r="P1020" s="155">
        <f>O1020*H1020</f>
        <v>0</v>
      </c>
      <c r="Q1020" s="155">
        <v>0</v>
      </c>
      <c r="R1020" s="155">
        <f>Q1020*H1020</f>
        <v>0</v>
      </c>
      <c r="S1020" s="155">
        <v>0</v>
      </c>
      <c r="T1020" s="156">
        <f>S1020*H1020</f>
        <v>0</v>
      </c>
      <c r="AR1020" s="157" t="s">
        <v>336</v>
      </c>
      <c r="AT1020" s="157" t="s">
        <v>218</v>
      </c>
      <c r="AU1020" s="157" t="s">
        <v>88</v>
      </c>
      <c r="AY1020" s="17" t="s">
        <v>186</v>
      </c>
      <c r="BE1020" s="158">
        <f>IF(N1020="základná",J1020,0)</f>
        <v>0</v>
      </c>
      <c r="BF1020" s="158">
        <f>IF(N1020="znížená",J1020,0)</f>
        <v>0</v>
      </c>
      <c r="BG1020" s="158">
        <f>IF(N1020="zákl. prenesená",J1020,0)</f>
        <v>0</v>
      </c>
      <c r="BH1020" s="158">
        <f>IF(N1020="zníž. prenesená",J1020,0)</f>
        <v>0</v>
      </c>
      <c r="BI1020" s="158">
        <f>IF(N1020="nulová",J1020,0)</f>
        <v>0</v>
      </c>
      <c r="BJ1020" s="17" t="s">
        <v>88</v>
      </c>
      <c r="BK1020" s="158">
        <f>ROUND(I1020*H1020,2)</f>
        <v>0</v>
      </c>
      <c r="BL1020" s="17" t="s">
        <v>267</v>
      </c>
      <c r="BM1020" s="157" t="s">
        <v>1458</v>
      </c>
    </row>
    <row r="1021" spans="2:65" s="1" customFormat="1" ht="37.9" customHeight="1">
      <c r="B1021" s="144"/>
      <c r="C1021" s="180" t="s">
        <v>1115</v>
      </c>
      <c r="D1021" s="180" t="s">
        <v>218</v>
      </c>
      <c r="E1021" s="181" t="s">
        <v>1459</v>
      </c>
      <c r="F1021" s="182" t="s">
        <v>1460</v>
      </c>
      <c r="G1021" s="183" t="s">
        <v>379</v>
      </c>
      <c r="H1021" s="184">
        <v>1</v>
      </c>
      <c r="I1021" s="185"/>
      <c r="J1021" s="186">
        <f>ROUND(I1021*H1021,2)</f>
        <v>0</v>
      </c>
      <c r="K1021" s="187"/>
      <c r="L1021" s="188"/>
      <c r="M1021" s="189" t="s">
        <v>1</v>
      </c>
      <c r="N1021" s="190" t="s">
        <v>41</v>
      </c>
      <c r="P1021" s="155">
        <f>O1021*H1021</f>
        <v>0</v>
      </c>
      <c r="Q1021" s="155">
        <v>0</v>
      </c>
      <c r="R1021" s="155">
        <f>Q1021*H1021</f>
        <v>0</v>
      </c>
      <c r="S1021" s="155">
        <v>0</v>
      </c>
      <c r="T1021" s="156">
        <f>S1021*H1021</f>
        <v>0</v>
      </c>
      <c r="AR1021" s="157" t="s">
        <v>336</v>
      </c>
      <c r="AT1021" s="157" t="s">
        <v>218</v>
      </c>
      <c r="AU1021" s="157" t="s">
        <v>88</v>
      </c>
      <c r="AY1021" s="17" t="s">
        <v>186</v>
      </c>
      <c r="BE1021" s="158">
        <f>IF(N1021="základná",J1021,0)</f>
        <v>0</v>
      </c>
      <c r="BF1021" s="158">
        <f>IF(N1021="znížená",J1021,0)</f>
        <v>0</v>
      </c>
      <c r="BG1021" s="158">
        <f>IF(N1021="zákl. prenesená",J1021,0)</f>
        <v>0</v>
      </c>
      <c r="BH1021" s="158">
        <f>IF(N1021="zníž. prenesená",J1021,0)</f>
        <v>0</v>
      </c>
      <c r="BI1021" s="158">
        <f>IF(N1021="nulová",J1021,0)</f>
        <v>0</v>
      </c>
      <c r="BJ1021" s="17" t="s">
        <v>88</v>
      </c>
      <c r="BK1021" s="158">
        <f>ROUND(I1021*H1021,2)</f>
        <v>0</v>
      </c>
      <c r="BL1021" s="17" t="s">
        <v>267</v>
      </c>
      <c r="BM1021" s="157" t="s">
        <v>1461</v>
      </c>
    </row>
    <row r="1022" spans="2:65" s="1" customFormat="1" ht="24.25" customHeight="1">
      <c r="B1022" s="144"/>
      <c r="C1022" s="145" t="s">
        <v>1462</v>
      </c>
      <c r="D1022" s="145" t="s">
        <v>188</v>
      </c>
      <c r="E1022" s="146" t="s">
        <v>1463</v>
      </c>
      <c r="F1022" s="147" t="s">
        <v>1464</v>
      </c>
      <c r="G1022" s="148" t="s">
        <v>322</v>
      </c>
      <c r="H1022" s="149">
        <v>12.1</v>
      </c>
      <c r="I1022" s="150"/>
      <c r="J1022" s="151">
        <f>ROUND(I1022*H1022,2)</f>
        <v>0</v>
      </c>
      <c r="K1022" s="152"/>
      <c r="L1022" s="32"/>
      <c r="M1022" s="153" t="s">
        <v>1</v>
      </c>
      <c r="N1022" s="154" t="s">
        <v>41</v>
      </c>
      <c r="P1022" s="155">
        <f>O1022*H1022</f>
        <v>0</v>
      </c>
      <c r="Q1022" s="155">
        <v>0</v>
      </c>
      <c r="R1022" s="155">
        <f>Q1022*H1022</f>
        <v>0</v>
      </c>
      <c r="S1022" s="155">
        <v>0</v>
      </c>
      <c r="T1022" s="156">
        <f>S1022*H1022</f>
        <v>0</v>
      </c>
      <c r="AR1022" s="157" t="s">
        <v>267</v>
      </c>
      <c r="AT1022" s="157" t="s">
        <v>188</v>
      </c>
      <c r="AU1022" s="157" t="s">
        <v>88</v>
      </c>
      <c r="AY1022" s="17" t="s">
        <v>186</v>
      </c>
      <c r="BE1022" s="158">
        <f>IF(N1022="základná",J1022,0)</f>
        <v>0</v>
      </c>
      <c r="BF1022" s="158">
        <f>IF(N1022="znížená",J1022,0)</f>
        <v>0</v>
      </c>
      <c r="BG1022" s="158">
        <f>IF(N1022="zákl. prenesená",J1022,0)</f>
        <v>0</v>
      </c>
      <c r="BH1022" s="158">
        <f>IF(N1022="zníž. prenesená",J1022,0)</f>
        <v>0</v>
      </c>
      <c r="BI1022" s="158">
        <f>IF(N1022="nulová",J1022,0)</f>
        <v>0</v>
      </c>
      <c r="BJ1022" s="17" t="s">
        <v>88</v>
      </c>
      <c r="BK1022" s="158">
        <f>ROUND(I1022*H1022,2)</f>
        <v>0</v>
      </c>
      <c r="BL1022" s="17" t="s">
        <v>267</v>
      </c>
      <c r="BM1022" s="157" t="s">
        <v>1465</v>
      </c>
    </row>
    <row r="1023" spans="2:65" s="12" customFormat="1">
      <c r="B1023" s="159"/>
      <c r="D1023" s="160" t="s">
        <v>193</v>
      </c>
      <c r="E1023" s="161" t="s">
        <v>1</v>
      </c>
      <c r="F1023" s="162" t="s">
        <v>1466</v>
      </c>
      <c r="H1023" s="163">
        <v>6.5</v>
      </c>
      <c r="I1023" s="164"/>
      <c r="L1023" s="159"/>
      <c r="M1023" s="165"/>
      <c r="T1023" s="166"/>
      <c r="AT1023" s="161" t="s">
        <v>193</v>
      </c>
      <c r="AU1023" s="161" t="s">
        <v>88</v>
      </c>
      <c r="AV1023" s="12" t="s">
        <v>88</v>
      </c>
      <c r="AW1023" s="12" t="s">
        <v>31</v>
      </c>
      <c r="AX1023" s="12" t="s">
        <v>75</v>
      </c>
      <c r="AY1023" s="161" t="s">
        <v>186</v>
      </c>
    </row>
    <row r="1024" spans="2:65" s="12" customFormat="1">
      <c r="B1024" s="159"/>
      <c r="D1024" s="160" t="s">
        <v>193</v>
      </c>
      <c r="E1024" s="161" t="s">
        <v>1</v>
      </c>
      <c r="F1024" s="162" t="s">
        <v>1467</v>
      </c>
      <c r="H1024" s="163">
        <v>5.6</v>
      </c>
      <c r="I1024" s="164"/>
      <c r="L1024" s="159"/>
      <c r="M1024" s="165"/>
      <c r="T1024" s="166"/>
      <c r="AT1024" s="161" t="s">
        <v>193</v>
      </c>
      <c r="AU1024" s="161" t="s">
        <v>88</v>
      </c>
      <c r="AV1024" s="12" t="s">
        <v>88</v>
      </c>
      <c r="AW1024" s="12" t="s">
        <v>31</v>
      </c>
      <c r="AX1024" s="12" t="s">
        <v>75</v>
      </c>
      <c r="AY1024" s="161" t="s">
        <v>186</v>
      </c>
    </row>
    <row r="1025" spans="2:65" s="13" customFormat="1">
      <c r="B1025" s="167"/>
      <c r="D1025" s="160" t="s">
        <v>193</v>
      </c>
      <c r="E1025" s="168" t="s">
        <v>1</v>
      </c>
      <c r="F1025" s="169" t="s">
        <v>195</v>
      </c>
      <c r="H1025" s="170">
        <v>12.1</v>
      </c>
      <c r="I1025" s="171"/>
      <c r="L1025" s="167"/>
      <c r="M1025" s="172"/>
      <c r="T1025" s="173"/>
      <c r="AT1025" s="168" t="s">
        <v>193</v>
      </c>
      <c r="AU1025" s="168" t="s">
        <v>88</v>
      </c>
      <c r="AV1025" s="13" t="s">
        <v>192</v>
      </c>
      <c r="AW1025" s="13" t="s">
        <v>31</v>
      </c>
      <c r="AX1025" s="13" t="s">
        <v>82</v>
      </c>
      <c r="AY1025" s="168" t="s">
        <v>186</v>
      </c>
    </row>
    <row r="1026" spans="2:65" s="1" customFormat="1" ht="37.9" customHeight="1">
      <c r="B1026" s="144"/>
      <c r="C1026" s="180" t="s">
        <v>1119</v>
      </c>
      <c r="D1026" s="180" t="s">
        <v>218</v>
      </c>
      <c r="E1026" s="181" t="s">
        <v>1468</v>
      </c>
      <c r="F1026" s="182" t="s">
        <v>1469</v>
      </c>
      <c r="G1026" s="183" t="s">
        <v>379</v>
      </c>
      <c r="H1026" s="184">
        <v>1</v>
      </c>
      <c r="I1026" s="185"/>
      <c r="J1026" s="186">
        <f>ROUND(I1026*H1026,2)</f>
        <v>0</v>
      </c>
      <c r="K1026" s="187"/>
      <c r="L1026" s="188"/>
      <c r="M1026" s="189" t="s">
        <v>1</v>
      </c>
      <c r="N1026" s="190" t="s">
        <v>41</v>
      </c>
      <c r="P1026" s="155">
        <f>O1026*H1026</f>
        <v>0</v>
      </c>
      <c r="Q1026" s="155">
        <v>0</v>
      </c>
      <c r="R1026" s="155">
        <f>Q1026*H1026</f>
        <v>0</v>
      </c>
      <c r="S1026" s="155">
        <v>0</v>
      </c>
      <c r="T1026" s="156">
        <f>S1026*H1026</f>
        <v>0</v>
      </c>
      <c r="AR1026" s="157" t="s">
        <v>336</v>
      </c>
      <c r="AT1026" s="157" t="s">
        <v>218</v>
      </c>
      <c r="AU1026" s="157" t="s">
        <v>88</v>
      </c>
      <c r="AY1026" s="17" t="s">
        <v>186</v>
      </c>
      <c r="BE1026" s="158">
        <f>IF(N1026="základná",J1026,0)</f>
        <v>0</v>
      </c>
      <c r="BF1026" s="158">
        <f>IF(N1026="znížená",J1026,0)</f>
        <v>0</v>
      </c>
      <c r="BG1026" s="158">
        <f>IF(N1026="zákl. prenesená",J1026,0)</f>
        <v>0</v>
      </c>
      <c r="BH1026" s="158">
        <f>IF(N1026="zníž. prenesená",J1026,0)</f>
        <v>0</v>
      </c>
      <c r="BI1026" s="158">
        <f>IF(N1026="nulová",J1026,0)</f>
        <v>0</v>
      </c>
      <c r="BJ1026" s="17" t="s">
        <v>88</v>
      </c>
      <c r="BK1026" s="158">
        <f>ROUND(I1026*H1026,2)</f>
        <v>0</v>
      </c>
      <c r="BL1026" s="17" t="s">
        <v>267</v>
      </c>
      <c r="BM1026" s="157" t="s">
        <v>1470</v>
      </c>
    </row>
    <row r="1027" spans="2:65" s="1" customFormat="1" ht="37.9" customHeight="1">
      <c r="B1027" s="144"/>
      <c r="C1027" s="180" t="s">
        <v>1471</v>
      </c>
      <c r="D1027" s="180" t="s">
        <v>218</v>
      </c>
      <c r="E1027" s="181" t="s">
        <v>1472</v>
      </c>
      <c r="F1027" s="182" t="s">
        <v>1473</v>
      </c>
      <c r="G1027" s="183" t="s">
        <v>379</v>
      </c>
      <c r="H1027" s="184">
        <v>1</v>
      </c>
      <c r="I1027" s="185"/>
      <c r="J1027" s="186">
        <f>ROUND(I1027*H1027,2)</f>
        <v>0</v>
      </c>
      <c r="K1027" s="187"/>
      <c r="L1027" s="188"/>
      <c r="M1027" s="189" t="s">
        <v>1</v>
      </c>
      <c r="N1027" s="190" t="s">
        <v>41</v>
      </c>
      <c r="P1027" s="155">
        <f>O1027*H1027</f>
        <v>0</v>
      </c>
      <c r="Q1027" s="155">
        <v>0</v>
      </c>
      <c r="R1027" s="155">
        <f>Q1027*H1027</f>
        <v>0</v>
      </c>
      <c r="S1027" s="155">
        <v>0</v>
      </c>
      <c r="T1027" s="156">
        <f>S1027*H1027</f>
        <v>0</v>
      </c>
      <c r="AR1027" s="157" t="s">
        <v>336</v>
      </c>
      <c r="AT1027" s="157" t="s">
        <v>218</v>
      </c>
      <c r="AU1027" s="157" t="s">
        <v>88</v>
      </c>
      <c r="AY1027" s="17" t="s">
        <v>186</v>
      </c>
      <c r="BE1027" s="158">
        <f>IF(N1027="základná",J1027,0)</f>
        <v>0</v>
      </c>
      <c r="BF1027" s="158">
        <f>IF(N1027="znížená",J1027,0)</f>
        <v>0</v>
      </c>
      <c r="BG1027" s="158">
        <f>IF(N1027="zákl. prenesená",J1027,0)</f>
        <v>0</v>
      </c>
      <c r="BH1027" s="158">
        <f>IF(N1027="zníž. prenesená",J1027,0)</f>
        <v>0</v>
      </c>
      <c r="BI1027" s="158">
        <f>IF(N1027="nulová",J1027,0)</f>
        <v>0</v>
      </c>
      <c r="BJ1027" s="17" t="s">
        <v>88</v>
      </c>
      <c r="BK1027" s="158">
        <f>ROUND(I1027*H1027,2)</f>
        <v>0</v>
      </c>
      <c r="BL1027" s="17" t="s">
        <v>267</v>
      </c>
      <c r="BM1027" s="157" t="s">
        <v>1474</v>
      </c>
    </row>
    <row r="1028" spans="2:65" s="1" customFormat="1" ht="33" customHeight="1">
      <c r="B1028" s="144"/>
      <c r="C1028" s="145" t="s">
        <v>1122</v>
      </c>
      <c r="D1028" s="145" t="s">
        <v>188</v>
      </c>
      <c r="E1028" s="146" t="s">
        <v>1475</v>
      </c>
      <c r="F1028" s="147" t="s">
        <v>1476</v>
      </c>
      <c r="G1028" s="148" t="s">
        <v>379</v>
      </c>
      <c r="H1028" s="149">
        <v>4</v>
      </c>
      <c r="I1028" s="150"/>
      <c r="J1028" s="151">
        <f>ROUND(I1028*H1028,2)</f>
        <v>0</v>
      </c>
      <c r="K1028" s="152"/>
      <c r="L1028" s="32"/>
      <c r="M1028" s="153" t="s">
        <v>1</v>
      </c>
      <c r="N1028" s="154" t="s">
        <v>41</v>
      </c>
      <c r="P1028" s="155">
        <f>O1028*H1028</f>
        <v>0</v>
      </c>
      <c r="Q1028" s="155">
        <v>0</v>
      </c>
      <c r="R1028" s="155">
        <f>Q1028*H1028</f>
        <v>0</v>
      </c>
      <c r="S1028" s="155">
        <v>0</v>
      </c>
      <c r="T1028" s="156">
        <f>S1028*H1028</f>
        <v>0</v>
      </c>
      <c r="AR1028" s="157" t="s">
        <v>267</v>
      </c>
      <c r="AT1028" s="157" t="s">
        <v>188</v>
      </c>
      <c r="AU1028" s="157" t="s">
        <v>88</v>
      </c>
      <c r="AY1028" s="17" t="s">
        <v>186</v>
      </c>
      <c r="BE1028" s="158">
        <f>IF(N1028="základná",J1028,0)</f>
        <v>0</v>
      </c>
      <c r="BF1028" s="158">
        <f>IF(N1028="znížená",J1028,0)</f>
        <v>0</v>
      </c>
      <c r="BG1028" s="158">
        <f>IF(N1028="zákl. prenesená",J1028,0)</f>
        <v>0</v>
      </c>
      <c r="BH1028" s="158">
        <f>IF(N1028="zníž. prenesená",J1028,0)</f>
        <v>0</v>
      </c>
      <c r="BI1028" s="158">
        <f>IF(N1028="nulová",J1028,0)</f>
        <v>0</v>
      </c>
      <c r="BJ1028" s="17" t="s">
        <v>88</v>
      </c>
      <c r="BK1028" s="158">
        <f>ROUND(I1028*H1028,2)</f>
        <v>0</v>
      </c>
      <c r="BL1028" s="17" t="s">
        <v>267</v>
      </c>
      <c r="BM1028" s="157" t="s">
        <v>1477</v>
      </c>
    </row>
    <row r="1029" spans="2:65" s="12" customFormat="1">
      <c r="B1029" s="159"/>
      <c r="D1029" s="160" t="s">
        <v>193</v>
      </c>
      <c r="E1029" s="161" t="s">
        <v>1</v>
      </c>
      <c r="F1029" s="162" t="s">
        <v>1478</v>
      </c>
      <c r="H1029" s="163">
        <v>2</v>
      </c>
      <c r="I1029" s="164"/>
      <c r="L1029" s="159"/>
      <c r="M1029" s="165"/>
      <c r="T1029" s="166"/>
      <c r="AT1029" s="161" t="s">
        <v>193</v>
      </c>
      <c r="AU1029" s="161" t="s">
        <v>88</v>
      </c>
      <c r="AV1029" s="12" t="s">
        <v>88</v>
      </c>
      <c r="AW1029" s="12" t="s">
        <v>31</v>
      </c>
      <c r="AX1029" s="12" t="s">
        <v>75</v>
      </c>
      <c r="AY1029" s="161" t="s">
        <v>186</v>
      </c>
    </row>
    <row r="1030" spans="2:65" s="12" customFormat="1">
      <c r="B1030" s="159"/>
      <c r="D1030" s="160" t="s">
        <v>193</v>
      </c>
      <c r="E1030" s="161" t="s">
        <v>1</v>
      </c>
      <c r="F1030" s="162" t="s">
        <v>1479</v>
      </c>
      <c r="H1030" s="163">
        <v>2</v>
      </c>
      <c r="I1030" s="164"/>
      <c r="L1030" s="159"/>
      <c r="M1030" s="165"/>
      <c r="T1030" s="166"/>
      <c r="AT1030" s="161" t="s">
        <v>193</v>
      </c>
      <c r="AU1030" s="161" t="s">
        <v>88</v>
      </c>
      <c r="AV1030" s="12" t="s">
        <v>88</v>
      </c>
      <c r="AW1030" s="12" t="s">
        <v>31</v>
      </c>
      <c r="AX1030" s="12" t="s">
        <v>75</v>
      </c>
      <c r="AY1030" s="161" t="s">
        <v>186</v>
      </c>
    </row>
    <row r="1031" spans="2:65" s="13" customFormat="1">
      <c r="B1031" s="167"/>
      <c r="D1031" s="160" t="s">
        <v>193</v>
      </c>
      <c r="E1031" s="168" t="s">
        <v>1</v>
      </c>
      <c r="F1031" s="169" t="s">
        <v>195</v>
      </c>
      <c r="H1031" s="170">
        <v>4</v>
      </c>
      <c r="I1031" s="171"/>
      <c r="L1031" s="167"/>
      <c r="M1031" s="172"/>
      <c r="T1031" s="173"/>
      <c r="AT1031" s="168" t="s">
        <v>193</v>
      </c>
      <c r="AU1031" s="168" t="s">
        <v>88</v>
      </c>
      <c r="AV1031" s="13" t="s">
        <v>192</v>
      </c>
      <c r="AW1031" s="13" t="s">
        <v>31</v>
      </c>
      <c r="AX1031" s="13" t="s">
        <v>82</v>
      </c>
      <c r="AY1031" s="168" t="s">
        <v>186</v>
      </c>
    </row>
    <row r="1032" spans="2:65" s="1" customFormat="1" ht="24.25" customHeight="1">
      <c r="B1032" s="144"/>
      <c r="C1032" s="180" t="s">
        <v>1480</v>
      </c>
      <c r="D1032" s="180" t="s">
        <v>218</v>
      </c>
      <c r="E1032" s="181" t="s">
        <v>1481</v>
      </c>
      <c r="F1032" s="182" t="s">
        <v>1482</v>
      </c>
      <c r="G1032" s="183" t="s">
        <v>379</v>
      </c>
      <c r="H1032" s="184">
        <v>4</v>
      </c>
      <c r="I1032" s="185"/>
      <c r="J1032" s="186">
        <f>ROUND(I1032*H1032,2)</f>
        <v>0</v>
      </c>
      <c r="K1032" s="187"/>
      <c r="L1032" s="188"/>
      <c r="M1032" s="189" t="s">
        <v>1</v>
      </c>
      <c r="N1032" s="190" t="s">
        <v>41</v>
      </c>
      <c r="P1032" s="155">
        <f>O1032*H1032</f>
        <v>0</v>
      </c>
      <c r="Q1032" s="155">
        <v>0</v>
      </c>
      <c r="R1032" s="155">
        <f>Q1032*H1032</f>
        <v>0</v>
      </c>
      <c r="S1032" s="155">
        <v>0</v>
      </c>
      <c r="T1032" s="156">
        <f>S1032*H1032</f>
        <v>0</v>
      </c>
      <c r="AR1032" s="157" t="s">
        <v>336</v>
      </c>
      <c r="AT1032" s="157" t="s">
        <v>218</v>
      </c>
      <c r="AU1032" s="157" t="s">
        <v>88</v>
      </c>
      <c r="AY1032" s="17" t="s">
        <v>186</v>
      </c>
      <c r="BE1032" s="158">
        <f>IF(N1032="základná",J1032,0)</f>
        <v>0</v>
      </c>
      <c r="BF1032" s="158">
        <f>IF(N1032="znížená",J1032,0)</f>
        <v>0</v>
      </c>
      <c r="BG1032" s="158">
        <f>IF(N1032="zákl. prenesená",J1032,0)</f>
        <v>0</v>
      </c>
      <c r="BH1032" s="158">
        <f>IF(N1032="zníž. prenesená",J1032,0)</f>
        <v>0</v>
      </c>
      <c r="BI1032" s="158">
        <f>IF(N1032="nulová",J1032,0)</f>
        <v>0</v>
      </c>
      <c r="BJ1032" s="17" t="s">
        <v>88</v>
      </c>
      <c r="BK1032" s="158">
        <f>ROUND(I1032*H1032,2)</f>
        <v>0</v>
      </c>
      <c r="BL1032" s="17" t="s">
        <v>267</v>
      </c>
      <c r="BM1032" s="157" t="s">
        <v>1483</v>
      </c>
    </row>
    <row r="1033" spans="2:65" s="1" customFormat="1" ht="33" customHeight="1">
      <c r="B1033" s="144"/>
      <c r="C1033" s="180" t="s">
        <v>1128</v>
      </c>
      <c r="D1033" s="180" t="s">
        <v>218</v>
      </c>
      <c r="E1033" s="181" t="s">
        <v>1484</v>
      </c>
      <c r="F1033" s="182" t="s">
        <v>1485</v>
      </c>
      <c r="G1033" s="183" t="s">
        <v>379</v>
      </c>
      <c r="H1033" s="184">
        <v>2</v>
      </c>
      <c r="I1033" s="185"/>
      <c r="J1033" s="186">
        <f>ROUND(I1033*H1033,2)</f>
        <v>0</v>
      </c>
      <c r="K1033" s="187"/>
      <c r="L1033" s="188"/>
      <c r="M1033" s="189" t="s">
        <v>1</v>
      </c>
      <c r="N1033" s="190" t="s">
        <v>41</v>
      </c>
      <c r="P1033" s="155">
        <f>O1033*H1033</f>
        <v>0</v>
      </c>
      <c r="Q1033" s="155">
        <v>0</v>
      </c>
      <c r="R1033" s="155">
        <f>Q1033*H1033</f>
        <v>0</v>
      </c>
      <c r="S1033" s="155">
        <v>0</v>
      </c>
      <c r="T1033" s="156">
        <f>S1033*H1033</f>
        <v>0</v>
      </c>
      <c r="AR1033" s="157" t="s">
        <v>336</v>
      </c>
      <c r="AT1033" s="157" t="s">
        <v>218</v>
      </c>
      <c r="AU1033" s="157" t="s">
        <v>88</v>
      </c>
      <c r="AY1033" s="17" t="s">
        <v>186</v>
      </c>
      <c r="BE1033" s="158">
        <f>IF(N1033="základná",J1033,0)</f>
        <v>0</v>
      </c>
      <c r="BF1033" s="158">
        <f>IF(N1033="znížená",J1033,0)</f>
        <v>0</v>
      </c>
      <c r="BG1033" s="158">
        <f>IF(N1033="zákl. prenesená",J1033,0)</f>
        <v>0</v>
      </c>
      <c r="BH1033" s="158">
        <f>IF(N1033="zníž. prenesená",J1033,0)</f>
        <v>0</v>
      </c>
      <c r="BI1033" s="158">
        <f>IF(N1033="nulová",J1033,0)</f>
        <v>0</v>
      </c>
      <c r="BJ1033" s="17" t="s">
        <v>88</v>
      </c>
      <c r="BK1033" s="158">
        <f>ROUND(I1033*H1033,2)</f>
        <v>0</v>
      </c>
      <c r="BL1033" s="17" t="s">
        <v>267</v>
      </c>
      <c r="BM1033" s="157" t="s">
        <v>1486</v>
      </c>
    </row>
    <row r="1034" spans="2:65" s="1" customFormat="1" ht="24.25" customHeight="1">
      <c r="B1034" s="144"/>
      <c r="C1034" s="180" t="s">
        <v>1487</v>
      </c>
      <c r="D1034" s="180" t="s">
        <v>218</v>
      </c>
      <c r="E1034" s="181" t="s">
        <v>1488</v>
      </c>
      <c r="F1034" s="182" t="s">
        <v>1489</v>
      </c>
      <c r="G1034" s="183" t="s">
        <v>379</v>
      </c>
      <c r="H1034" s="184">
        <v>2</v>
      </c>
      <c r="I1034" s="185"/>
      <c r="J1034" s="186">
        <f>ROUND(I1034*H1034,2)</f>
        <v>0</v>
      </c>
      <c r="K1034" s="187"/>
      <c r="L1034" s="188"/>
      <c r="M1034" s="189" t="s">
        <v>1</v>
      </c>
      <c r="N1034" s="190" t="s">
        <v>41</v>
      </c>
      <c r="P1034" s="155">
        <f>O1034*H1034</f>
        <v>0</v>
      </c>
      <c r="Q1034" s="155">
        <v>0</v>
      </c>
      <c r="R1034" s="155">
        <f>Q1034*H1034</f>
        <v>0</v>
      </c>
      <c r="S1034" s="155">
        <v>0</v>
      </c>
      <c r="T1034" s="156">
        <f>S1034*H1034</f>
        <v>0</v>
      </c>
      <c r="AR1034" s="157" t="s">
        <v>336</v>
      </c>
      <c r="AT1034" s="157" t="s">
        <v>218</v>
      </c>
      <c r="AU1034" s="157" t="s">
        <v>88</v>
      </c>
      <c r="AY1034" s="17" t="s">
        <v>186</v>
      </c>
      <c r="BE1034" s="158">
        <f>IF(N1034="základná",J1034,0)</f>
        <v>0</v>
      </c>
      <c r="BF1034" s="158">
        <f>IF(N1034="znížená",J1034,0)</f>
        <v>0</v>
      </c>
      <c r="BG1034" s="158">
        <f>IF(N1034="zákl. prenesená",J1034,0)</f>
        <v>0</v>
      </c>
      <c r="BH1034" s="158">
        <f>IF(N1034="zníž. prenesená",J1034,0)</f>
        <v>0</v>
      </c>
      <c r="BI1034" s="158">
        <f>IF(N1034="nulová",J1034,0)</f>
        <v>0</v>
      </c>
      <c r="BJ1034" s="17" t="s">
        <v>88</v>
      </c>
      <c r="BK1034" s="158">
        <f>ROUND(I1034*H1034,2)</f>
        <v>0</v>
      </c>
      <c r="BL1034" s="17" t="s">
        <v>267</v>
      </c>
      <c r="BM1034" s="157" t="s">
        <v>1490</v>
      </c>
    </row>
    <row r="1035" spans="2:65" s="1" customFormat="1" ht="24.25" customHeight="1">
      <c r="B1035" s="144"/>
      <c r="C1035" s="145" t="s">
        <v>1131</v>
      </c>
      <c r="D1035" s="145" t="s">
        <v>188</v>
      </c>
      <c r="E1035" s="146" t="s">
        <v>1491</v>
      </c>
      <c r="F1035" s="147" t="s">
        <v>1492</v>
      </c>
      <c r="G1035" s="148" t="s">
        <v>379</v>
      </c>
      <c r="H1035" s="149">
        <v>6</v>
      </c>
      <c r="I1035" s="150"/>
      <c r="J1035" s="151">
        <f>ROUND(I1035*H1035,2)</f>
        <v>0</v>
      </c>
      <c r="K1035" s="152"/>
      <c r="L1035" s="32"/>
      <c r="M1035" s="153" t="s">
        <v>1</v>
      </c>
      <c r="N1035" s="154" t="s">
        <v>41</v>
      </c>
      <c r="P1035" s="155">
        <f>O1035*H1035</f>
        <v>0</v>
      </c>
      <c r="Q1035" s="155">
        <v>0</v>
      </c>
      <c r="R1035" s="155">
        <f>Q1035*H1035</f>
        <v>0</v>
      </c>
      <c r="S1035" s="155">
        <v>0</v>
      </c>
      <c r="T1035" s="156">
        <f>S1035*H1035</f>
        <v>0</v>
      </c>
      <c r="AR1035" s="157" t="s">
        <v>267</v>
      </c>
      <c r="AT1035" s="157" t="s">
        <v>188</v>
      </c>
      <c r="AU1035" s="157" t="s">
        <v>88</v>
      </c>
      <c r="AY1035" s="17" t="s">
        <v>186</v>
      </c>
      <c r="BE1035" s="158">
        <f>IF(N1035="základná",J1035,0)</f>
        <v>0</v>
      </c>
      <c r="BF1035" s="158">
        <f>IF(N1035="znížená",J1035,0)</f>
        <v>0</v>
      </c>
      <c r="BG1035" s="158">
        <f>IF(N1035="zákl. prenesená",J1035,0)</f>
        <v>0</v>
      </c>
      <c r="BH1035" s="158">
        <f>IF(N1035="zníž. prenesená",J1035,0)</f>
        <v>0</v>
      </c>
      <c r="BI1035" s="158">
        <f>IF(N1035="nulová",J1035,0)</f>
        <v>0</v>
      </c>
      <c r="BJ1035" s="17" t="s">
        <v>88</v>
      </c>
      <c r="BK1035" s="158">
        <f>ROUND(I1035*H1035,2)</f>
        <v>0</v>
      </c>
      <c r="BL1035" s="17" t="s">
        <v>267</v>
      </c>
      <c r="BM1035" s="157" t="s">
        <v>1493</v>
      </c>
    </row>
    <row r="1036" spans="2:65" s="12" customFormat="1">
      <c r="B1036" s="159"/>
      <c r="D1036" s="160" t="s">
        <v>193</v>
      </c>
      <c r="E1036" s="161" t="s">
        <v>1</v>
      </c>
      <c r="F1036" s="162" t="s">
        <v>217</v>
      </c>
      <c r="H1036" s="163">
        <v>6</v>
      </c>
      <c r="I1036" s="164"/>
      <c r="L1036" s="159"/>
      <c r="M1036" s="165"/>
      <c r="T1036" s="166"/>
      <c r="AT1036" s="161" t="s">
        <v>193</v>
      </c>
      <c r="AU1036" s="161" t="s">
        <v>88</v>
      </c>
      <c r="AV1036" s="12" t="s">
        <v>88</v>
      </c>
      <c r="AW1036" s="12" t="s">
        <v>31</v>
      </c>
      <c r="AX1036" s="12" t="s">
        <v>75</v>
      </c>
      <c r="AY1036" s="161" t="s">
        <v>186</v>
      </c>
    </row>
    <row r="1037" spans="2:65" s="13" customFormat="1">
      <c r="B1037" s="167"/>
      <c r="D1037" s="160" t="s">
        <v>193</v>
      </c>
      <c r="E1037" s="168" t="s">
        <v>1</v>
      </c>
      <c r="F1037" s="169" t="s">
        <v>195</v>
      </c>
      <c r="H1037" s="170">
        <v>6</v>
      </c>
      <c r="I1037" s="171"/>
      <c r="L1037" s="167"/>
      <c r="M1037" s="172"/>
      <c r="T1037" s="173"/>
      <c r="AT1037" s="168" t="s">
        <v>193</v>
      </c>
      <c r="AU1037" s="168" t="s">
        <v>88</v>
      </c>
      <c r="AV1037" s="13" t="s">
        <v>192</v>
      </c>
      <c r="AW1037" s="13" t="s">
        <v>31</v>
      </c>
      <c r="AX1037" s="13" t="s">
        <v>82</v>
      </c>
      <c r="AY1037" s="168" t="s">
        <v>186</v>
      </c>
    </row>
    <row r="1038" spans="2:65" s="1" customFormat="1" ht="24.25" customHeight="1">
      <c r="B1038" s="144"/>
      <c r="C1038" s="180" t="s">
        <v>1494</v>
      </c>
      <c r="D1038" s="180" t="s">
        <v>218</v>
      </c>
      <c r="E1038" s="181" t="s">
        <v>1495</v>
      </c>
      <c r="F1038" s="182" t="s">
        <v>1496</v>
      </c>
      <c r="G1038" s="183" t="s">
        <v>379</v>
      </c>
      <c r="H1038" s="184">
        <v>6</v>
      </c>
      <c r="I1038" s="185"/>
      <c r="J1038" s="186">
        <f>ROUND(I1038*H1038,2)</f>
        <v>0</v>
      </c>
      <c r="K1038" s="187"/>
      <c r="L1038" s="188"/>
      <c r="M1038" s="189" t="s">
        <v>1</v>
      </c>
      <c r="N1038" s="190" t="s">
        <v>41</v>
      </c>
      <c r="P1038" s="155">
        <f>O1038*H1038</f>
        <v>0</v>
      </c>
      <c r="Q1038" s="155">
        <v>0</v>
      </c>
      <c r="R1038" s="155">
        <f>Q1038*H1038</f>
        <v>0</v>
      </c>
      <c r="S1038" s="155">
        <v>0</v>
      </c>
      <c r="T1038" s="156">
        <f>S1038*H1038</f>
        <v>0</v>
      </c>
      <c r="AR1038" s="157" t="s">
        <v>336</v>
      </c>
      <c r="AT1038" s="157" t="s">
        <v>218</v>
      </c>
      <c r="AU1038" s="157" t="s">
        <v>88</v>
      </c>
      <c r="AY1038" s="17" t="s">
        <v>186</v>
      </c>
      <c r="BE1038" s="158">
        <f>IF(N1038="základná",J1038,0)</f>
        <v>0</v>
      </c>
      <c r="BF1038" s="158">
        <f>IF(N1038="znížená",J1038,0)</f>
        <v>0</v>
      </c>
      <c r="BG1038" s="158">
        <f>IF(N1038="zákl. prenesená",J1038,0)</f>
        <v>0</v>
      </c>
      <c r="BH1038" s="158">
        <f>IF(N1038="zníž. prenesená",J1038,0)</f>
        <v>0</v>
      </c>
      <c r="BI1038" s="158">
        <f>IF(N1038="nulová",J1038,0)</f>
        <v>0</v>
      </c>
      <c r="BJ1038" s="17" t="s">
        <v>88</v>
      </c>
      <c r="BK1038" s="158">
        <f>ROUND(I1038*H1038,2)</f>
        <v>0</v>
      </c>
      <c r="BL1038" s="17" t="s">
        <v>267</v>
      </c>
      <c r="BM1038" s="157" t="s">
        <v>1497</v>
      </c>
    </row>
    <row r="1039" spans="2:65" s="1" customFormat="1" ht="37.9" customHeight="1">
      <c r="B1039" s="144"/>
      <c r="C1039" s="180" t="s">
        <v>1137</v>
      </c>
      <c r="D1039" s="180" t="s">
        <v>218</v>
      </c>
      <c r="E1039" s="181" t="s">
        <v>1498</v>
      </c>
      <c r="F1039" s="182" t="s">
        <v>1499</v>
      </c>
      <c r="G1039" s="183" t="s">
        <v>379</v>
      </c>
      <c r="H1039" s="184">
        <v>6</v>
      </c>
      <c r="I1039" s="185"/>
      <c r="J1039" s="186">
        <f>ROUND(I1039*H1039,2)</f>
        <v>0</v>
      </c>
      <c r="K1039" s="187"/>
      <c r="L1039" s="188"/>
      <c r="M1039" s="189" t="s">
        <v>1</v>
      </c>
      <c r="N1039" s="190" t="s">
        <v>41</v>
      </c>
      <c r="P1039" s="155">
        <f>O1039*H1039</f>
        <v>0</v>
      </c>
      <c r="Q1039" s="155">
        <v>0</v>
      </c>
      <c r="R1039" s="155">
        <f>Q1039*H1039</f>
        <v>0</v>
      </c>
      <c r="S1039" s="155">
        <v>0</v>
      </c>
      <c r="T1039" s="156">
        <f>S1039*H1039</f>
        <v>0</v>
      </c>
      <c r="AR1039" s="157" t="s">
        <v>336</v>
      </c>
      <c r="AT1039" s="157" t="s">
        <v>218</v>
      </c>
      <c r="AU1039" s="157" t="s">
        <v>88</v>
      </c>
      <c r="AY1039" s="17" t="s">
        <v>186</v>
      </c>
      <c r="BE1039" s="158">
        <f>IF(N1039="základná",J1039,0)</f>
        <v>0</v>
      </c>
      <c r="BF1039" s="158">
        <f>IF(N1039="znížená",J1039,0)</f>
        <v>0</v>
      </c>
      <c r="BG1039" s="158">
        <f>IF(N1039="zákl. prenesená",J1039,0)</f>
        <v>0</v>
      </c>
      <c r="BH1039" s="158">
        <f>IF(N1039="zníž. prenesená",J1039,0)</f>
        <v>0</v>
      </c>
      <c r="BI1039" s="158">
        <f>IF(N1039="nulová",J1039,0)</f>
        <v>0</v>
      </c>
      <c r="BJ1039" s="17" t="s">
        <v>88</v>
      </c>
      <c r="BK1039" s="158">
        <f>ROUND(I1039*H1039,2)</f>
        <v>0</v>
      </c>
      <c r="BL1039" s="17" t="s">
        <v>267</v>
      </c>
      <c r="BM1039" s="157" t="s">
        <v>1500</v>
      </c>
    </row>
    <row r="1040" spans="2:65" s="1" customFormat="1" ht="24.25" customHeight="1">
      <c r="B1040" s="144"/>
      <c r="C1040" s="180" t="s">
        <v>1501</v>
      </c>
      <c r="D1040" s="180" t="s">
        <v>218</v>
      </c>
      <c r="E1040" s="181" t="s">
        <v>1502</v>
      </c>
      <c r="F1040" s="182" t="s">
        <v>1503</v>
      </c>
      <c r="G1040" s="183" t="s">
        <v>379</v>
      </c>
      <c r="H1040" s="184">
        <v>6</v>
      </c>
      <c r="I1040" s="185"/>
      <c r="J1040" s="186">
        <f>ROUND(I1040*H1040,2)</f>
        <v>0</v>
      </c>
      <c r="K1040" s="187"/>
      <c r="L1040" s="188"/>
      <c r="M1040" s="189" t="s">
        <v>1</v>
      </c>
      <c r="N1040" s="190" t="s">
        <v>41</v>
      </c>
      <c r="P1040" s="155">
        <f>O1040*H1040</f>
        <v>0</v>
      </c>
      <c r="Q1040" s="155">
        <v>0</v>
      </c>
      <c r="R1040" s="155">
        <f>Q1040*H1040</f>
        <v>0</v>
      </c>
      <c r="S1040" s="155">
        <v>0</v>
      </c>
      <c r="T1040" s="156">
        <f>S1040*H1040</f>
        <v>0</v>
      </c>
      <c r="AR1040" s="157" t="s">
        <v>336</v>
      </c>
      <c r="AT1040" s="157" t="s">
        <v>218</v>
      </c>
      <c r="AU1040" s="157" t="s">
        <v>88</v>
      </c>
      <c r="AY1040" s="17" t="s">
        <v>186</v>
      </c>
      <c r="BE1040" s="158">
        <f>IF(N1040="základná",J1040,0)</f>
        <v>0</v>
      </c>
      <c r="BF1040" s="158">
        <f>IF(N1040="znížená",J1040,0)</f>
        <v>0</v>
      </c>
      <c r="BG1040" s="158">
        <f>IF(N1040="zákl. prenesená",J1040,0)</f>
        <v>0</v>
      </c>
      <c r="BH1040" s="158">
        <f>IF(N1040="zníž. prenesená",J1040,0)</f>
        <v>0</v>
      </c>
      <c r="BI1040" s="158">
        <f>IF(N1040="nulová",J1040,0)</f>
        <v>0</v>
      </c>
      <c r="BJ1040" s="17" t="s">
        <v>88</v>
      </c>
      <c r="BK1040" s="158">
        <f>ROUND(I1040*H1040,2)</f>
        <v>0</v>
      </c>
      <c r="BL1040" s="17" t="s">
        <v>267</v>
      </c>
      <c r="BM1040" s="157" t="s">
        <v>1504</v>
      </c>
    </row>
    <row r="1041" spans="2:65" s="1" customFormat="1" ht="24.25" customHeight="1">
      <c r="B1041" s="144"/>
      <c r="C1041" s="180" t="s">
        <v>1142</v>
      </c>
      <c r="D1041" s="180" t="s">
        <v>218</v>
      </c>
      <c r="E1041" s="181" t="s">
        <v>1505</v>
      </c>
      <c r="F1041" s="182" t="s">
        <v>1506</v>
      </c>
      <c r="G1041" s="183" t="s">
        <v>379</v>
      </c>
      <c r="H1041" s="184">
        <v>6</v>
      </c>
      <c r="I1041" s="185"/>
      <c r="J1041" s="186">
        <f>ROUND(I1041*H1041,2)</f>
        <v>0</v>
      </c>
      <c r="K1041" s="187"/>
      <c r="L1041" s="188"/>
      <c r="M1041" s="189" t="s">
        <v>1</v>
      </c>
      <c r="N1041" s="190" t="s">
        <v>41</v>
      </c>
      <c r="P1041" s="155">
        <f>O1041*H1041</f>
        <v>0</v>
      </c>
      <c r="Q1041" s="155">
        <v>0</v>
      </c>
      <c r="R1041" s="155">
        <f>Q1041*H1041</f>
        <v>0</v>
      </c>
      <c r="S1041" s="155">
        <v>0</v>
      </c>
      <c r="T1041" s="156">
        <f>S1041*H1041</f>
        <v>0</v>
      </c>
      <c r="AR1041" s="157" t="s">
        <v>336</v>
      </c>
      <c r="AT1041" s="157" t="s">
        <v>218</v>
      </c>
      <c r="AU1041" s="157" t="s">
        <v>88</v>
      </c>
      <c r="AY1041" s="17" t="s">
        <v>186</v>
      </c>
      <c r="BE1041" s="158">
        <f>IF(N1041="základná",J1041,0)</f>
        <v>0</v>
      </c>
      <c r="BF1041" s="158">
        <f>IF(N1041="znížená",J1041,0)</f>
        <v>0</v>
      </c>
      <c r="BG1041" s="158">
        <f>IF(N1041="zákl. prenesená",J1041,0)</f>
        <v>0</v>
      </c>
      <c r="BH1041" s="158">
        <f>IF(N1041="zníž. prenesená",J1041,0)</f>
        <v>0</v>
      </c>
      <c r="BI1041" s="158">
        <f>IF(N1041="nulová",J1041,0)</f>
        <v>0</v>
      </c>
      <c r="BJ1041" s="17" t="s">
        <v>88</v>
      </c>
      <c r="BK1041" s="158">
        <f>ROUND(I1041*H1041,2)</f>
        <v>0</v>
      </c>
      <c r="BL1041" s="17" t="s">
        <v>267</v>
      </c>
      <c r="BM1041" s="157" t="s">
        <v>1507</v>
      </c>
    </row>
    <row r="1042" spans="2:65" s="1" customFormat="1" ht="24.25" customHeight="1">
      <c r="B1042" s="144"/>
      <c r="C1042" s="145" t="s">
        <v>1508</v>
      </c>
      <c r="D1042" s="145" t="s">
        <v>188</v>
      </c>
      <c r="E1042" s="146" t="s">
        <v>1509</v>
      </c>
      <c r="F1042" s="147" t="s">
        <v>1510</v>
      </c>
      <c r="G1042" s="148" t="s">
        <v>379</v>
      </c>
      <c r="H1042" s="149">
        <v>4</v>
      </c>
      <c r="I1042" s="150"/>
      <c r="J1042" s="151">
        <f>ROUND(I1042*H1042,2)</f>
        <v>0</v>
      </c>
      <c r="K1042" s="152"/>
      <c r="L1042" s="32"/>
      <c r="M1042" s="153" t="s">
        <v>1</v>
      </c>
      <c r="N1042" s="154" t="s">
        <v>41</v>
      </c>
      <c r="P1042" s="155">
        <f>O1042*H1042</f>
        <v>0</v>
      </c>
      <c r="Q1042" s="155">
        <v>0</v>
      </c>
      <c r="R1042" s="155">
        <f>Q1042*H1042</f>
        <v>0</v>
      </c>
      <c r="S1042" s="155">
        <v>0</v>
      </c>
      <c r="T1042" s="156">
        <f>S1042*H1042</f>
        <v>0</v>
      </c>
      <c r="AR1042" s="157" t="s">
        <v>267</v>
      </c>
      <c r="AT1042" s="157" t="s">
        <v>188</v>
      </c>
      <c r="AU1042" s="157" t="s">
        <v>88</v>
      </c>
      <c r="AY1042" s="17" t="s">
        <v>186</v>
      </c>
      <c r="BE1042" s="158">
        <f>IF(N1042="základná",J1042,0)</f>
        <v>0</v>
      </c>
      <c r="BF1042" s="158">
        <f>IF(N1042="znížená",J1042,0)</f>
        <v>0</v>
      </c>
      <c r="BG1042" s="158">
        <f>IF(N1042="zákl. prenesená",J1042,0)</f>
        <v>0</v>
      </c>
      <c r="BH1042" s="158">
        <f>IF(N1042="zníž. prenesená",J1042,0)</f>
        <v>0</v>
      </c>
      <c r="BI1042" s="158">
        <f>IF(N1042="nulová",J1042,0)</f>
        <v>0</v>
      </c>
      <c r="BJ1042" s="17" t="s">
        <v>88</v>
      </c>
      <c r="BK1042" s="158">
        <f>ROUND(I1042*H1042,2)</f>
        <v>0</v>
      </c>
      <c r="BL1042" s="17" t="s">
        <v>267</v>
      </c>
      <c r="BM1042" s="157" t="s">
        <v>1511</v>
      </c>
    </row>
    <row r="1043" spans="2:65" s="12" customFormat="1">
      <c r="B1043" s="159"/>
      <c r="D1043" s="160" t="s">
        <v>193</v>
      </c>
      <c r="E1043" s="161" t="s">
        <v>1</v>
      </c>
      <c r="F1043" s="162" t="s">
        <v>192</v>
      </c>
      <c r="H1043" s="163">
        <v>4</v>
      </c>
      <c r="I1043" s="164"/>
      <c r="L1043" s="159"/>
      <c r="M1043" s="165"/>
      <c r="T1043" s="166"/>
      <c r="AT1043" s="161" t="s">
        <v>193</v>
      </c>
      <c r="AU1043" s="161" t="s">
        <v>88</v>
      </c>
      <c r="AV1043" s="12" t="s">
        <v>88</v>
      </c>
      <c r="AW1043" s="12" t="s">
        <v>31</v>
      </c>
      <c r="AX1043" s="12" t="s">
        <v>75</v>
      </c>
      <c r="AY1043" s="161" t="s">
        <v>186</v>
      </c>
    </row>
    <row r="1044" spans="2:65" s="13" customFormat="1">
      <c r="B1044" s="167"/>
      <c r="D1044" s="160" t="s">
        <v>193</v>
      </c>
      <c r="E1044" s="168" t="s">
        <v>1</v>
      </c>
      <c r="F1044" s="169" t="s">
        <v>195</v>
      </c>
      <c r="H1044" s="170">
        <v>4</v>
      </c>
      <c r="I1044" s="171"/>
      <c r="L1044" s="167"/>
      <c r="M1044" s="172"/>
      <c r="T1044" s="173"/>
      <c r="AT1044" s="168" t="s">
        <v>193</v>
      </c>
      <c r="AU1044" s="168" t="s">
        <v>88</v>
      </c>
      <c r="AV1044" s="13" t="s">
        <v>192</v>
      </c>
      <c r="AW1044" s="13" t="s">
        <v>31</v>
      </c>
      <c r="AX1044" s="13" t="s">
        <v>82</v>
      </c>
      <c r="AY1044" s="168" t="s">
        <v>186</v>
      </c>
    </row>
    <row r="1045" spans="2:65" s="1" customFormat="1" ht="24.25" customHeight="1">
      <c r="B1045" s="144"/>
      <c r="C1045" s="180" t="s">
        <v>1148</v>
      </c>
      <c r="D1045" s="180" t="s">
        <v>218</v>
      </c>
      <c r="E1045" s="181" t="s">
        <v>1512</v>
      </c>
      <c r="F1045" s="182" t="s">
        <v>1513</v>
      </c>
      <c r="G1045" s="183" t="s">
        <v>322</v>
      </c>
      <c r="H1045" s="184">
        <v>3.6539999999999999</v>
      </c>
      <c r="I1045" s="185"/>
      <c r="J1045" s="186">
        <f>ROUND(I1045*H1045,2)</f>
        <v>0</v>
      </c>
      <c r="K1045" s="187"/>
      <c r="L1045" s="188"/>
      <c r="M1045" s="189" t="s">
        <v>1</v>
      </c>
      <c r="N1045" s="190" t="s">
        <v>41</v>
      </c>
      <c r="P1045" s="155">
        <f>O1045*H1045</f>
        <v>0</v>
      </c>
      <c r="Q1045" s="155">
        <v>0</v>
      </c>
      <c r="R1045" s="155">
        <f>Q1045*H1045</f>
        <v>0</v>
      </c>
      <c r="S1045" s="155">
        <v>0</v>
      </c>
      <c r="T1045" s="156">
        <f>S1045*H1045</f>
        <v>0</v>
      </c>
      <c r="AR1045" s="157" t="s">
        <v>336</v>
      </c>
      <c r="AT1045" s="157" t="s">
        <v>218</v>
      </c>
      <c r="AU1045" s="157" t="s">
        <v>88</v>
      </c>
      <c r="AY1045" s="17" t="s">
        <v>186</v>
      </c>
      <c r="BE1045" s="158">
        <f>IF(N1045="základná",J1045,0)</f>
        <v>0</v>
      </c>
      <c r="BF1045" s="158">
        <f>IF(N1045="znížená",J1045,0)</f>
        <v>0</v>
      </c>
      <c r="BG1045" s="158">
        <f>IF(N1045="zákl. prenesená",J1045,0)</f>
        <v>0</v>
      </c>
      <c r="BH1045" s="158">
        <f>IF(N1045="zníž. prenesená",J1045,0)</f>
        <v>0</v>
      </c>
      <c r="BI1045" s="158">
        <f>IF(N1045="nulová",J1045,0)</f>
        <v>0</v>
      </c>
      <c r="BJ1045" s="17" t="s">
        <v>88</v>
      </c>
      <c r="BK1045" s="158">
        <f>ROUND(I1045*H1045,2)</f>
        <v>0</v>
      </c>
      <c r="BL1045" s="17" t="s">
        <v>267</v>
      </c>
      <c r="BM1045" s="157" t="s">
        <v>1514</v>
      </c>
    </row>
    <row r="1046" spans="2:65" s="1" customFormat="1" ht="24.25" customHeight="1">
      <c r="B1046" s="144"/>
      <c r="C1046" s="145" t="s">
        <v>1515</v>
      </c>
      <c r="D1046" s="145" t="s">
        <v>188</v>
      </c>
      <c r="E1046" s="146" t="s">
        <v>1516</v>
      </c>
      <c r="F1046" s="147" t="s">
        <v>1517</v>
      </c>
      <c r="G1046" s="148" t="s">
        <v>379</v>
      </c>
      <c r="H1046" s="149">
        <v>5</v>
      </c>
      <c r="I1046" s="150"/>
      <c r="J1046" s="151">
        <f>ROUND(I1046*H1046,2)</f>
        <v>0</v>
      </c>
      <c r="K1046" s="152"/>
      <c r="L1046" s="32"/>
      <c r="M1046" s="153" t="s">
        <v>1</v>
      </c>
      <c r="N1046" s="154" t="s">
        <v>41</v>
      </c>
      <c r="P1046" s="155">
        <f>O1046*H1046</f>
        <v>0</v>
      </c>
      <c r="Q1046" s="155">
        <v>0</v>
      </c>
      <c r="R1046" s="155">
        <f>Q1046*H1046</f>
        <v>0</v>
      </c>
      <c r="S1046" s="155">
        <v>0</v>
      </c>
      <c r="T1046" s="156">
        <f>S1046*H1046</f>
        <v>0</v>
      </c>
      <c r="AR1046" s="157" t="s">
        <v>267</v>
      </c>
      <c r="AT1046" s="157" t="s">
        <v>188</v>
      </c>
      <c r="AU1046" s="157" t="s">
        <v>88</v>
      </c>
      <c r="AY1046" s="17" t="s">
        <v>186</v>
      </c>
      <c r="BE1046" s="158">
        <f>IF(N1046="základná",J1046,0)</f>
        <v>0</v>
      </c>
      <c r="BF1046" s="158">
        <f>IF(N1046="znížená",J1046,0)</f>
        <v>0</v>
      </c>
      <c r="BG1046" s="158">
        <f>IF(N1046="zákl. prenesená",J1046,0)</f>
        <v>0</v>
      </c>
      <c r="BH1046" s="158">
        <f>IF(N1046="zníž. prenesená",J1046,0)</f>
        <v>0</v>
      </c>
      <c r="BI1046" s="158">
        <f>IF(N1046="nulová",J1046,0)</f>
        <v>0</v>
      </c>
      <c r="BJ1046" s="17" t="s">
        <v>88</v>
      </c>
      <c r="BK1046" s="158">
        <f>ROUND(I1046*H1046,2)</f>
        <v>0</v>
      </c>
      <c r="BL1046" s="17" t="s">
        <v>267</v>
      </c>
      <c r="BM1046" s="157" t="s">
        <v>1518</v>
      </c>
    </row>
    <row r="1047" spans="2:65" s="12" customFormat="1">
      <c r="B1047" s="159"/>
      <c r="D1047" s="160" t="s">
        <v>193</v>
      </c>
      <c r="E1047" s="161" t="s">
        <v>1</v>
      </c>
      <c r="F1047" s="162" t="s">
        <v>1519</v>
      </c>
      <c r="H1047" s="163">
        <v>5</v>
      </c>
      <c r="I1047" s="164"/>
      <c r="L1047" s="159"/>
      <c r="M1047" s="165"/>
      <c r="T1047" s="166"/>
      <c r="AT1047" s="161" t="s">
        <v>193</v>
      </c>
      <c r="AU1047" s="161" t="s">
        <v>88</v>
      </c>
      <c r="AV1047" s="12" t="s">
        <v>88</v>
      </c>
      <c r="AW1047" s="12" t="s">
        <v>31</v>
      </c>
      <c r="AX1047" s="12" t="s">
        <v>75</v>
      </c>
      <c r="AY1047" s="161" t="s">
        <v>186</v>
      </c>
    </row>
    <row r="1048" spans="2:65" s="13" customFormat="1">
      <c r="B1048" s="167"/>
      <c r="D1048" s="160" t="s">
        <v>193</v>
      </c>
      <c r="E1048" s="168" t="s">
        <v>1</v>
      </c>
      <c r="F1048" s="169" t="s">
        <v>195</v>
      </c>
      <c r="H1048" s="170">
        <v>5</v>
      </c>
      <c r="I1048" s="171"/>
      <c r="L1048" s="167"/>
      <c r="M1048" s="172"/>
      <c r="T1048" s="173"/>
      <c r="AT1048" s="168" t="s">
        <v>193</v>
      </c>
      <c r="AU1048" s="168" t="s">
        <v>88</v>
      </c>
      <c r="AV1048" s="13" t="s">
        <v>192</v>
      </c>
      <c r="AW1048" s="13" t="s">
        <v>31</v>
      </c>
      <c r="AX1048" s="13" t="s">
        <v>82</v>
      </c>
      <c r="AY1048" s="168" t="s">
        <v>186</v>
      </c>
    </row>
    <row r="1049" spans="2:65" s="1" customFormat="1" ht="24.25" customHeight="1">
      <c r="B1049" s="144"/>
      <c r="C1049" s="145" t="s">
        <v>1151</v>
      </c>
      <c r="D1049" s="145" t="s">
        <v>188</v>
      </c>
      <c r="E1049" s="146" t="s">
        <v>1520</v>
      </c>
      <c r="F1049" s="147" t="s">
        <v>1521</v>
      </c>
      <c r="G1049" s="148" t="s">
        <v>379</v>
      </c>
      <c r="H1049" s="149">
        <v>2</v>
      </c>
      <c r="I1049" s="150"/>
      <c r="J1049" s="151">
        <f>ROUND(I1049*H1049,2)</f>
        <v>0</v>
      </c>
      <c r="K1049" s="152"/>
      <c r="L1049" s="32"/>
      <c r="M1049" s="153" t="s">
        <v>1</v>
      </c>
      <c r="N1049" s="154" t="s">
        <v>41</v>
      </c>
      <c r="P1049" s="155">
        <f>O1049*H1049</f>
        <v>0</v>
      </c>
      <c r="Q1049" s="155">
        <v>0</v>
      </c>
      <c r="R1049" s="155">
        <f>Q1049*H1049</f>
        <v>0</v>
      </c>
      <c r="S1049" s="155">
        <v>0</v>
      </c>
      <c r="T1049" s="156">
        <f>S1049*H1049</f>
        <v>0</v>
      </c>
      <c r="AR1049" s="157" t="s">
        <v>267</v>
      </c>
      <c r="AT1049" s="157" t="s">
        <v>188</v>
      </c>
      <c r="AU1049" s="157" t="s">
        <v>88</v>
      </c>
      <c r="AY1049" s="17" t="s">
        <v>186</v>
      </c>
      <c r="BE1049" s="158">
        <f>IF(N1049="základná",J1049,0)</f>
        <v>0</v>
      </c>
      <c r="BF1049" s="158">
        <f>IF(N1049="znížená",J1049,0)</f>
        <v>0</v>
      </c>
      <c r="BG1049" s="158">
        <f>IF(N1049="zákl. prenesená",J1049,0)</f>
        <v>0</v>
      </c>
      <c r="BH1049" s="158">
        <f>IF(N1049="zníž. prenesená",J1049,0)</f>
        <v>0</v>
      </c>
      <c r="BI1049" s="158">
        <f>IF(N1049="nulová",J1049,0)</f>
        <v>0</v>
      </c>
      <c r="BJ1049" s="17" t="s">
        <v>88</v>
      </c>
      <c r="BK1049" s="158">
        <f>ROUND(I1049*H1049,2)</f>
        <v>0</v>
      </c>
      <c r="BL1049" s="17" t="s">
        <v>267</v>
      </c>
      <c r="BM1049" s="157" t="s">
        <v>1522</v>
      </c>
    </row>
    <row r="1050" spans="2:65" s="12" customFormat="1">
      <c r="B1050" s="159"/>
      <c r="D1050" s="160" t="s">
        <v>193</v>
      </c>
      <c r="E1050" s="161" t="s">
        <v>1</v>
      </c>
      <c r="F1050" s="162" t="s">
        <v>88</v>
      </c>
      <c r="H1050" s="163">
        <v>2</v>
      </c>
      <c r="I1050" s="164"/>
      <c r="L1050" s="159"/>
      <c r="M1050" s="165"/>
      <c r="T1050" s="166"/>
      <c r="AT1050" s="161" t="s">
        <v>193</v>
      </c>
      <c r="AU1050" s="161" t="s">
        <v>88</v>
      </c>
      <c r="AV1050" s="12" t="s">
        <v>88</v>
      </c>
      <c r="AW1050" s="12" t="s">
        <v>31</v>
      </c>
      <c r="AX1050" s="12" t="s">
        <v>75</v>
      </c>
      <c r="AY1050" s="161" t="s">
        <v>186</v>
      </c>
    </row>
    <row r="1051" spans="2:65" s="13" customFormat="1">
      <c r="B1051" s="167"/>
      <c r="D1051" s="160" t="s">
        <v>193</v>
      </c>
      <c r="E1051" s="168" t="s">
        <v>1</v>
      </c>
      <c r="F1051" s="169" t="s">
        <v>195</v>
      </c>
      <c r="H1051" s="170">
        <v>2</v>
      </c>
      <c r="I1051" s="171"/>
      <c r="L1051" s="167"/>
      <c r="M1051" s="172"/>
      <c r="T1051" s="173"/>
      <c r="AT1051" s="168" t="s">
        <v>193</v>
      </c>
      <c r="AU1051" s="168" t="s">
        <v>88</v>
      </c>
      <c r="AV1051" s="13" t="s">
        <v>192</v>
      </c>
      <c r="AW1051" s="13" t="s">
        <v>31</v>
      </c>
      <c r="AX1051" s="13" t="s">
        <v>82</v>
      </c>
      <c r="AY1051" s="168" t="s">
        <v>186</v>
      </c>
    </row>
    <row r="1052" spans="2:65" s="1" customFormat="1" ht="24.25" customHeight="1">
      <c r="B1052" s="144"/>
      <c r="C1052" s="180" t="s">
        <v>1523</v>
      </c>
      <c r="D1052" s="180" t="s">
        <v>218</v>
      </c>
      <c r="E1052" s="181" t="s">
        <v>1524</v>
      </c>
      <c r="F1052" s="182" t="s">
        <v>1525</v>
      </c>
      <c r="G1052" s="183" t="s">
        <v>322</v>
      </c>
      <c r="H1052" s="184">
        <v>6.5519999999999996</v>
      </c>
      <c r="I1052" s="185"/>
      <c r="J1052" s="186">
        <f>ROUND(I1052*H1052,2)</f>
        <v>0</v>
      </c>
      <c r="K1052" s="187"/>
      <c r="L1052" s="188"/>
      <c r="M1052" s="189" t="s">
        <v>1</v>
      </c>
      <c r="N1052" s="190" t="s">
        <v>41</v>
      </c>
      <c r="P1052" s="155">
        <f>O1052*H1052</f>
        <v>0</v>
      </c>
      <c r="Q1052" s="155">
        <v>0</v>
      </c>
      <c r="R1052" s="155">
        <f>Q1052*H1052</f>
        <v>0</v>
      </c>
      <c r="S1052" s="155">
        <v>0</v>
      </c>
      <c r="T1052" s="156">
        <f>S1052*H1052</f>
        <v>0</v>
      </c>
      <c r="AR1052" s="157" t="s">
        <v>336</v>
      </c>
      <c r="AT1052" s="157" t="s">
        <v>218</v>
      </c>
      <c r="AU1052" s="157" t="s">
        <v>88</v>
      </c>
      <c r="AY1052" s="17" t="s">
        <v>186</v>
      </c>
      <c r="BE1052" s="158">
        <f>IF(N1052="základná",J1052,0)</f>
        <v>0</v>
      </c>
      <c r="BF1052" s="158">
        <f>IF(N1052="znížená",J1052,0)</f>
        <v>0</v>
      </c>
      <c r="BG1052" s="158">
        <f>IF(N1052="zákl. prenesená",J1052,0)</f>
        <v>0</v>
      </c>
      <c r="BH1052" s="158">
        <f>IF(N1052="zníž. prenesená",J1052,0)</f>
        <v>0</v>
      </c>
      <c r="BI1052" s="158">
        <f>IF(N1052="nulová",J1052,0)</f>
        <v>0</v>
      </c>
      <c r="BJ1052" s="17" t="s">
        <v>88</v>
      </c>
      <c r="BK1052" s="158">
        <f>ROUND(I1052*H1052,2)</f>
        <v>0</v>
      </c>
      <c r="BL1052" s="17" t="s">
        <v>267</v>
      </c>
      <c r="BM1052" s="157" t="s">
        <v>1526</v>
      </c>
    </row>
    <row r="1053" spans="2:65" s="1" customFormat="1" ht="16.5" customHeight="1">
      <c r="B1053" s="144"/>
      <c r="C1053" s="180" t="s">
        <v>1157</v>
      </c>
      <c r="D1053" s="180" t="s">
        <v>218</v>
      </c>
      <c r="E1053" s="181" t="s">
        <v>1527</v>
      </c>
      <c r="F1053" s="182" t="s">
        <v>1528</v>
      </c>
      <c r="G1053" s="183" t="s">
        <v>1529</v>
      </c>
      <c r="H1053" s="184">
        <v>11</v>
      </c>
      <c r="I1053" s="185"/>
      <c r="J1053" s="186">
        <f>ROUND(I1053*H1053,2)</f>
        <v>0</v>
      </c>
      <c r="K1053" s="187"/>
      <c r="L1053" s="188"/>
      <c r="M1053" s="189" t="s">
        <v>1</v>
      </c>
      <c r="N1053" s="190" t="s">
        <v>41</v>
      </c>
      <c r="P1053" s="155">
        <f>O1053*H1053</f>
        <v>0</v>
      </c>
      <c r="Q1053" s="155">
        <v>0</v>
      </c>
      <c r="R1053" s="155">
        <f>Q1053*H1053</f>
        <v>0</v>
      </c>
      <c r="S1053" s="155">
        <v>0</v>
      </c>
      <c r="T1053" s="156">
        <f>S1053*H1053</f>
        <v>0</v>
      </c>
      <c r="AR1053" s="157" t="s">
        <v>336</v>
      </c>
      <c r="AT1053" s="157" t="s">
        <v>218</v>
      </c>
      <c r="AU1053" s="157" t="s">
        <v>88</v>
      </c>
      <c r="AY1053" s="17" t="s">
        <v>186</v>
      </c>
      <c r="BE1053" s="158">
        <f>IF(N1053="základná",J1053,0)</f>
        <v>0</v>
      </c>
      <c r="BF1053" s="158">
        <f>IF(N1053="znížená",J1053,0)</f>
        <v>0</v>
      </c>
      <c r="BG1053" s="158">
        <f>IF(N1053="zákl. prenesená",J1053,0)</f>
        <v>0</v>
      </c>
      <c r="BH1053" s="158">
        <f>IF(N1053="zníž. prenesená",J1053,0)</f>
        <v>0</v>
      </c>
      <c r="BI1053" s="158">
        <f>IF(N1053="nulová",J1053,0)</f>
        <v>0</v>
      </c>
      <c r="BJ1053" s="17" t="s">
        <v>88</v>
      </c>
      <c r="BK1053" s="158">
        <f>ROUND(I1053*H1053,2)</f>
        <v>0</v>
      </c>
      <c r="BL1053" s="17" t="s">
        <v>267</v>
      </c>
      <c r="BM1053" s="157" t="s">
        <v>1530</v>
      </c>
    </row>
    <row r="1054" spans="2:65" s="12" customFormat="1">
      <c r="B1054" s="159"/>
      <c r="D1054" s="160" t="s">
        <v>193</v>
      </c>
      <c r="E1054" s="161" t="s">
        <v>1</v>
      </c>
      <c r="F1054" s="162" t="s">
        <v>249</v>
      </c>
      <c r="H1054" s="163">
        <v>11</v>
      </c>
      <c r="I1054" s="164"/>
      <c r="L1054" s="159"/>
      <c r="M1054" s="165"/>
      <c r="T1054" s="166"/>
      <c r="AT1054" s="161" t="s">
        <v>193</v>
      </c>
      <c r="AU1054" s="161" t="s">
        <v>88</v>
      </c>
      <c r="AV1054" s="12" t="s">
        <v>88</v>
      </c>
      <c r="AW1054" s="12" t="s">
        <v>31</v>
      </c>
      <c r="AX1054" s="12" t="s">
        <v>75</v>
      </c>
      <c r="AY1054" s="161" t="s">
        <v>186</v>
      </c>
    </row>
    <row r="1055" spans="2:65" s="13" customFormat="1">
      <c r="B1055" s="167"/>
      <c r="D1055" s="160" t="s">
        <v>193</v>
      </c>
      <c r="E1055" s="168" t="s">
        <v>1</v>
      </c>
      <c r="F1055" s="169" t="s">
        <v>195</v>
      </c>
      <c r="H1055" s="170">
        <v>11</v>
      </c>
      <c r="I1055" s="171"/>
      <c r="L1055" s="167"/>
      <c r="M1055" s="172"/>
      <c r="T1055" s="173"/>
      <c r="AT1055" s="168" t="s">
        <v>193</v>
      </c>
      <c r="AU1055" s="168" t="s">
        <v>88</v>
      </c>
      <c r="AV1055" s="13" t="s">
        <v>192</v>
      </c>
      <c r="AW1055" s="13" t="s">
        <v>31</v>
      </c>
      <c r="AX1055" s="13" t="s">
        <v>82</v>
      </c>
      <c r="AY1055" s="168" t="s">
        <v>186</v>
      </c>
    </row>
    <row r="1056" spans="2:65" s="1" customFormat="1" ht="24.25" customHeight="1">
      <c r="B1056" s="144"/>
      <c r="C1056" s="145" t="s">
        <v>1531</v>
      </c>
      <c r="D1056" s="145" t="s">
        <v>188</v>
      </c>
      <c r="E1056" s="146" t="s">
        <v>1532</v>
      </c>
      <c r="F1056" s="147" t="s">
        <v>1533</v>
      </c>
      <c r="G1056" s="148" t="s">
        <v>379</v>
      </c>
      <c r="H1056" s="149">
        <v>8</v>
      </c>
      <c r="I1056" s="150"/>
      <c r="J1056" s="151">
        <f>ROUND(I1056*H1056,2)</f>
        <v>0</v>
      </c>
      <c r="K1056" s="152"/>
      <c r="L1056" s="32"/>
      <c r="M1056" s="153" t="s">
        <v>1</v>
      </c>
      <c r="N1056" s="154" t="s">
        <v>41</v>
      </c>
      <c r="P1056" s="155">
        <f>O1056*H1056</f>
        <v>0</v>
      </c>
      <c r="Q1056" s="155">
        <v>0</v>
      </c>
      <c r="R1056" s="155">
        <f>Q1056*H1056</f>
        <v>0</v>
      </c>
      <c r="S1056" s="155">
        <v>4.0000000000000001E-3</v>
      </c>
      <c r="T1056" s="156">
        <f>S1056*H1056</f>
        <v>3.2000000000000001E-2</v>
      </c>
      <c r="AR1056" s="157" t="s">
        <v>267</v>
      </c>
      <c r="AT1056" s="157" t="s">
        <v>188</v>
      </c>
      <c r="AU1056" s="157" t="s">
        <v>88</v>
      </c>
      <c r="AY1056" s="17" t="s">
        <v>186</v>
      </c>
      <c r="BE1056" s="158">
        <f>IF(N1056="základná",J1056,0)</f>
        <v>0</v>
      </c>
      <c r="BF1056" s="158">
        <f>IF(N1056="znížená",J1056,0)</f>
        <v>0</v>
      </c>
      <c r="BG1056" s="158">
        <f>IF(N1056="zákl. prenesená",J1056,0)</f>
        <v>0</v>
      </c>
      <c r="BH1056" s="158">
        <f>IF(N1056="zníž. prenesená",J1056,0)</f>
        <v>0</v>
      </c>
      <c r="BI1056" s="158">
        <f>IF(N1056="nulová",J1056,0)</f>
        <v>0</v>
      </c>
      <c r="BJ1056" s="17" t="s">
        <v>88</v>
      </c>
      <c r="BK1056" s="158">
        <f>ROUND(I1056*H1056,2)</f>
        <v>0</v>
      </c>
      <c r="BL1056" s="17" t="s">
        <v>267</v>
      </c>
      <c r="BM1056" s="157" t="s">
        <v>1534</v>
      </c>
    </row>
    <row r="1057" spans="2:65" s="12" customFormat="1">
      <c r="B1057" s="159"/>
      <c r="D1057" s="160" t="s">
        <v>193</v>
      </c>
      <c r="E1057" s="161" t="s">
        <v>1</v>
      </c>
      <c r="F1057" s="162" t="s">
        <v>222</v>
      </c>
      <c r="H1057" s="163">
        <v>8</v>
      </c>
      <c r="I1057" s="164"/>
      <c r="L1057" s="159"/>
      <c r="M1057" s="165"/>
      <c r="T1057" s="166"/>
      <c r="AT1057" s="161" t="s">
        <v>193</v>
      </c>
      <c r="AU1057" s="161" t="s">
        <v>88</v>
      </c>
      <c r="AV1057" s="12" t="s">
        <v>88</v>
      </c>
      <c r="AW1057" s="12" t="s">
        <v>31</v>
      </c>
      <c r="AX1057" s="12" t="s">
        <v>75</v>
      </c>
      <c r="AY1057" s="161" t="s">
        <v>186</v>
      </c>
    </row>
    <row r="1058" spans="2:65" s="13" customFormat="1">
      <c r="B1058" s="167"/>
      <c r="D1058" s="160" t="s">
        <v>193</v>
      </c>
      <c r="E1058" s="168" t="s">
        <v>1</v>
      </c>
      <c r="F1058" s="169" t="s">
        <v>195</v>
      </c>
      <c r="H1058" s="170">
        <v>8</v>
      </c>
      <c r="I1058" s="171"/>
      <c r="L1058" s="167"/>
      <c r="M1058" s="172"/>
      <c r="T1058" s="173"/>
      <c r="AT1058" s="168" t="s">
        <v>193</v>
      </c>
      <c r="AU1058" s="168" t="s">
        <v>88</v>
      </c>
      <c r="AV1058" s="13" t="s">
        <v>192</v>
      </c>
      <c r="AW1058" s="13" t="s">
        <v>31</v>
      </c>
      <c r="AX1058" s="13" t="s">
        <v>82</v>
      </c>
      <c r="AY1058" s="168" t="s">
        <v>186</v>
      </c>
    </row>
    <row r="1059" spans="2:65" s="1" customFormat="1" ht="21.75" customHeight="1">
      <c r="B1059" s="144"/>
      <c r="C1059" s="145" t="s">
        <v>1162</v>
      </c>
      <c r="D1059" s="145" t="s">
        <v>188</v>
      </c>
      <c r="E1059" s="146" t="s">
        <v>1535</v>
      </c>
      <c r="F1059" s="147" t="s">
        <v>1536</v>
      </c>
      <c r="G1059" s="148" t="s">
        <v>379</v>
      </c>
      <c r="H1059" s="149">
        <v>4</v>
      </c>
      <c r="I1059" s="150"/>
      <c r="J1059" s="151">
        <f>ROUND(I1059*H1059,2)</f>
        <v>0</v>
      </c>
      <c r="K1059" s="152"/>
      <c r="L1059" s="32"/>
      <c r="M1059" s="153" t="s">
        <v>1</v>
      </c>
      <c r="N1059" s="154" t="s">
        <v>41</v>
      </c>
      <c r="P1059" s="155">
        <f>O1059*H1059</f>
        <v>0</v>
      </c>
      <c r="Q1059" s="155">
        <v>0</v>
      </c>
      <c r="R1059" s="155">
        <f>Q1059*H1059</f>
        <v>0</v>
      </c>
      <c r="S1059" s="155">
        <v>0</v>
      </c>
      <c r="T1059" s="156">
        <f>S1059*H1059</f>
        <v>0</v>
      </c>
      <c r="AR1059" s="157" t="s">
        <v>267</v>
      </c>
      <c r="AT1059" s="157" t="s">
        <v>188</v>
      </c>
      <c r="AU1059" s="157" t="s">
        <v>88</v>
      </c>
      <c r="AY1059" s="17" t="s">
        <v>186</v>
      </c>
      <c r="BE1059" s="158">
        <f>IF(N1059="základná",J1059,0)</f>
        <v>0</v>
      </c>
      <c r="BF1059" s="158">
        <f>IF(N1059="znížená",J1059,0)</f>
        <v>0</v>
      </c>
      <c r="BG1059" s="158">
        <f>IF(N1059="zákl. prenesená",J1059,0)</f>
        <v>0</v>
      </c>
      <c r="BH1059" s="158">
        <f>IF(N1059="zníž. prenesená",J1059,0)</f>
        <v>0</v>
      </c>
      <c r="BI1059" s="158">
        <f>IF(N1059="nulová",J1059,0)</f>
        <v>0</v>
      </c>
      <c r="BJ1059" s="17" t="s">
        <v>88</v>
      </c>
      <c r="BK1059" s="158">
        <f>ROUND(I1059*H1059,2)</f>
        <v>0</v>
      </c>
      <c r="BL1059" s="17" t="s">
        <v>267</v>
      </c>
      <c r="BM1059" s="157" t="s">
        <v>1537</v>
      </c>
    </row>
    <row r="1060" spans="2:65" s="1" customFormat="1" ht="44.25" customHeight="1">
      <c r="B1060" s="144"/>
      <c r="C1060" s="180" t="s">
        <v>1538</v>
      </c>
      <c r="D1060" s="180" t="s">
        <v>218</v>
      </c>
      <c r="E1060" s="181" t="s">
        <v>1539</v>
      </c>
      <c r="F1060" s="182" t="s">
        <v>1540</v>
      </c>
      <c r="G1060" s="183" t="s">
        <v>379</v>
      </c>
      <c r="H1060" s="184">
        <v>1</v>
      </c>
      <c r="I1060" s="185"/>
      <c r="J1060" s="186">
        <f>ROUND(I1060*H1060,2)</f>
        <v>0</v>
      </c>
      <c r="K1060" s="187"/>
      <c r="L1060" s="188"/>
      <c r="M1060" s="189" t="s">
        <v>1</v>
      </c>
      <c r="N1060" s="190" t="s">
        <v>41</v>
      </c>
      <c r="P1060" s="155">
        <f>O1060*H1060</f>
        <v>0</v>
      </c>
      <c r="Q1060" s="155">
        <v>0</v>
      </c>
      <c r="R1060" s="155">
        <f>Q1060*H1060</f>
        <v>0</v>
      </c>
      <c r="S1060" s="155">
        <v>0</v>
      </c>
      <c r="T1060" s="156">
        <f>S1060*H1060</f>
        <v>0</v>
      </c>
      <c r="AR1060" s="157" t="s">
        <v>336</v>
      </c>
      <c r="AT1060" s="157" t="s">
        <v>218</v>
      </c>
      <c r="AU1060" s="157" t="s">
        <v>88</v>
      </c>
      <c r="AY1060" s="17" t="s">
        <v>186</v>
      </c>
      <c r="BE1060" s="158">
        <f>IF(N1060="základná",J1060,0)</f>
        <v>0</v>
      </c>
      <c r="BF1060" s="158">
        <f>IF(N1060="znížená",J1060,0)</f>
        <v>0</v>
      </c>
      <c r="BG1060" s="158">
        <f>IF(N1060="zákl. prenesená",J1060,0)</f>
        <v>0</v>
      </c>
      <c r="BH1060" s="158">
        <f>IF(N1060="zníž. prenesená",J1060,0)</f>
        <v>0</v>
      </c>
      <c r="BI1060" s="158">
        <f>IF(N1060="nulová",J1060,0)</f>
        <v>0</v>
      </c>
      <c r="BJ1060" s="17" t="s">
        <v>88</v>
      </c>
      <c r="BK1060" s="158">
        <f>ROUND(I1060*H1060,2)</f>
        <v>0</v>
      </c>
      <c r="BL1060" s="17" t="s">
        <v>267</v>
      </c>
      <c r="BM1060" s="157" t="s">
        <v>1541</v>
      </c>
    </row>
    <row r="1061" spans="2:65" s="1" customFormat="1" ht="44.25" customHeight="1">
      <c r="B1061" s="144"/>
      <c r="C1061" s="180" t="s">
        <v>1172</v>
      </c>
      <c r="D1061" s="180" t="s">
        <v>218</v>
      </c>
      <c r="E1061" s="181" t="s">
        <v>1542</v>
      </c>
      <c r="F1061" s="182" t="s">
        <v>1543</v>
      </c>
      <c r="G1061" s="183" t="s">
        <v>379</v>
      </c>
      <c r="H1061" s="184">
        <v>3</v>
      </c>
      <c r="I1061" s="185"/>
      <c r="J1061" s="186">
        <f>ROUND(I1061*H1061,2)</f>
        <v>0</v>
      </c>
      <c r="K1061" s="187"/>
      <c r="L1061" s="188"/>
      <c r="M1061" s="189" t="s">
        <v>1</v>
      </c>
      <c r="N1061" s="190" t="s">
        <v>41</v>
      </c>
      <c r="P1061" s="155">
        <f>O1061*H1061</f>
        <v>0</v>
      </c>
      <c r="Q1061" s="155">
        <v>0</v>
      </c>
      <c r="R1061" s="155">
        <f>Q1061*H1061</f>
        <v>0</v>
      </c>
      <c r="S1061" s="155">
        <v>0</v>
      </c>
      <c r="T1061" s="156">
        <f>S1061*H1061</f>
        <v>0</v>
      </c>
      <c r="AR1061" s="157" t="s">
        <v>336</v>
      </c>
      <c r="AT1061" s="157" t="s">
        <v>218</v>
      </c>
      <c r="AU1061" s="157" t="s">
        <v>88</v>
      </c>
      <c r="AY1061" s="17" t="s">
        <v>186</v>
      </c>
      <c r="BE1061" s="158">
        <f>IF(N1061="základná",J1061,0)</f>
        <v>0</v>
      </c>
      <c r="BF1061" s="158">
        <f>IF(N1061="znížená",J1061,0)</f>
        <v>0</v>
      </c>
      <c r="BG1061" s="158">
        <f>IF(N1061="zákl. prenesená",J1061,0)</f>
        <v>0</v>
      </c>
      <c r="BH1061" s="158">
        <f>IF(N1061="zníž. prenesená",J1061,0)</f>
        <v>0</v>
      </c>
      <c r="BI1061" s="158">
        <f>IF(N1061="nulová",J1061,0)</f>
        <v>0</v>
      </c>
      <c r="BJ1061" s="17" t="s">
        <v>88</v>
      </c>
      <c r="BK1061" s="158">
        <f>ROUND(I1061*H1061,2)</f>
        <v>0</v>
      </c>
      <c r="BL1061" s="17" t="s">
        <v>267</v>
      </c>
      <c r="BM1061" s="157" t="s">
        <v>1544</v>
      </c>
    </row>
    <row r="1062" spans="2:65" s="1" customFormat="1" ht="24.25" customHeight="1">
      <c r="B1062" s="144"/>
      <c r="C1062" s="145" t="s">
        <v>1545</v>
      </c>
      <c r="D1062" s="145" t="s">
        <v>188</v>
      </c>
      <c r="E1062" s="146" t="s">
        <v>1546</v>
      </c>
      <c r="F1062" s="147" t="s">
        <v>1547</v>
      </c>
      <c r="G1062" s="148" t="s">
        <v>1104</v>
      </c>
      <c r="H1062" s="198"/>
      <c r="I1062" s="150"/>
      <c r="J1062" s="151">
        <f>ROUND(I1062*H1062,2)</f>
        <v>0</v>
      </c>
      <c r="K1062" s="152"/>
      <c r="L1062" s="32"/>
      <c r="M1062" s="153" t="s">
        <v>1</v>
      </c>
      <c r="N1062" s="154" t="s">
        <v>41</v>
      </c>
      <c r="P1062" s="155">
        <f>O1062*H1062</f>
        <v>0</v>
      </c>
      <c r="Q1062" s="155">
        <v>0</v>
      </c>
      <c r="R1062" s="155">
        <f>Q1062*H1062</f>
        <v>0</v>
      </c>
      <c r="S1062" s="155">
        <v>0</v>
      </c>
      <c r="T1062" s="156">
        <f>S1062*H1062</f>
        <v>0</v>
      </c>
      <c r="AR1062" s="157" t="s">
        <v>267</v>
      </c>
      <c r="AT1062" s="157" t="s">
        <v>188</v>
      </c>
      <c r="AU1062" s="157" t="s">
        <v>88</v>
      </c>
      <c r="AY1062" s="17" t="s">
        <v>186</v>
      </c>
      <c r="BE1062" s="158">
        <f>IF(N1062="základná",J1062,0)</f>
        <v>0</v>
      </c>
      <c r="BF1062" s="158">
        <f>IF(N1062="znížená",J1062,0)</f>
        <v>0</v>
      </c>
      <c r="BG1062" s="158">
        <f>IF(N1062="zákl. prenesená",J1062,0)</f>
        <v>0</v>
      </c>
      <c r="BH1062" s="158">
        <f>IF(N1062="zníž. prenesená",J1062,0)</f>
        <v>0</v>
      </c>
      <c r="BI1062" s="158">
        <f>IF(N1062="nulová",J1062,0)</f>
        <v>0</v>
      </c>
      <c r="BJ1062" s="17" t="s">
        <v>88</v>
      </c>
      <c r="BK1062" s="158">
        <f>ROUND(I1062*H1062,2)</f>
        <v>0</v>
      </c>
      <c r="BL1062" s="17" t="s">
        <v>267</v>
      </c>
      <c r="BM1062" s="157" t="s">
        <v>1548</v>
      </c>
    </row>
    <row r="1063" spans="2:65" s="11" customFormat="1" ht="22.9" customHeight="1">
      <c r="B1063" s="132"/>
      <c r="D1063" s="133" t="s">
        <v>74</v>
      </c>
      <c r="E1063" s="142" t="s">
        <v>1549</v>
      </c>
      <c r="F1063" s="142" t="s">
        <v>1550</v>
      </c>
      <c r="I1063" s="135"/>
      <c r="J1063" s="143">
        <f>BK1063</f>
        <v>0</v>
      </c>
      <c r="L1063" s="132"/>
      <c r="M1063" s="137"/>
      <c r="P1063" s="138">
        <f>SUM(P1064:P1068)</f>
        <v>0</v>
      </c>
      <c r="R1063" s="138">
        <f>SUM(R1064:R1068)</f>
        <v>9.180640000000001E-2</v>
      </c>
      <c r="T1063" s="139">
        <f>SUM(T1064:T1068)</f>
        <v>0</v>
      </c>
      <c r="AR1063" s="133" t="s">
        <v>88</v>
      </c>
      <c r="AT1063" s="140" t="s">
        <v>74</v>
      </c>
      <c r="AU1063" s="140" t="s">
        <v>82</v>
      </c>
      <c r="AY1063" s="133" t="s">
        <v>186</v>
      </c>
      <c r="BK1063" s="141">
        <f>SUM(BK1064:BK1068)</f>
        <v>0</v>
      </c>
    </row>
    <row r="1064" spans="2:65" s="1" customFormat="1" ht="24.25" customHeight="1">
      <c r="B1064" s="144"/>
      <c r="C1064" s="145" t="s">
        <v>1176</v>
      </c>
      <c r="D1064" s="145" t="s">
        <v>188</v>
      </c>
      <c r="E1064" s="146" t="s">
        <v>1551</v>
      </c>
      <c r="F1064" s="147" t="s">
        <v>1552</v>
      </c>
      <c r="G1064" s="148" t="s">
        <v>322</v>
      </c>
      <c r="H1064" s="149">
        <v>3.8</v>
      </c>
      <c r="I1064" s="150"/>
      <c r="J1064" s="151">
        <f>ROUND(I1064*H1064,2)</f>
        <v>0</v>
      </c>
      <c r="K1064" s="152"/>
      <c r="L1064" s="32"/>
      <c r="M1064" s="153" t="s">
        <v>1</v>
      </c>
      <c r="N1064" s="154" t="s">
        <v>41</v>
      </c>
      <c r="P1064" s="155">
        <f>O1064*H1064</f>
        <v>0</v>
      </c>
      <c r="Q1064" s="155">
        <v>1.7240000000000001E-3</v>
      </c>
      <c r="R1064" s="155">
        <f>Q1064*H1064</f>
        <v>6.5512000000000001E-3</v>
      </c>
      <c r="S1064" s="155">
        <v>0</v>
      </c>
      <c r="T1064" s="156">
        <f>S1064*H1064</f>
        <v>0</v>
      </c>
      <c r="AR1064" s="157" t="s">
        <v>267</v>
      </c>
      <c r="AT1064" s="157" t="s">
        <v>188</v>
      </c>
      <c r="AU1064" s="157" t="s">
        <v>88</v>
      </c>
      <c r="AY1064" s="17" t="s">
        <v>186</v>
      </c>
      <c r="BE1064" s="158">
        <f>IF(N1064="základná",J1064,0)</f>
        <v>0</v>
      </c>
      <c r="BF1064" s="158">
        <f>IF(N1064="znížená",J1064,0)</f>
        <v>0</v>
      </c>
      <c r="BG1064" s="158">
        <f>IF(N1064="zákl. prenesená",J1064,0)</f>
        <v>0</v>
      </c>
      <c r="BH1064" s="158">
        <f>IF(N1064="zníž. prenesená",J1064,0)</f>
        <v>0</v>
      </c>
      <c r="BI1064" s="158">
        <f>IF(N1064="nulová",J1064,0)</f>
        <v>0</v>
      </c>
      <c r="BJ1064" s="17" t="s">
        <v>88</v>
      </c>
      <c r="BK1064" s="158">
        <f>ROUND(I1064*H1064,2)</f>
        <v>0</v>
      </c>
      <c r="BL1064" s="17" t="s">
        <v>267</v>
      </c>
      <c r="BM1064" s="157" t="s">
        <v>1553</v>
      </c>
    </row>
    <row r="1065" spans="2:65" s="1" customFormat="1" ht="37.9" customHeight="1">
      <c r="B1065" s="144"/>
      <c r="C1065" s="180" t="s">
        <v>1554</v>
      </c>
      <c r="D1065" s="180" t="s">
        <v>218</v>
      </c>
      <c r="E1065" s="181" t="s">
        <v>1555</v>
      </c>
      <c r="F1065" s="182" t="s">
        <v>1556</v>
      </c>
      <c r="G1065" s="183" t="s">
        <v>322</v>
      </c>
      <c r="H1065" s="184">
        <v>3.8</v>
      </c>
      <c r="I1065" s="185"/>
      <c r="J1065" s="186">
        <f>ROUND(I1065*H1065,2)</f>
        <v>0</v>
      </c>
      <c r="K1065" s="187"/>
      <c r="L1065" s="188"/>
      <c r="M1065" s="189" t="s">
        <v>1</v>
      </c>
      <c r="N1065" s="190" t="s">
        <v>41</v>
      </c>
      <c r="P1065" s="155">
        <f>O1065*H1065</f>
        <v>0</v>
      </c>
      <c r="Q1065" s="155">
        <v>1.2E-2</v>
      </c>
      <c r="R1065" s="155">
        <f>Q1065*H1065</f>
        <v>4.5600000000000002E-2</v>
      </c>
      <c r="S1065" s="155">
        <v>0</v>
      </c>
      <c r="T1065" s="156">
        <f>S1065*H1065</f>
        <v>0</v>
      </c>
      <c r="AR1065" s="157" t="s">
        <v>336</v>
      </c>
      <c r="AT1065" s="157" t="s">
        <v>218</v>
      </c>
      <c r="AU1065" s="157" t="s">
        <v>88</v>
      </c>
      <c r="AY1065" s="17" t="s">
        <v>186</v>
      </c>
      <c r="BE1065" s="158">
        <f>IF(N1065="základná",J1065,0)</f>
        <v>0</v>
      </c>
      <c r="BF1065" s="158">
        <f>IF(N1065="znížená",J1065,0)</f>
        <v>0</v>
      </c>
      <c r="BG1065" s="158">
        <f>IF(N1065="zákl. prenesená",J1065,0)</f>
        <v>0</v>
      </c>
      <c r="BH1065" s="158">
        <f>IF(N1065="zníž. prenesená",J1065,0)</f>
        <v>0</v>
      </c>
      <c r="BI1065" s="158">
        <f>IF(N1065="nulová",J1065,0)</f>
        <v>0</v>
      </c>
      <c r="BJ1065" s="17" t="s">
        <v>88</v>
      </c>
      <c r="BK1065" s="158">
        <f>ROUND(I1065*H1065,2)</f>
        <v>0</v>
      </c>
      <c r="BL1065" s="17" t="s">
        <v>267</v>
      </c>
      <c r="BM1065" s="157" t="s">
        <v>1557</v>
      </c>
    </row>
    <row r="1066" spans="2:65" s="1" customFormat="1" ht="16.5" customHeight="1">
      <c r="B1066" s="144"/>
      <c r="C1066" s="145" t="s">
        <v>1182</v>
      </c>
      <c r="D1066" s="145" t="s">
        <v>188</v>
      </c>
      <c r="E1066" s="146" t="s">
        <v>1558</v>
      </c>
      <c r="F1066" s="147" t="s">
        <v>1559</v>
      </c>
      <c r="G1066" s="148" t="s">
        <v>322</v>
      </c>
      <c r="H1066" s="149">
        <v>12.3</v>
      </c>
      <c r="I1066" s="150"/>
      <c r="J1066" s="151">
        <f>ROUND(I1066*H1066,2)</f>
        <v>0</v>
      </c>
      <c r="K1066" s="152"/>
      <c r="L1066" s="32"/>
      <c r="M1066" s="153" t="s">
        <v>1</v>
      </c>
      <c r="N1066" s="154" t="s">
        <v>41</v>
      </c>
      <c r="P1066" s="155">
        <f>O1066*H1066</f>
        <v>0</v>
      </c>
      <c r="Q1066" s="155">
        <v>1.7240000000000001E-3</v>
      </c>
      <c r="R1066" s="155">
        <f>Q1066*H1066</f>
        <v>2.12052E-2</v>
      </c>
      <c r="S1066" s="155">
        <v>0</v>
      </c>
      <c r="T1066" s="156">
        <f>S1066*H1066</f>
        <v>0</v>
      </c>
      <c r="AR1066" s="157" t="s">
        <v>267</v>
      </c>
      <c r="AT1066" s="157" t="s">
        <v>188</v>
      </c>
      <c r="AU1066" s="157" t="s">
        <v>88</v>
      </c>
      <c r="AY1066" s="17" t="s">
        <v>186</v>
      </c>
      <c r="BE1066" s="158">
        <f>IF(N1066="základná",J1066,0)</f>
        <v>0</v>
      </c>
      <c r="BF1066" s="158">
        <f>IF(N1066="znížená",J1066,0)</f>
        <v>0</v>
      </c>
      <c r="BG1066" s="158">
        <f>IF(N1066="zákl. prenesená",J1066,0)</f>
        <v>0</v>
      </c>
      <c r="BH1066" s="158">
        <f>IF(N1066="zníž. prenesená",J1066,0)</f>
        <v>0</v>
      </c>
      <c r="BI1066" s="158">
        <f>IF(N1066="nulová",J1066,0)</f>
        <v>0</v>
      </c>
      <c r="BJ1066" s="17" t="s">
        <v>88</v>
      </c>
      <c r="BK1066" s="158">
        <f>ROUND(I1066*H1066,2)</f>
        <v>0</v>
      </c>
      <c r="BL1066" s="17" t="s">
        <v>267</v>
      </c>
      <c r="BM1066" s="157" t="s">
        <v>1560</v>
      </c>
    </row>
    <row r="1067" spans="2:65" s="1" customFormat="1" ht="16.5" customHeight="1">
      <c r="B1067" s="144"/>
      <c r="C1067" s="180" t="s">
        <v>1561</v>
      </c>
      <c r="D1067" s="180" t="s">
        <v>218</v>
      </c>
      <c r="E1067" s="181" t="s">
        <v>1562</v>
      </c>
      <c r="F1067" s="182" t="s">
        <v>1563</v>
      </c>
      <c r="G1067" s="183" t="s">
        <v>322</v>
      </c>
      <c r="H1067" s="184">
        <v>12.3</v>
      </c>
      <c r="I1067" s="185"/>
      <c r="J1067" s="186">
        <f>ROUND(I1067*H1067,2)</f>
        <v>0</v>
      </c>
      <c r="K1067" s="187"/>
      <c r="L1067" s="188"/>
      <c r="M1067" s="189" t="s">
        <v>1</v>
      </c>
      <c r="N1067" s="190" t="s">
        <v>41</v>
      </c>
      <c r="P1067" s="155">
        <f>O1067*H1067</f>
        <v>0</v>
      </c>
      <c r="Q1067" s="155">
        <v>1.5E-3</v>
      </c>
      <c r="R1067" s="155">
        <f>Q1067*H1067</f>
        <v>1.8450000000000001E-2</v>
      </c>
      <c r="S1067" s="155">
        <v>0</v>
      </c>
      <c r="T1067" s="156">
        <f>S1067*H1067</f>
        <v>0</v>
      </c>
      <c r="AR1067" s="157" t="s">
        <v>336</v>
      </c>
      <c r="AT1067" s="157" t="s">
        <v>218</v>
      </c>
      <c r="AU1067" s="157" t="s">
        <v>88</v>
      </c>
      <c r="AY1067" s="17" t="s">
        <v>186</v>
      </c>
      <c r="BE1067" s="158">
        <f>IF(N1067="základná",J1067,0)</f>
        <v>0</v>
      </c>
      <c r="BF1067" s="158">
        <f>IF(N1067="znížená",J1067,0)</f>
        <v>0</v>
      </c>
      <c r="BG1067" s="158">
        <f>IF(N1067="zákl. prenesená",J1067,0)</f>
        <v>0</v>
      </c>
      <c r="BH1067" s="158">
        <f>IF(N1067="zníž. prenesená",J1067,0)</f>
        <v>0</v>
      </c>
      <c r="BI1067" s="158">
        <f>IF(N1067="nulová",J1067,0)</f>
        <v>0</v>
      </c>
      <c r="BJ1067" s="17" t="s">
        <v>88</v>
      </c>
      <c r="BK1067" s="158">
        <f>ROUND(I1067*H1067,2)</f>
        <v>0</v>
      </c>
      <c r="BL1067" s="17" t="s">
        <v>267</v>
      </c>
      <c r="BM1067" s="157" t="s">
        <v>1564</v>
      </c>
    </row>
    <row r="1068" spans="2:65" s="1" customFormat="1" ht="24.25" customHeight="1">
      <c r="B1068" s="144"/>
      <c r="C1068" s="145" t="s">
        <v>1186</v>
      </c>
      <c r="D1068" s="145" t="s">
        <v>188</v>
      </c>
      <c r="E1068" s="146" t="s">
        <v>1565</v>
      </c>
      <c r="F1068" s="147" t="s">
        <v>1566</v>
      </c>
      <c r="G1068" s="148" t="s">
        <v>1104</v>
      </c>
      <c r="H1068" s="198"/>
      <c r="I1068" s="150"/>
      <c r="J1068" s="151">
        <f>ROUND(I1068*H1068,2)</f>
        <v>0</v>
      </c>
      <c r="K1068" s="152"/>
      <c r="L1068" s="32"/>
      <c r="M1068" s="153" t="s">
        <v>1</v>
      </c>
      <c r="N1068" s="154" t="s">
        <v>41</v>
      </c>
      <c r="P1068" s="155">
        <f>O1068*H1068</f>
        <v>0</v>
      </c>
      <c r="Q1068" s="155">
        <v>0</v>
      </c>
      <c r="R1068" s="155">
        <f>Q1068*H1068</f>
        <v>0</v>
      </c>
      <c r="S1068" s="155">
        <v>0</v>
      </c>
      <c r="T1068" s="156">
        <f>S1068*H1068</f>
        <v>0</v>
      </c>
      <c r="AR1068" s="157" t="s">
        <v>267</v>
      </c>
      <c r="AT1068" s="157" t="s">
        <v>188</v>
      </c>
      <c r="AU1068" s="157" t="s">
        <v>88</v>
      </c>
      <c r="AY1068" s="17" t="s">
        <v>186</v>
      </c>
      <c r="BE1068" s="158">
        <f>IF(N1068="základná",J1068,0)</f>
        <v>0</v>
      </c>
      <c r="BF1068" s="158">
        <f>IF(N1068="znížená",J1068,0)</f>
        <v>0</v>
      </c>
      <c r="BG1068" s="158">
        <f>IF(N1068="zákl. prenesená",J1068,0)</f>
        <v>0</v>
      </c>
      <c r="BH1068" s="158">
        <f>IF(N1068="zníž. prenesená",J1068,0)</f>
        <v>0</v>
      </c>
      <c r="BI1068" s="158">
        <f>IF(N1068="nulová",J1068,0)</f>
        <v>0</v>
      </c>
      <c r="BJ1068" s="17" t="s">
        <v>88</v>
      </c>
      <c r="BK1068" s="158">
        <f>ROUND(I1068*H1068,2)</f>
        <v>0</v>
      </c>
      <c r="BL1068" s="17" t="s">
        <v>267</v>
      </c>
      <c r="BM1068" s="157" t="s">
        <v>1567</v>
      </c>
    </row>
    <row r="1069" spans="2:65" s="11" customFormat="1" ht="22.9" customHeight="1">
      <c r="B1069" s="132"/>
      <c r="D1069" s="133" t="s">
        <v>74</v>
      </c>
      <c r="E1069" s="142" t="s">
        <v>1568</v>
      </c>
      <c r="F1069" s="142" t="s">
        <v>1569</v>
      </c>
      <c r="I1069" s="135"/>
      <c r="J1069" s="143">
        <f>BK1069</f>
        <v>0</v>
      </c>
      <c r="L1069" s="132"/>
      <c r="M1069" s="137"/>
      <c r="P1069" s="138">
        <f>SUM(P1070:P1117)</f>
        <v>0</v>
      </c>
      <c r="R1069" s="138">
        <f>SUM(R1070:R1117)</f>
        <v>0</v>
      </c>
      <c r="T1069" s="139">
        <f>SUM(T1070:T1117)</f>
        <v>0</v>
      </c>
      <c r="AR1069" s="133" t="s">
        <v>88</v>
      </c>
      <c r="AT1069" s="140" t="s">
        <v>74</v>
      </c>
      <c r="AU1069" s="140" t="s">
        <v>82</v>
      </c>
      <c r="AY1069" s="133" t="s">
        <v>186</v>
      </c>
      <c r="BK1069" s="141">
        <f>SUM(BK1070:BK1117)</f>
        <v>0</v>
      </c>
    </row>
    <row r="1070" spans="2:65" s="1" customFormat="1" ht="33" customHeight="1">
      <c r="B1070" s="144"/>
      <c r="C1070" s="145" t="s">
        <v>1570</v>
      </c>
      <c r="D1070" s="145" t="s">
        <v>188</v>
      </c>
      <c r="E1070" s="146" t="s">
        <v>1571</v>
      </c>
      <c r="F1070" s="147" t="s">
        <v>1572</v>
      </c>
      <c r="G1070" s="148" t="s">
        <v>132</v>
      </c>
      <c r="H1070" s="149">
        <v>18.521999999999998</v>
      </c>
      <c r="I1070" s="150"/>
      <c r="J1070" s="151">
        <f>ROUND(I1070*H1070,2)</f>
        <v>0</v>
      </c>
      <c r="K1070" s="152"/>
      <c r="L1070" s="32"/>
      <c r="M1070" s="153" t="s">
        <v>1</v>
      </c>
      <c r="N1070" s="154" t="s">
        <v>41</v>
      </c>
      <c r="P1070" s="155">
        <f>O1070*H1070</f>
        <v>0</v>
      </c>
      <c r="Q1070" s="155">
        <v>0</v>
      </c>
      <c r="R1070" s="155">
        <f>Q1070*H1070</f>
        <v>0</v>
      </c>
      <c r="S1070" s="155">
        <v>0</v>
      </c>
      <c r="T1070" s="156">
        <f>S1070*H1070</f>
        <v>0</v>
      </c>
      <c r="AR1070" s="157" t="s">
        <v>267</v>
      </c>
      <c r="AT1070" s="157" t="s">
        <v>188</v>
      </c>
      <c r="AU1070" s="157" t="s">
        <v>88</v>
      </c>
      <c r="AY1070" s="17" t="s">
        <v>186</v>
      </c>
      <c r="BE1070" s="158">
        <f>IF(N1070="základná",J1070,0)</f>
        <v>0</v>
      </c>
      <c r="BF1070" s="158">
        <f>IF(N1070="znížená",J1070,0)</f>
        <v>0</v>
      </c>
      <c r="BG1070" s="158">
        <f>IF(N1070="zákl. prenesená",J1070,0)</f>
        <v>0</v>
      </c>
      <c r="BH1070" s="158">
        <f>IF(N1070="zníž. prenesená",J1070,0)</f>
        <v>0</v>
      </c>
      <c r="BI1070" s="158">
        <f>IF(N1070="nulová",J1070,0)</f>
        <v>0</v>
      </c>
      <c r="BJ1070" s="17" t="s">
        <v>88</v>
      </c>
      <c r="BK1070" s="158">
        <f>ROUND(I1070*H1070,2)</f>
        <v>0</v>
      </c>
      <c r="BL1070" s="17" t="s">
        <v>267</v>
      </c>
      <c r="BM1070" s="157" t="s">
        <v>1573</v>
      </c>
    </row>
    <row r="1071" spans="2:65" s="14" customFormat="1">
      <c r="B1071" s="174"/>
      <c r="D1071" s="160" t="s">
        <v>193</v>
      </c>
      <c r="E1071" s="175" t="s">
        <v>1</v>
      </c>
      <c r="F1071" s="176" t="s">
        <v>575</v>
      </c>
      <c r="H1071" s="175" t="s">
        <v>1</v>
      </c>
      <c r="I1071" s="177"/>
      <c r="L1071" s="174"/>
      <c r="M1071" s="178"/>
      <c r="T1071" s="179"/>
      <c r="AT1071" s="175" t="s">
        <v>193</v>
      </c>
      <c r="AU1071" s="175" t="s">
        <v>88</v>
      </c>
      <c r="AV1071" s="14" t="s">
        <v>82</v>
      </c>
      <c r="AW1071" s="14" t="s">
        <v>31</v>
      </c>
      <c r="AX1071" s="14" t="s">
        <v>75</v>
      </c>
      <c r="AY1071" s="175" t="s">
        <v>186</v>
      </c>
    </row>
    <row r="1072" spans="2:65" s="12" customFormat="1">
      <c r="B1072" s="159"/>
      <c r="D1072" s="160" t="s">
        <v>193</v>
      </c>
      <c r="E1072" s="161" t="s">
        <v>1</v>
      </c>
      <c r="F1072" s="162" t="s">
        <v>1574</v>
      </c>
      <c r="H1072" s="163">
        <v>9.282</v>
      </c>
      <c r="I1072" s="164"/>
      <c r="L1072" s="159"/>
      <c r="M1072" s="165"/>
      <c r="T1072" s="166"/>
      <c r="AT1072" s="161" t="s">
        <v>193</v>
      </c>
      <c r="AU1072" s="161" t="s">
        <v>88</v>
      </c>
      <c r="AV1072" s="12" t="s">
        <v>88</v>
      </c>
      <c r="AW1072" s="12" t="s">
        <v>31</v>
      </c>
      <c r="AX1072" s="12" t="s">
        <v>75</v>
      </c>
      <c r="AY1072" s="161" t="s">
        <v>186</v>
      </c>
    </row>
    <row r="1073" spans="2:65" s="14" customFormat="1">
      <c r="B1073" s="174"/>
      <c r="D1073" s="160" t="s">
        <v>193</v>
      </c>
      <c r="E1073" s="175" t="s">
        <v>1</v>
      </c>
      <c r="F1073" s="176" t="s">
        <v>1575</v>
      </c>
      <c r="H1073" s="175" t="s">
        <v>1</v>
      </c>
      <c r="I1073" s="177"/>
      <c r="L1073" s="174"/>
      <c r="M1073" s="178"/>
      <c r="T1073" s="179"/>
      <c r="AT1073" s="175" t="s">
        <v>193</v>
      </c>
      <c r="AU1073" s="175" t="s">
        <v>88</v>
      </c>
      <c r="AV1073" s="14" t="s">
        <v>82</v>
      </c>
      <c r="AW1073" s="14" t="s">
        <v>31</v>
      </c>
      <c r="AX1073" s="14" t="s">
        <v>75</v>
      </c>
      <c r="AY1073" s="175" t="s">
        <v>186</v>
      </c>
    </row>
    <row r="1074" spans="2:65" s="12" customFormat="1">
      <c r="B1074" s="159"/>
      <c r="D1074" s="160" t="s">
        <v>193</v>
      </c>
      <c r="E1074" s="161" t="s">
        <v>1</v>
      </c>
      <c r="F1074" s="162" t="s">
        <v>585</v>
      </c>
      <c r="H1074" s="163">
        <v>5.0960000000000001</v>
      </c>
      <c r="I1074" s="164"/>
      <c r="L1074" s="159"/>
      <c r="M1074" s="165"/>
      <c r="T1074" s="166"/>
      <c r="AT1074" s="161" t="s">
        <v>193</v>
      </c>
      <c r="AU1074" s="161" t="s">
        <v>88</v>
      </c>
      <c r="AV1074" s="12" t="s">
        <v>88</v>
      </c>
      <c r="AW1074" s="12" t="s">
        <v>31</v>
      </c>
      <c r="AX1074" s="12" t="s">
        <v>75</v>
      </c>
      <c r="AY1074" s="161" t="s">
        <v>186</v>
      </c>
    </row>
    <row r="1075" spans="2:65" s="12" customFormat="1">
      <c r="B1075" s="159"/>
      <c r="D1075" s="160" t="s">
        <v>193</v>
      </c>
      <c r="E1075" s="161" t="s">
        <v>1</v>
      </c>
      <c r="F1075" s="162" t="s">
        <v>586</v>
      </c>
      <c r="H1075" s="163">
        <v>1.96</v>
      </c>
      <c r="I1075" s="164"/>
      <c r="L1075" s="159"/>
      <c r="M1075" s="165"/>
      <c r="T1075" s="166"/>
      <c r="AT1075" s="161" t="s">
        <v>193</v>
      </c>
      <c r="AU1075" s="161" t="s">
        <v>88</v>
      </c>
      <c r="AV1075" s="12" t="s">
        <v>88</v>
      </c>
      <c r="AW1075" s="12" t="s">
        <v>31</v>
      </c>
      <c r="AX1075" s="12" t="s">
        <v>75</v>
      </c>
      <c r="AY1075" s="161" t="s">
        <v>186</v>
      </c>
    </row>
    <row r="1076" spans="2:65" s="12" customFormat="1">
      <c r="B1076" s="159"/>
      <c r="D1076" s="160" t="s">
        <v>193</v>
      </c>
      <c r="E1076" s="161" t="s">
        <v>1</v>
      </c>
      <c r="F1076" s="162" t="s">
        <v>587</v>
      </c>
      <c r="H1076" s="163">
        <v>2.1840000000000002</v>
      </c>
      <c r="I1076" s="164"/>
      <c r="L1076" s="159"/>
      <c r="M1076" s="165"/>
      <c r="T1076" s="166"/>
      <c r="AT1076" s="161" t="s">
        <v>193</v>
      </c>
      <c r="AU1076" s="161" t="s">
        <v>88</v>
      </c>
      <c r="AV1076" s="12" t="s">
        <v>88</v>
      </c>
      <c r="AW1076" s="12" t="s">
        <v>31</v>
      </c>
      <c r="AX1076" s="12" t="s">
        <v>75</v>
      </c>
      <c r="AY1076" s="161" t="s">
        <v>186</v>
      </c>
    </row>
    <row r="1077" spans="2:65" s="13" customFormat="1">
      <c r="B1077" s="167"/>
      <c r="D1077" s="160" t="s">
        <v>193</v>
      </c>
      <c r="E1077" s="168" t="s">
        <v>1</v>
      </c>
      <c r="F1077" s="169" t="s">
        <v>195</v>
      </c>
      <c r="H1077" s="170">
        <v>18.521999999999998</v>
      </c>
      <c r="I1077" s="171"/>
      <c r="L1077" s="167"/>
      <c r="M1077" s="172"/>
      <c r="T1077" s="173"/>
      <c r="AT1077" s="168" t="s">
        <v>193</v>
      </c>
      <c r="AU1077" s="168" t="s">
        <v>88</v>
      </c>
      <c r="AV1077" s="13" t="s">
        <v>192</v>
      </c>
      <c r="AW1077" s="13" t="s">
        <v>31</v>
      </c>
      <c r="AX1077" s="13" t="s">
        <v>82</v>
      </c>
      <c r="AY1077" s="168" t="s">
        <v>186</v>
      </c>
    </row>
    <row r="1078" spans="2:65" s="1" customFormat="1" ht="49.15" customHeight="1">
      <c r="B1078" s="144"/>
      <c r="C1078" s="180" t="s">
        <v>1190</v>
      </c>
      <c r="D1078" s="180" t="s">
        <v>218</v>
      </c>
      <c r="E1078" s="181" t="s">
        <v>1576</v>
      </c>
      <c r="F1078" s="182" t="s">
        <v>1577</v>
      </c>
      <c r="G1078" s="183" t="s">
        <v>132</v>
      </c>
      <c r="H1078" s="184">
        <v>19.263000000000002</v>
      </c>
      <c r="I1078" s="185"/>
      <c r="J1078" s="186">
        <f>ROUND(I1078*H1078,2)</f>
        <v>0</v>
      </c>
      <c r="K1078" s="187"/>
      <c r="L1078" s="188"/>
      <c r="M1078" s="189" t="s">
        <v>1</v>
      </c>
      <c r="N1078" s="190" t="s">
        <v>41</v>
      </c>
      <c r="P1078" s="155">
        <f>O1078*H1078</f>
        <v>0</v>
      </c>
      <c r="Q1078" s="155">
        <v>0</v>
      </c>
      <c r="R1078" s="155">
        <f>Q1078*H1078</f>
        <v>0</v>
      </c>
      <c r="S1078" s="155">
        <v>0</v>
      </c>
      <c r="T1078" s="156">
        <f>S1078*H1078</f>
        <v>0</v>
      </c>
      <c r="AR1078" s="157" t="s">
        <v>336</v>
      </c>
      <c r="AT1078" s="157" t="s">
        <v>218</v>
      </c>
      <c r="AU1078" s="157" t="s">
        <v>88</v>
      </c>
      <c r="AY1078" s="17" t="s">
        <v>186</v>
      </c>
      <c r="BE1078" s="158">
        <f>IF(N1078="základná",J1078,0)</f>
        <v>0</v>
      </c>
      <c r="BF1078" s="158">
        <f>IF(N1078="znížená",J1078,0)</f>
        <v>0</v>
      </c>
      <c r="BG1078" s="158">
        <f>IF(N1078="zákl. prenesená",J1078,0)</f>
        <v>0</v>
      </c>
      <c r="BH1078" s="158">
        <f>IF(N1078="zníž. prenesená",J1078,0)</f>
        <v>0</v>
      </c>
      <c r="BI1078" s="158">
        <f>IF(N1078="nulová",J1078,0)</f>
        <v>0</v>
      </c>
      <c r="BJ1078" s="17" t="s">
        <v>88</v>
      </c>
      <c r="BK1078" s="158">
        <f>ROUND(I1078*H1078,2)</f>
        <v>0</v>
      </c>
      <c r="BL1078" s="17" t="s">
        <v>267</v>
      </c>
      <c r="BM1078" s="157" t="s">
        <v>1578</v>
      </c>
    </row>
    <row r="1079" spans="2:65" s="14" customFormat="1" ht="30">
      <c r="B1079" s="174"/>
      <c r="D1079" s="160" t="s">
        <v>193</v>
      </c>
      <c r="E1079" s="175" t="s">
        <v>1</v>
      </c>
      <c r="F1079" s="176" t="s">
        <v>1579</v>
      </c>
      <c r="H1079" s="175" t="s">
        <v>1</v>
      </c>
      <c r="I1079" s="177"/>
      <c r="L1079" s="174"/>
      <c r="M1079" s="178"/>
      <c r="T1079" s="179"/>
      <c r="AT1079" s="175" t="s">
        <v>193</v>
      </c>
      <c r="AU1079" s="175" t="s">
        <v>88</v>
      </c>
      <c r="AV1079" s="14" t="s">
        <v>82</v>
      </c>
      <c r="AW1079" s="14" t="s">
        <v>31</v>
      </c>
      <c r="AX1079" s="14" t="s">
        <v>75</v>
      </c>
      <c r="AY1079" s="175" t="s">
        <v>186</v>
      </c>
    </row>
    <row r="1080" spans="2:65" s="12" customFormat="1">
      <c r="B1080" s="159"/>
      <c r="D1080" s="160" t="s">
        <v>193</v>
      </c>
      <c r="E1080" s="161" t="s">
        <v>1</v>
      </c>
      <c r="F1080" s="162" t="s">
        <v>1580</v>
      </c>
      <c r="H1080" s="163">
        <v>19.263000000000002</v>
      </c>
      <c r="I1080" s="164"/>
      <c r="L1080" s="159"/>
      <c r="M1080" s="165"/>
      <c r="T1080" s="166"/>
      <c r="AT1080" s="161" t="s">
        <v>193</v>
      </c>
      <c r="AU1080" s="161" t="s">
        <v>88</v>
      </c>
      <c r="AV1080" s="12" t="s">
        <v>88</v>
      </c>
      <c r="AW1080" s="12" t="s">
        <v>31</v>
      </c>
      <c r="AX1080" s="12" t="s">
        <v>75</v>
      </c>
      <c r="AY1080" s="161" t="s">
        <v>186</v>
      </c>
    </row>
    <row r="1081" spans="2:65" s="13" customFormat="1">
      <c r="B1081" s="167"/>
      <c r="D1081" s="160" t="s">
        <v>193</v>
      </c>
      <c r="E1081" s="168" t="s">
        <v>1</v>
      </c>
      <c r="F1081" s="169" t="s">
        <v>195</v>
      </c>
      <c r="H1081" s="170">
        <v>19.263000000000002</v>
      </c>
      <c r="I1081" s="171"/>
      <c r="L1081" s="167"/>
      <c r="M1081" s="172"/>
      <c r="T1081" s="173"/>
      <c r="AT1081" s="168" t="s">
        <v>193</v>
      </c>
      <c r="AU1081" s="168" t="s">
        <v>88</v>
      </c>
      <c r="AV1081" s="13" t="s">
        <v>192</v>
      </c>
      <c r="AW1081" s="13" t="s">
        <v>31</v>
      </c>
      <c r="AX1081" s="13" t="s">
        <v>82</v>
      </c>
      <c r="AY1081" s="168" t="s">
        <v>186</v>
      </c>
    </row>
    <row r="1082" spans="2:65" s="1" customFormat="1" ht="16.5" customHeight="1">
      <c r="B1082" s="144"/>
      <c r="C1082" s="145" t="s">
        <v>1581</v>
      </c>
      <c r="D1082" s="145" t="s">
        <v>188</v>
      </c>
      <c r="E1082" s="146" t="s">
        <v>1582</v>
      </c>
      <c r="F1082" s="147" t="s">
        <v>1583</v>
      </c>
      <c r="G1082" s="148" t="s">
        <v>322</v>
      </c>
      <c r="H1082" s="149">
        <v>82.89</v>
      </c>
      <c r="I1082" s="150"/>
      <c r="J1082" s="151">
        <f>ROUND(I1082*H1082,2)</f>
        <v>0</v>
      </c>
      <c r="K1082" s="152"/>
      <c r="L1082" s="32"/>
      <c r="M1082" s="153" t="s">
        <v>1</v>
      </c>
      <c r="N1082" s="154" t="s">
        <v>41</v>
      </c>
      <c r="P1082" s="155">
        <f>O1082*H1082</f>
        <v>0</v>
      </c>
      <c r="Q1082" s="155">
        <v>0</v>
      </c>
      <c r="R1082" s="155">
        <f>Q1082*H1082</f>
        <v>0</v>
      </c>
      <c r="S1082" s="155">
        <v>0</v>
      </c>
      <c r="T1082" s="156">
        <f>S1082*H1082</f>
        <v>0</v>
      </c>
      <c r="AR1082" s="157" t="s">
        <v>267</v>
      </c>
      <c r="AT1082" s="157" t="s">
        <v>188</v>
      </c>
      <c r="AU1082" s="157" t="s">
        <v>88</v>
      </c>
      <c r="AY1082" s="17" t="s">
        <v>186</v>
      </c>
      <c r="BE1082" s="158">
        <f>IF(N1082="základná",J1082,0)</f>
        <v>0</v>
      </c>
      <c r="BF1082" s="158">
        <f>IF(N1082="znížená",J1082,0)</f>
        <v>0</v>
      </c>
      <c r="BG1082" s="158">
        <f>IF(N1082="zákl. prenesená",J1082,0)</f>
        <v>0</v>
      </c>
      <c r="BH1082" s="158">
        <f>IF(N1082="zníž. prenesená",J1082,0)</f>
        <v>0</v>
      </c>
      <c r="BI1082" s="158">
        <f>IF(N1082="nulová",J1082,0)</f>
        <v>0</v>
      </c>
      <c r="BJ1082" s="17" t="s">
        <v>88</v>
      </c>
      <c r="BK1082" s="158">
        <f>ROUND(I1082*H1082,2)</f>
        <v>0</v>
      </c>
      <c r="BL1082" s="17" t="s">
        <v>267</v>
      </c>
      <c r="BM1082" s="157" t="s">
        <v>1584</v>
      </c>
    </row>
    <row r="1083" spans="2:65" s="12" customFormat="1">
      <c r="B1083" s="159"/>
      <c r="D1083" s="160" t="s">
        <v>193</v>
      </c>
      <c r="E1083" s="161" t="s">
        <v>1</v>
      </c>
      <c r="F1083" s="162" t="s">
        <v>1585</v>
      </c>
      <c r="H1083" s="163">
        <v>14.92</v>
      </c>
      <c r="I1083" s="164"/>
      <c r="L1083" s="159"/>
      <c r="M1083" s="165"/>
      <c r="T1083" s="166"/>
      <c r="AT1083" s="161" t="s">
        <v>193</v>
      </c>
      <c r="AU1083" s="161" t="s">
        <v>88</v>
      </c>
      <c r="AV1083" s="12" t="s">
        <v>88</v>
      </c>
      <c r="AW1083" s="12" t="s">
        <v>31</v>
      </c>
      <c r="AX1083" s="12" t="s">
        <v>75</v>
      </c>
      <c r="AY1083" s="161" t="s">
        <v>186</v>
      </c>
    </row>
    <row r="1084" spans="2:65" s="12" customFormat="1">
      <c r="B1084" s="159"/>
      <c r="D1084" s="160" t="s">
        <v>193</v>
      </c>
      <c r="E1084" s="161" t="s">
        <v>1</v>
      </c>
      <c r="F1084" s="162" t="s">
        <v>1586</v>
      </c>
      <c r="H1084" s="163">
        <v>22.1</v>
      </c>
      <c r="I1084" s="164"/>
      <c r="L1084" s="159"/>
      <c r="M1084" s="165"/>
      <c r="T1084" s="166"/>
      <c r="AT1084" s="161" t="s">
        <v>193</v>
      </c>
      <c r="AU1084" s="161" t="s">
        <v>88</v>
      </c>
      <c r="AV1084" s="12" t="s">
        <v>88</v>
      </c>
      <c r="AW1084" s="12" t="s">
        <v>31</v>
      </c>
      <c r="AX1084" s="12" t="s">
        <v>75</v>
      </c>
      <c r="AY1084" s="161" t="s">
        <v>186</v>
      </c>
    </row>
    <row r="1085" spans="2:65" s="12" customFormat="1">
      <c r="B1085" s="159"/>
      <c r="D1085" s="160" t="s">
        <v>193</v>
      </c>
      <c r="E1085" s="161" t="s">
        <v>1</v>
      </c>
      <c r="F1085" s="162" t="s">
        <v>1587</v>
      </c>
      <c r="H1085" s="163">
        <v>11.85</v>
      </c>
      <c r="I1085" s="164"/>
      <c r="L1085" s="159"/>
      <c r="M1085" s="165"/>
      <c r="T1085" s="166"/>
      <c r="AT1085" s="161" t="s">
        <v>193</v>
      </c>
      <c r="AU1085" s="161" t="s">
        <v>88</v>
      </c>
      <c r="AV1085" s="12" t="s">
        <v>88</v>
      </c>
      <c r="AW1085" s="12" t="s">
        <v>31</v>
      </c>
      <c r="AX1085" s="12" t="s">
        <v>75</v>
      </c>
      <c r="AY1085" s="161" t="s">
        <v>186</v>
      </c>
    </row>
    <row r="1086" spans="2:65" s="12" customFormat="1">
      <c r="B1086" s="159"/>
      <c r="D1086" s="160" t="s">
        <v>193</v>
      </c>
      <c r="E1086" s="161" t="s">
        <v>1</v>
      </c>
      <c r="F1086" s="162" t="s">
        <v>1588</v>
      </c>
      <c r="H1086" s="163">
        <v>7.12</v>
      </c>
      <c r="I1086" s="164"/>
      <c r="L1086" s="159"/>
      <c r="M1086" s="165"/>
      <c r="T1086" s="166"/>
      <c r="AT1086" s="161" t="s">
        <v>193</v>
      </c>
      <c r="AU1086" s="161" t="s">
        <v>88</v>
      </c>
      <c r="AV1086" s="12" t="s">
        <v>88</v>
      </c>
      <c r="AW1086" s="12" t="s">
        <v>31</v>
      </c>
      <c r="AX1086" s="12" t="s">
        <v>75</v>
      </c>
      <c r="AY1086" s="161" t="s">
        <v>186</v>
      </c>
    </row>
    <row r="1087" spans="2:65" s="12" customFormat="1">
      <c r="B1087" s="159"/>
      <c r="D1087" s="160" t="s">
        <v>193</v>
      </c>
      <c r="E1087" s="161" t="s">
        <v>1</v>
      </c>
      <c r="F1087" s="162" t="s">
        <v>1589</v>
      </c>
      <c r="H1087" s="163">
        <v>14.5</v>
      </c>
      <c r="I1087" s="164"/>
      <c r="L1087" s="159"/>
      <c r="M1087" s="165"/>
      <c r="T1087" s="166"/>
      <c r="AT1087" s="161" t="s">
        <v>193</v>
      </c>
      <c r="AU1087" s="161" t="s">
        <v>88</v>
      </c>
      <c r="AV1087" s="12" t="s">
        <v>88</v>
      </c>
      <c r="AW1087" s="12" t="s">
        <v>31</v>
      </c>
      <c r="AX1087" s="12" t="s">
        <v>75</v>
      </c>
      <c r="AY1087" s="161" t="s">
        <v>186</v>
      </c>
    </row>
    <row r="1088" spans="2:65" s="12" customFormat="1">
      <c r="B1088" s="159"/>
      <c r="D1088" s="160" t="s">
        <v>193</v>
      </c>
      <c r="E1088" s="161" t="s">
        <v>1</v>
      </c>
      <c r="F1088" s="162" t="s">
        <v>1590</v>
      </c>
      <c r="H1088" s="163">
        <v>12.4</v>
      </c>
      <c r="I1088" s="164"/>
      <c r="L1088" s="159"/>
      <c r="M1088" s="165"/>
      <c r="T1088" s="166"/>
      <c r="AT1088" s="161" t="s">
        <v>193</v>
      </c>
      <c r="AU1088" s="161" t="s">
        <v>88</v>
      </c>
      <c r="AV1088" s="12" t="s">
        <v>88</v>
      </c>
      <c r="AW1088" s="12" t="s">
        <v>31</v>
      </c>
      <c r="AX1088" s="12" t="s">
        <v>75</v>
      </c>
      <c r="AY1088" s="161" t="s">
        <v>186</v>
      </c>
    </row>
    <row r="1089" spans="2:65" s="13" customFormat="1">
      <c r="B1089" s="167"/>
      <c r="D1089" s="160" t="s">
        <v>193</v>
      </c>
      <c r="E1089" s="168" t="s">
        <v>1</v>
      </c>
      <c r="F1089" s="169" t="s">
        <v>195</v>
      </c>
      <c r="H1089" s="170">
        <v>82.89</v>
      </c>
      <c r="I1089" s="171"/>
      <c r="L1089" s="167"/>
      <c r="M1089" s="172"/>
      <c r="T1089" s="173"/>
      <c r="AT1089" s="168" t="s">
        <v>193</v>
      </c>
      <c r="AU1089" s="168" t="s">
        <v>88</v>
      </c>
      <c r="AV1089" s="13" t="s">
        <v>192</v>
      </c>
      <c r="AW1089" s="13" t="s">
        <v>31</v>
      </c>
      <c r="AX1089" s="13" t="s">
        <v>82</v>
      </c>
      <c r="AY1089" s="168" t="s">
        <v>186</v>
      </c>
    </row>
    <row r="1090" spans="2:65" s="1" customFormat="1" ht="24.25" customHeight="1">
      <c r="B1090" s="144"/>
      <c r="C1090" s="145" t="s">
        <v>1197</v>
      </c>
      <c r="D1090" s="145" t="s">
        <v>188</v>
      </c>
      <c r="E1090" s="146" t="s">
        <v>1591</v>
      </c>
      <c r="F1090" s="147" t="s">
        <v>1592</v>
      </c>
      <c r="G1090" s="148" t="s">
        <v>322</v>
      </c>
      <c r="H1090" s="149">
        <v>23.38</v>
      </c>
      <c r="I1090" s="150"/>
      <c r="J1090" s="151">
        <f>ROUND(I1090*H1090,2)</f>
        <v>0</v>
      </c>
      <c r="K1090" s="152"/>
      <c r="L1090" s="32"/>
      <c r="M1090" s="153" t="s">
        <v>1</v>
      </c>
      <c r="N1090" s="154" t="s">
        <v>41</v>
      </c>
      <c r="P1090" s="155">
        <f>O1090*H1090</f>
        <v>0</v>
      </c>
      <c r="Q1090" s="155">
        <v>0</v>
      </c>
      <c r="R1090" s="155">
        <f>Q1090*H1090</f>
        <v>0</v>
      </c>
      <c r="S1090" s="155">
        <v>0</v>
      </c>
      <c r="T1090" s="156">
        <f>S1090*H1090</f>
        <v>0</v>
      </c>
      <c r="AR1090" s="157" t="s">
        <v>267</v>
      </c>
      <c r="AT1090" s="157" t="s">
        <v>188</v>
      </c>
      <c r="AU1090" s="157" t="s">
        <v>88</v>
      </c>
      <c r="AY1090" s="17" t="s">
        <v>186</v>
      </c>
      <c r="BE1090" s="158">
        <f>IF(N1090="základná",J1090,0)</f>
        <v>0</v>
      </c>
      <c r="BF1090" s="158">
        <f>IF(N1090="znížená",J1090,0)</f>
        <v>0</v>
      </c>
      <c r="BG1090" s="158">
        <f>IF(N1090="zákl. prenesená",J1090,0)</f>
        <v>0</v>
      </c>
      <c r="BH1090" s="158">
        <f>IF(N1090="zníž. prenesená",J1090,0)</f>
        <v>0</v>
      </c>
      <c r="BI1090" s="158">
        <f>IF(N1090="nulová",J1090,0)</f>
        <v>0</v>
      </c>
      <c r="BJ1090" s="17" t="s">
        <v>88</v>
      </c>
      <c r="BK1090" s="158">
        <f>ROUND(I1090*H1090,2)</f>
        <v>0</v>
      </c>
      <c r="BL1090" s="17" t="s">
        <v>267</v>
      </c>
      <c r="BM1090" s="157" t="s">
        <v>1593</v>
      </c>
    </row>
    <row r="1091" spans="2:65" s="12" customFormat="1">
      <c r="B1091" s="159"/>
      <c r="D1091" s="160" t="s">
        <v>193</v>
      </c>
      <c r="E1091" s="161" t="s">
        <v>1</v>
      </c>
      <c r="F1091" s="162" t="s">
        <v>1594</v>
      </c>
      <c r="H1091" s="163">
        <v>7.28</v>
      </c>
      <c r="I1091" s="164"/>
      <c r="L1091" s="159"/>
      <c r="M1091" s="165"/>
      <c r="T1091" s="166"/>
      <c r="AT1091" s="161" t="s">
        <v>193</v>
      </c>
      <c r="AU1091" s="161" t="s">
        <v>88</v>
      </c>
      <c r="AV1091" s="12" t="s">
        <v>88</v>
      </c>
      <c r="AW1091" s="12" t="s">
        <v>31</v>
      </c>
      <c r="AX1091" s="12" t="s">
        <v>75</v>
      </c>
      <c r="AY1091" s="161" t="s">
        <v>186</v>
      </c>
    </row>
    <row r="1092" spans="2:65" s="12" customFormat="1">
      <c r="B1092" s="159"/>
      <c r="D1092" s="160" t="s">
        <v>193</v>
      </c>
      <c r="E1092" s="161" t="s">
        <v>1</v>
      </c>
      <c r="F1092" s="162" t="s">
        <v>1595</v>
      </c>
      <c r="H1092" s="163">
        <v>4.2</v>
      </c>
      <c r="I1092" s="164"/>
      <c r="L1092" s="159"/>
      <c r="M1092" s="165"/>
      <c r="T1092" s="166"/>
      <c r="AT1092" s="161" t="s">
        <v>193</v>
      </c>
      <c r="AU1092" s="161" t="s">
        <v>88</v>
      </c>
      <c r="AV1092" s="12" t="s">
        <v>88</v>
      </c>
      <c r="AW1092" s="12" t="s">
        <v>31</v>
      </c>
      <c r="AX1092" s="12" t="s">
        <v>75</v>
      </c>
      <c r="AY1092" s="161" t="s">
        <v>186</v>
      </c>
    </row>
    <row r="1093" spans="2:65" s="12" customFormat="1">
      <c r="B1093" s="159"/>
      <c r="D1093" s="160" t="s">
        <v>193</v>
      </c>
      <c r="E1093" s="161" t="s">
        <v>1</v>
      </c>
      <c r="F1093" s="162" t="s">
        <v>1596</v>
      </c>
      <c r="H1093" s="163">
        <v>11.9</v>
      </c>
      <c r="I1093" s="164"/>
      <c r="L1093" s="159"/>
      <c r="M1093" s="165"/>
      <c r="T1093" s="166"/>
      <c r="AT1093" s="161" t="s">
        <v>193</v>
      </c>
      <c r="AU1093" s="161" t="s">
        <v>88</v>
      </c>
      <c r="AV1093" s="12" t="s">
        <v>88</v>
      </c>
      <c r="AW1093" s="12" t="s">
        <v>31</v>
      </c>
      <c r="AX1093" s="12" t="s">
        <v>75</v>
      </c>
      <c r="AY1093" s="161" t="s">
        <v>186</v>
      </c>
    </row>
    <row r="1094" spans="2:65" s="13" customFormat="1">
      <c r="B1094" s="167"/>
      <c r="D1094" s="160" t="s">
        <v>193</v>
      </c>
      <c r="E1094" s="168" t="s">
        <v>1</v>
      </c>
      <c r="F1094" s="169" t="s">
        <v>195</v>
      </c>
      <c r="H1094" s="170">
        <v>23.38</v>
      </c>
      <c r="I1094" s="171"/>
      <c r="L1094" s="167"/>
      <c r="M1094" s="172"/>
      <c r="T1094" s="173"/>
      <c r="AT1094" s="168" t="s">
        <v>193</v>
      </c>
      <c r="AU1094" s="168" t="s">
        <v>88</v>
      </c>
      <c r="AV1094" s="13" t="s">
        <v>192</v>
      </c>
      <c r="AW1094" s="13" t="s">
        <v>31</v>
      </c>
      <c r="AX1094" s="13" t="s">
        <v>82</v>
      </c>
      <c r="AY1094" s="168" t="s">
        <v>186</v>
      </c>
    </row>
    <row r="1095" spans="2:65" s="1" customFormat="1" ht="24.25" customHeight="1">
      <c r="B1095" s="144"/>
      <c r="C1095" s="180" t="s">
        <v>1597</v>
      </c>
      <c r="D1095" s="180" t="s">
        <v>218</v>
      </c>
      <c r="E1095" s="181" t="s">
        <v>1598</v>
      </c>
      <c r="F1095" s="182" t="s">
        <v>1599</v>
      </c>
      <c r="G1095" s="183" t="s">
        <v>322</v>
      </c>
      <c r="H1095" s="184">
        <v>110.521</v>
      </c>
      <c r="I1095" s="185"/>
      <c r="J1095" s="186">
        <f>ROUND(I1095*H1095,2)</f>
        <v>0</v>
      </c>
      <c r="K1095" s="187"/>
      <c r="L1095" s="188"/>
      <c r="M1095" s="189" t="s">
        <v>1</v>
      </c>
      <c r="N1095" s="190" t="s">
        <v>41</v>
      </c>
      <c r="P1095" s="155">
        <f>O1095*H1095</f>
        <v>0</v>
      </c>
      <c r="Q1095" s="155">
        <v>0</v>
      </c>
      <c r="R1095" s="155">
        <f>Q1095*H1095</f>
        <v>0</v>
      </c>
      <c r="S1095" s="155">
        <v>0</v>
      </c>
      <c r="T1095" s="156">
        <f>S1095*H1095</f>
        <v>0</v>
      </c>
      <c r="AR1095" s="157" t="s">
        <v>336</v>
      </c>
      <c r="AT1095" s="157" t="s">
        <v>218</v>
      </c>
      <c r="AU1095" s="157" t="s">
        <v>88</v>
      </c>
      <c r="AY1095" s="17" t="s">
        <v>186</v>
      </c>
      <c r="BE1095" s="158">
        <f>IF(N1095="základná",J1095,0)</f>
        <v>0</v>
      </c>
      <c r="BF1095" s="158">
        <f>IF(N1095="znížená",J1095,0)</f>
        <v>0</v>
      </c>
      <c r="BG1095" s="158">
        <f>IF(N1095="zákl. prenesená",J1095,0)</f>
        <v>0</v>
      </c>
      <c r="BH1095" s="158">
        <f>IF(N1095="zníž. prenesená",J1095,0)</f>
        <v>0</v>
      </c>
      <c r="BI1095" s="158">
        <f>IF(N1095="nulová",J1095,0)</f>
        <v>0</v>
      </c>
      <c r="BJ1095" s="17" t="s">
        <v>88</v>
      </c>
      <c r="BK1095" s="158">
        <f>ROUND(I1095*H1095,2)</f>
        <v>0</v>
      </c>
      <c r="BL1095" s="17" t="s">
        <v>267</v>
      </c>
      <c r="BM1095" s="157" t="s">
        <v>1600</v>
      </c>
    </row>
    <row r="1096" spans="2:65" s="12" customFormat="1">
      <c r="B1096" s="159"/>
      <c r="D1096" s="160" t="s">
        <v>193</v>
      </c>
      <c r="E1096" s="161" t="s">
        <v>1</v>
      </c>
      <c r="F1096" s="162" t="s">
        <v>1601</v>
      </c>
      <c r="H1096" s="163">
        <v>110.521</v>
      </c>
      <c r="I1096" s="164"/>
      <c r="L1096" s="159"/>
      <c r="M1096" s="165"/>
      <c r="T1096" s="166"/>
      <c r="AT1096" s="161" t="s">
        <v>193</v>
      </c>
      <c r="AU1096" s="161" t="s">
        <v>88</v>
      </c>
      <c r="AV1096" s="12" t="s">
        <v>88</v>
      </c>
      <c r="AW1096" s="12" t="s">
        <v>31</v>
      </c>
      <c r="AX1096" s="12" t="s">
        <v>75</v>
      </c>
      <c r="AY1096" s="161" t="s">
        <v>186</v>
      </c>
    </row>
    <row r="1097" spans="2:65" s="13" customFormat="1">
      <c r="B1097" s="167"/>
      <c r="D1097" s="160" t="s">
        <v>193</v>
      </c>
      <c r="E1097" s="168" t="s">
        <v>1</v>
      </c>
      <c r="F1097" s="169" t="s">
        <v>195</v>
      </c>
      <c r="H1097" s="170">
        <v>110.521</v>
      </c>
      <c r="I1097" s="171"/>
      <c r="L1097" s="167"/>
      <c r="M1097" s="172"/>
      <c r="T1097" s="173"/>
      <c r="AT1097" s="168" t="s">
        <v>193</v>
      </c>
      <c r="AU1097" s="168" t="s">
        <v>88</v>
      </c>
      <c r="AV1097" s="13" t="s">
        <v>192</v>
      </c>
      <c r="AW1097" s="13" t="s">
        <v>31</v>
      </c>
      <c r="AX1097" s="13" t="s">
        <v>82</v>
      </c>
      <c r="AY1097" s="168" t="s">
        <v>186</v>
      </c>
    </row>
    <row r="1098" spans="2:65" s="1" customFormat="1" ht="24.25" customHeight="1">
      <c r="B1098" s="144"/>
      <c r="C1098" s="145" t="s">
        <v>1202</v>
      </c>
      <c r="D1098" s="145" t="s">
        <v>188</v>
      </c>
      <c r="E1098" s="146" t="s">
        <v>1602</v>
      </c>
      <c r="F1098" s="147" t="s">
        <v>1603</v>
      </c>
      <c r="G1098" s="148" t="s">
        <v>132</v>
      </c>
      <c r="H1098" s="149">
        <v>88.748000000000005</v>
      </c>
      <c r="I1098" s="150"/>
      <c r="J1098" s="151">
        <f>ROUND(I1098*H1098,2)</f>
        <v>0</v>
      </c>
      <c r="K1098" s="152"/>
      <c r="L1098" s="32"/>
      <c r="M1098" s="153" t="s">
        <v>1</v>
      </c>
      <c r="N1098" s="154" t="s">
        <v>41</v>
      </c>
      <c r="P1098" s="155">
        <f>O1098*H1098</f>
        <v>0</v>
      </c>
      <c r="Q1098" s="155">
        <v>0</v>
      </c>
      <c r="R1098" s="155">
        <f>Q1098*H1098</f>
        <v>0</v>
      </c>
      <c r="S1098" s="155">
        <v>0</v>
      </c>
      <c r="T1098" s="156">
        <f>S1098*H1098</f>
        <v>0</v>
      </c>
      <c r="AR1098" s="157" t="s">
        <v>267</v>
      </c>
      <c r="AT1098" s="157" t="s">
        <v>188</v>
      </c>
      <c r="AU1098" s="157" t="s">
        <v>88</v>
      </c>
      <c r="AY1098" s="17" t="s">
        <v>186</v>
      </c>
      <c r="BE1098" s="158">
        <f>IF(N1098="základná",J1098,0)</f>
        <v>0</v>
      </c>
      <c r="BF1098" s="158">
        <f>IF(N1098="znížená",J1098,0)</f>
        <v>0</v>
      </c>
      <c r="BG1098" s="158">
        <f>IF(N1098="zákl. prenesená",J1098,0)</f>
        <v>0</v>
      </c>
      <c r="BH1098" s="158">
        <f>IF(N1098="zníž. prenesená",J1098,0)</f>
        <v>0</v>
      </c>
      <c r="BI1098" s="158">
        <f>IF(N1098="nulová",J1098,0)</f>
        <v>0</v>
      </c>
      <c r="BJ1098" s="17" t="s">
        <v>88</v>
      </c>
      <c r="BK1098" s="158">
        <f>ROUND(I1098*H1098,2)</f>
        <v>0</v>
      </c>
      <c r="BL1098" s="17" t="s">
        <v>267</v>
      </c>
      <c r="BM1098" s="157" t="s">
        <v>1604</v>
      </c>
    </row>
    <row r="1099" spans="2:65" s="12" customFormat="1">
      <c r="B1099" s="159"/>
      <c r="D1099" s="160" t="s">
        <v>193</v>
      </c>
      <c r="E1099" s="161" t="s">
        <v>1</v>
      </c>
      <c r="F1099" s="162" t="s">
        <v>1605</v>
      </c>
      <c r="H1099" s="163">
        <v>2.88</v>
      </c>
      <c r="I1099" s="164"/>
      <c r="L1099" s="159"/>
      <c r="M1099" s="165"/>
      <c r="T1099" s="166"/>
      <c r="AT1099" s="161" t="s">
        <v>193</v>
      </c>
      <c r="AU1099" s="161" t="s">
        <v>88</v>
      </c>
      <c r="AV1099" s="12" t="s">
        <v>88</v>
      </c>
      <c r="AW1099" s="12" t="s">
        <v>31</v>
      </c>
      <c r="AX1099" s="12" t="s">
        <v>75</v>
      </c>
      <c r="AY1099" s="161" t="s">
        <v>186</v>
      </c>
    </row>
    <row r="1100" spans="2:65" s="12" customFormat="1">
      <c r="B1100" s="159"/>
      <c r="D1100" s="160" t="s">
        <v>193</v>
      </c>
      <c r="E1100" s="161" t="s">
        <v>1</v>
      </c>
      <c r="F1100" s="162" t="s">
        <v>1606</v>
      </c>
      <c r="H1100" s="163">
        <v>1.26</v>
      </c>
      <c r="I1100" s="164"/>
      <c r="L1100" s="159"/>
      <c r="M1100" s="165"/>
      <c r="T1100" s="166"/>
      <c r="AT1100" s="161" t="s">
        <v>193</v>
      </c>
      <c r="AU1100" s="161" t="s">
        <v>88</v>
      </c>
      <c r="AV1100" s="12" t="s">
        <v>88</v>
      </c>
      <c r="AW1100" s="12" t="s">
        <v>31</v>
      </c>
      <c r="AX1100" s="12" t="s">
        <v>75</v>
      </c>
      <c r="AY1100" s="161" t="s">
        <v>186</v>
      </c>
    </row>
    <row r="1101" spans="2:65" s="12" customFormat="1">
      <c r="B1101" s="159"/>
      <c r="D1101" s="160" t="s">
        <v>193</v>
      </c>
      <c r="E1101" s="161" t="s">
        <v>1</v>
      </c>
      <c r="F1101" s="162" t="s">
        <v>808</v>
      </c>
      <c r="H1101" s="163">
        <v>13.05</v>
      </c>
      <c r="I1101" s="164"/>
      <c r="L1101" s="159"/>
      <c r="M1101" s="165"/>
      <c r="T1101" s="166"/>
      <c r="AT1101" s="161" t="s">
        <v>193</v>
      </c>
      <c r="AU1101" s="161" t="s">
        <v>88</v>
      </c>
      <c r="AV1101" s="12" t="s">
        <v>88</v>
      </c>
      <c r="AW1101" s="12" t="s">
        <v>31</v>
      </c>
      <c r="AX1101" s="12" t="s">
        <v>75</v>
      </c>
      <c r="AY1101" s="161" t="s">
        <v>186</v>
      </c>
    </row>
    <row r="1102" spans="2:65" s="12" customFormat="1">
      <c r="B1102" s="159"/>
      <c r="D1102" s="160" t="s">
        <v>193</v>
      </c>
      <c r="E1102" s="161" t="s">
        <v>1</v>
      </c>
      <c r="F1102" s="162" t="s">
        <v>809</v>
      </c>
      <c r="H1102" s="163">
        <v>31.9</v>
      </c>
      <c r="I1102" s="164"/>
      <c r="L1102" s="159"/>
      <c r="M1102" s="165"/>
      <c r="T1102" s="166"/>
      <c r="AT1102" s="161" t="s">
        <v>193</v>
      </c>
      <c r="AU1102" s="161" t="s">
        <v>88</v>
      </c>
      <c r="AV1102" s="12" t="s">
        <v>88</v>
      </c>
      <c r="AW1102" s="12" t="s">
        <v>31</v>
      </c>
      <c r="AX1102" s="12" t="s">
        <v>75</v>
      </c>
      <c r="AY1102" s="161" t="s">
        <v>186</v>
      </c>
    </row>
    <row r="1103" spans="2:65" s="12" customFormat="1">
      <c r="B1103" s="159"/>
      <c r="D1103" s="160" t="s">
        <v>193</v>
      </c>
      <c r="E1103" s="161" t="s">
        <v>1</v>
      </c>
      <c r="F1103" s="162" t="s">
        <v>1607</v>
      </c>
      <c r="H1103" s="163">
        <v>9.82</v>
      </c>
      <c r="I1103" s="164"/>
      <c r="L1103" s="159"/>
      <c r="M1103" s="165"/>
      <c r="T1103" s="166"/>
      <c r="AT1103" s="161" t="s">
        <v>193</v>
      </c>
      <c r="AU1103" s="161" t="s">
        <v>88</v>
      </c>
      <c r="AV1103" s="12" t="s">
        <v>88</v>
      </c>
      <c r="AW1103" s="12" t="s">
        <v>31</v>
      </c>
      <c r="AX1103" s="12" t="s">
        <v>75</v>
      </c>
      <c r="AY1103" s="161" t="s">
        <v>186</v>
      </c>
    </row>
    <row r="1104" spans="2:65" s="12" customFormat="1">
      <c r="B1104" s="159"/>
      <c r="D1104" s="160" t="s">
        <v>193</v>
      </c>
      <c r="E1104" s="161" t="s">
        <v>1</v>
      </c>
      <c r="F1104" s="162" t="s">
        <v>1085</v>
      </c>
      <c r="H1104" s="163">
        <v>5.15</v>
      </c>
      <c r="I1104" s="164"/>
      <c r="L1104" s="159"/>
      <c r="M1104" s="165"/>
      <c r="T1104" s="166"/>
      <c r="AT1104" s="161" t="s">
        <v>193</v>
      </c>
      <c r="AU1104" s="161" t="s">
        <v>88</v>
      </c>
      <c r="AV1104" s="12" t="s">
        <v>88</v>
      </c>
      <c r="AW1104" s="12" t="s">
        <v>31</v>
      </c>
      <c r="AX1104" s="12" t="s">
        <v>75</v>
      </c>
      <c r="AY1104" s="161" t="s">
        <v>186</v>
      </c>
    </row>
    <row r="1105" spans="2:65" s="12" customFormat="1">
      <c r="B1105" s="159"/>
      <c r="D1105" s="160" t="s">
        <v>193</v>
      </c>
      <c r="E1105" s="161" t="s">
        <v>1</v>
      </c>
      <c r="F1105" s="162" t="s">
        <v>643</v>
      </c>
      <c r="H1105" s="163">
        <v>3.798</v>
      </c>
      <c r="I1105" s="164"/>
      <c r="L1105" s="159"/>
      <c r="M1105" s="165"/>
      <c r="T1105" s="166"/>
      <c r="AT1105" s="161" t="s">
        <v>193</v>
      </c>
      <c r="AU1105" s="161" t="s">
        <v>88</v>
      </c>
      <c r="AV1105" s="12" t="s">
        <v>88</v>
      </c>
      <c r="AW1105" s="12" t="s">
        <v>31</v>
      </c>
      <c r="AX1105" s="12" t="s">
        <v>75</v>
      </c>
      <c r="AY1105" s="161" t="s">
        <v>186</v>
      </c>
    </row>
    <row r="1106" spans="2:65" s="12" customFormat="1">
      <c r="B1106" s="159"/>
      <c r="D1106" s="160" t="s">
        <v>193</v>
      </c>
      <c r="E1106" s="161" t="s">
        <v>1</v>
      </c>
      <c r="F1106" s="162" t="s">
        <v>641</v>
      </c>
      <c r="H1106" s="163">
        <v>13.25</v>
      </c>
      <c r="I1106" s="164"/>
      <c r="L1106" s="159"/>
      <c r="M1106" s="165"/>
      <c r="T1106" s="166"/>
      <c r="AT1106" s="161" t="s">
        <v>193</v>
      </c>
      <c r="AU1106" s="161" t="s">
        <v>88</v>
      </c>
      <c r="AV1106" s="12" t="s">
        <v>88</v>
      </c>
      <c r="AW1106" s="12" t="s">
        <v>31</v>
      </c>
      <c r="AX1106" s="12" t="s">
        <v>75</v>
      </c>
      <c r="AY1106" s="161" t="s">
        <v>186</v>
      </c>
    </row>
    <row r="1107" spans="2:65" s="12" customFormat="1">
      <c r="B1107" s="159"/>
      <c r="D1107" s="160" t="s">
        <v>193</v>
      </c>
      <c r="E1107" s="161" t="s">
        <v>1</v>
      </c>
      <c r="F1107" s="162" t="s">
        <v>644</v>
      </c>
      <c r="H1107" s="163">
        <v>6.12</v>
      </c>
      <c r="I1107" s="164"/>
      <c r="L1107" s="159"/>
      <c r="M1107" s="165"/>
      <c r="T1107" s="166"/>
      <c r="AT1107" s="161" t="s">
        <v>193</v>
      </c>
      <c r="AU1107" s="161" t="s">
        <v>88</v>
      </c>
      <c r="AV1107" s="12" t="s">
        <v>88</v>
      </c>
      <c r="AW1107" s="12" t="s">
        <v>31</v>
      </c>
      <c r="AX1107" s="12" t="s">
        <v>75</v>
      </c>
      <c r="AY1107" s="161" t="s">
        <v>186</v>
      </c>
    </row>
    <row r="1108" spans="2:65" s="12" customFormat="1">
      <c r="B1108" s="159"/>
      <c r="D1108" s="160" t="s">
        <v>193</v>
      </c>
      <c r="E1108" s="161" t="s">
        <v>1</v>
      </c>
      <c r="F1108" s="162" t="s">
        <v>1608</v>
      </c>
      <c r="H1108" s="163">
        <v>0.52</v>
      </c>
      <c r="I1108" s="164"/>
      <c r="L1108" s="159"/>
      <c r="M1108" s="165"/>
      <c r="T1108" s="166"/>
      <c r="AT1108" s="161" t="s">
        <v>193</v>
      </c>
      <c r="AU1108" s="161" t="s">
        <v>88</v>
      </c>
      <c r="AV1108" s="12" t="s">
        <v>88</v>
      </c>
      <c r="AW1108" s="12" t="s">
        <v>31</v>
      </c>
      <c r="AX1108" s="12" t="s">
        <v>75</v>
      </c>
      <c r="AY1108" s="161" t="s">
        <v>186</v>
      </c>
    </row>
    <row r="1109" spans="2:65" s="12" customFormat="1">
      <c r="B1109" s="159"/>
      <c r="D1109" s="160" t="s">
        <v>193</v>
      </c>
      <c r="E1109" s="161" t="s">
        <v>1</v>
      </c>
      <c r="F1109" s="162" t="s">
        <v>1609</v>
      </c>
      <c r="H1109" s="163">
        <v>0.48</v>
      </c>
      <c r="I1109" s="164"/>
      <c r="L1109" s="159"/>
      <c r="M1109" s="165"/>
      <c r="T1109" s="166"/>
      <c r="AT1109" s="161" t="s">
        <v>193</v>
      </c>
      <c r="AU1109" s="161" t="s">
        <v>88</v>
      </c>
      <c r="AV1109" s="12" t="s">
        <v>88</v>
      </c>
      <c r="AW1109" s="12" t="s">
        <v>31</v>
      </c>
      <c r="AX1109" s="12" t="s">
        <v>75</v>
      </c>
      <c r="AY1109" s="161" t="s">
        <v>186</v>
      </c>
    </row>
    <row r="1110" spans="2:65" s="12" customFormat="1">
      <c r="B1110" s="159"/>
      <c r="D1110" s="160" t="s">
        <v>193</v>
      </c>
      <c r="E1110" s="161" t="s">
        <v>1</v>
      </c>
      <c r="F1110" s="162" t="s">
        <v>1610</v>
      </c>
      <c r="H1110" s="163">
        <v>0.52</v>
      </c>
      <c r="I1110" s="164"/>
      <c r="L1110" s="159"/>
      <c r="M1110" s="165"/>
      <c r="T1110" s="166"/>
      <c r="AT1110" s="161" t="s">
        <v>193</v>
      </c>
      <c r="AU1110" s="161" t="s">
        <v>88</v>
      </c>
      <c r="AV1110" s="12" t="s">
        <v>88</v>
      </c>
      <c r="AW1110" s="12" t="s">
        <v>31</v>
      </c>
      <c r="AX1110" s="12" t="s">
        <v>75</v>
      </c>
      <c r="AY1110" s="161" t="s">
        <v>186</v>
      </c>
    </row>
    <row r="1111" spans="2:65" s="13" customFormat="1">
      <c r="B1111" s="167"/>
      <c r="D1111" s="160" t="s">
        <v>193</v>
      </c>
      <c r="E1111" s="168" t="s">
        <v>1</v>
      </c>
      <c r="F1111" s="169" t="s">
        <v>195</v>
      </c>
      <c r="H1111" s="170">
        <v>88.748000000000005</v>
      </c>
      <c r="I1111" s="171"/>
      <c r="L1111" s="167"/>
      <c r="M1111" s="172"/>
      <c r="T1111" s="173"/>
      <c r="AT1111" s="168" t="s">
        <v>193</v>
      </c>
      <c r="AU1111" s="168" t="s">
        <v>88</v>
      </c>
      <c r="AV1111" s="13" t="s">
        <v>192</v>
      </c>
      <c r="AW1111" s="13" t="s">
        <v>31</v>
      </c>
      <c r="AX1111" s="13" t="s">
        <v>82</v>
      </c>
      <c r="AY1111" s="168" t="s">
        <v>186</v>
      </c>
    </row>
    <row r="1112" spans="2:65" s="1" customFormat="1" ht="49.15" customHeight="1">
      <c r="B1112" s="144"/>
      <c r="C1112" s="180" t="s">
        <v>1611</v>
      </c>
      <c r="D1112" s="180" t="s">
        <v>218</v>
      </c>
      <c r="E1112" s="181" t="s">
        <v>1612</v>
      </c>
      <c r="F1112" s="182" t="s">
        <v>1613</v>
      </c>
      <c r="G1112" s="183" t="s">
        <v>132</v>
      </c>
      <c r="H1112" s="184">
        <v>92.298000000000002</v>
      </c>
      <c r="I1112" s="185"/>
      <c r="J1112" s="186">
        <f>ROUND(I1112*H1112,2)</f>
        <v>0</v>
      </c>
      <c r="K1112" s="187"/>
      <c r="L1112" s="188"/>
      <c r="M1112" s="189" t="s">
        <v>1</v>
      </c>
      <c r="N1112" s="190" t="s">
        <v>41</v>
      </c>
      <c r="P1112" s="155">
        <f>O1112*H1112</f>
        <v>0</v>
      </c>
      <c r="Q1112" s="155">
        <v>0</v>
      </c>
      <c r="R1112" s="155">
        <f>Q1112*H1112</f>
        <v>0</v>
      </c>
      <c r="S1112" s="155">
        <v>0</v>
      </c>
      <c r="T1112" s="156">
        <f>S1112*H1112</f>
        <v>0</v>
      </c>
      <c r="AR1112" s="157" t="s">
        <v>336</v>
      </c>
      <c r="AT1112" s="157" t="s">
        <v>218</v>
      </c>
      <c r="AU1112" s="157" t="s">
        <v>88</v>
      </c>
      <c r="AY1112" s="17" t="s">
        <v>186</v>
      </c>
      <c r="BE1112" s="158">
        <f>IF(N1112="základná",J1112,0)</f>
        <v>0</v>
      </c>
      <c r="BF1112" s="158">
        <f>IF(N1112="znížená",J1112,0)</f>
        <v>0</v>
      </c>
      <c r="BG1112" s="158">
        <f>IF(N1112="zákl. prenesená",J1112,0)</f>
        <v>0</v>
      </c>
      <c r="BH1112" s="158">
        <f>IF(N1112="zníž. prenesená",J1112,0)</f>
        <v>0</v>
      </c>
      <c r="BI1112" s="158">
        <f>IF(N1112="nulová",J1112,0)</f>
        <v>0</v>
      </c>
      <c r="BJ1112" s="17" t="s">
        <v>88</v>
      </c>
      <c r="BK1112" s="158">
        <f>ROUND(I1112*H1112,2)</f>
        <v>0</v>
      </c>
      <c r="BL1112" s="17" t="s">
        <v>267</v>
      </c>
      <c r="BM1112" s="157" t="s">
        <v>1614</v>
      </c>
    </row>
    <row r="1113" spans="2:65" s="14" customFormat="1" ht="30">
      <c r="B1113" s="174"/>
      <c r="D1113" s="160" t="s">
        <v>193</v>
      </c>
      <c r="E1113" s="175" t="s">
        <v>1</v>
      </c>
      <c r="F1113" s="176" t="s">
        <v>1579</v>
      </c>
      <c r="H1113" s="175" t="s">
        <v>1</v>
      </c>
      <c r="I1113" s="177"/>
      <c r="L1113" s="174"/>
      <c r="M1113" s="178"/>
      <c r="T1113" s="179"/>
      <c r="AT1113" s="175" t="s">
        <v>193</v>
      </c>
      <c r="AU1113" s="175" t="s">
        <v>88</v>
      </c>
      <c r="AV1113" s="14" t="s">
        <v>82</v>
      </c>
      <c r="AW1113" s="14" t="s">
        <v>31</v>
      </c>
      <c r="AX1113" s="14" t="s">
        <v>75</v>
      </c>
      <c r="AY1113" s="175" t="s">
        <v>186</v>
      </c>
    </row>
    <row r="1114" spans="2:65" s="14" customFormat="1">
      <c r="B1114" s="174"/>
      <c r="D1114" s="160" t="s">
        <v>193</v>
      </c>
      <c r="E1114" s="175" t="s">
        <v>1</v>
      </c>
      <c r="F1114" s="176" t="s">
        <v>1615</v>
      </c>
      <c r="H1114" s="175" t="s">
        <v>1</v>
      </c>
      <c r="I1114" s="177"/>
      <c r="L1114" s="174"/>
      <c r="M1114" s="178"/>
      <c r="T1114" s="179"/>
      <c r="AT1114" s="175" t="s">
        <v>193</v>
      </c>
      <c r="AU1114" s="175" t="s">
        <v>88</v>
      </c>
      <c r="AV1114" s="14" t="s">
        <v>82</v>
      </c>
      <c r="AW1114" s="14" t="s">
        <v>31</v>
      </c>
      <c r="AX1114" s="14" t="s">
        <v>75</v>
      </c>
      <c r="AY1114" s="175" t="s">
        <v>186</v>
      </c>
    </row>
    <row r="1115" spans="2:65" s="12" customFormat="1">
      <c r="B1115" s="159"/>
      <c r="D1115" s="160" t="s">
        <v>193</v>
      </c>
      <c r="E1115" s="161" t="s">
        <v>1</v>
      </c>
      <c r="F1115" s="162" t="s">
        <v>1616</v>
      </c>
      <c r="H1115" s="163">
        <v>92.298000000000002</v>
      </c>
      <c r="I1115" s="164"/>
      <c r="L1115" s="159"/>
      <c r="M1115" s="165"/>
      <c r="T1115" s="166"/>
      <c r="AT1115" s="161" t="s">
        <v>193</v>
      </c>
      <c r="AU1115" s="161" t="s">
        <v>88</v>
      </c>
      <c r="AV1115" s="12" t="s">
        <v>88</v>
      </c>
      <c r="AW1115" s="12" t="s">
        <v>31</v>
      </c>
      <c r="AX1115" s="12" t="s">
        <v>75</v>
      </c>
      <c r="AY1115" s="161" t="s">
        <v>186</v>
      </c>
    </row>
    <row r="1116" spans="2:65" s="13" customFormat="1">
      <c r="B1116" s="167"/>
      <c r="D1116" s="160" t="s">
        <v>193</v>
      </c>
      <c r="E1116" s="168" t="s">
        <v>1</v>
      </c>
      <c r="F1116" s="169" t="s">
        <v>195</v>
      </c>
      <c r="H1116" s="170">
        <v>92.298000000000002</v>
      </c>
      <c r="I1116" s="171"/>
      <c r="L1116" s="167"/>
      <c r="M1116" s="172"/>
      <c r="T1116" s="173"/>
      <c r="AT1116" s="168" t="s">
        <v>193</v>
      </c>
      <c r="AU1116" s="168" t="s">
        <v>88</v>
      </c>
      <c r="AV1116" s="13" t="s">
        <v>192</v>
      </c>
      <c r="AW1116" s="13" t="s">
        <v>31</v>
      </c>
      <c r="AX1116" s="13" t="s">
        <v>82</v>
      </c>
      <c r="AY1116" s="168" t="s">
        <v>186</v>
      </c>
    </row>
    <row r="1117" spans="2:65" s="1" customFormat="1" ht="24.25" customHeight="1">
      <c r="B1117" s="144"/>
      <c r="C1117" s="145" t="s">
        <v>1207</v>
      </c>
      <c r="D1117" s="145" t="s">
        <v>188</v>
      </c>
      <c r="E1117" s="146" t="s">
        <v>1617</v>
      </c>
      <c r="F1117" s="147" t="s">
        <v>1618</v>
      </c>
      <c r="G1117" s="148" t="s">
        <v>1104</v>
      </c>
      <c r="H1117" s="198"/>
      <c r="I1117" s="150"/>
      <c r="J1117" s="151">
        <f>ROUND(I1117*H1117,2)</f>
        <v>0</v>
      </c>
      <c r="K1117" s="152"/>
      <c r="L1117" s="32"/>
      <c r="M1117" s="153" t="s">
        <v>1</v>
      </c>
      <c r="N1117" s="154" t="s">
        <v>41</v>
      </c>
      <c r="P1117" s="155">
        <f>O1117*H1117</f>
        <v>0</v>
      </c>
      <c r="Q1117" s="155">
        <v>0</v>
      </c>
      <c r="R1117" s="155">
        <f>Q1117*H1117</f>
        <v>0</v>
      </c>
      <c r="S1117" s="155">
        <v>0</v>
      </c>
      <c r="T1117" s="156">
        <f>S1117*H1117</f>
        <v>0</v>
      </c>
      <c r="AR1117" s="157" t="s">
        <v>267</v>
      </c>
      <c r="AT1117" s="157" t="s">
        <v>188</v>
      </c>
      <c r="AU1117" s="157" t="s">
        <v>88</v>
      </c>
      <c r="AY1117" s="17" t="s">
        <v>186</v>
      </c>
      <c r="BE1117" s="158">
        <f>IF(N1117="základná",J1117,0)</f>
        <v>0</v>
      </c>
      <c r="BF1117" s="158">
        <f>IF(N1117="znížená",J1117,0)</f>
        <v>0</v>
      </c>
      <c r="BG1117" s="158">
        <f>IF(N1117="zákl. prenesená",J1117,0)</f>
        <v>0</v>
      </c>
      <c r="BH1117" s="158">
        <f>IF(N1117="zníž. prenesená",J1117,0)</f>
        <v>0</v>
      </c>
      <c r="BI1117" s="158">
        <f>IF(N1117="nulová",J1117,0)</f>
        <v>0</v>
      </c>
      <c r="BJ1117" s="17" t="s">
        <v>88</v>
      </c>
      <c r="BK1117" s="158">
        <f>ROUND(I1117*H1117,2)</f>
        <v>0</v>
      </c>
      <c r="BL1117" s="17" t="s">
        <v>267</v>
      </c>
      <c r="BM1117" s="157" t="s">
        <v>1619</v>
      </c>
    </row>
    <row r="1118" spans="2:65" s="11" customFormat="1" ht="22.9" customHeight="1">
      <c r="B1118" s="132"/>
      <c r="D1118" s="133" t="s">
        <v>74</v>
      </c>
      <c r="E1118" s="142" t="s">
        <v>1620</v>
      </c>
      <c r="F1118" s="142" t="s">
        <v>1621</v>
      </c>
      <c r="I1118" s="135"/>
      <c r="J1118" s="143">
        <f>BK1118</f>
        <v>0</v>
      </c>
      <c r="L1118" s="132"/>
      <c r="M1118" s="137"/>
      <c r="P1118" s="138">
        <f>SUM(P1119:P1128)</f>
        <v>0</v>
      </c>
      <c r="R1118" s="138">
        <f>SUM(R1119:R1128)</f>
        <v>0</v>
      </c>
      <c r="T1118" s="139">
        <f>SUM(T1119:T1128)</f>
        <v>0</v>
      </c>
      <c r="AR1118" s="133" t="s">
        <v>88</v>
      </c>
      <c r="AT1118" s="140" t="s">
        <v>74</v>
      </c>
      <c r="AU1118" s="140" t="s">
        <v>82</v>
      </c>
      <c r="AY1118" s="133" t="s">
        <v>186</v>
      </c>
      <c r="BK1118" s="141">
        <f>SUM(BK1119:BK1128)</f>
        <v>0</v>
      </c>
    </row>
    <row r="1119" spans="2:65" s="1" customFormat="1" ht="24.25" customHeight="1">
      <c r="B1119" s="144"/>
      <c r="C1119" s="145" t="s">
        <v>1622</v>
      </c>
      <c r="D1119" s="145" t="s">
        <v>188</v>
      </c>
      <c r="E1119" s="146" t="s">
        <v>1623</v>
      </c>
      <c r="F1119" s="147" t="s">
        <v>1624</v>
      </c>
      <c r="G1119" s="148" t="s">
        <v>132</v>
      </c>
      <c r="H1119" s="149">
        <v>1.08</v>
      </c>
      <c r="I1119" s="150"/>
      <c r="J1119" s="151">
        <f>ROUND(I1119*H1119,2)</f>
        <v>0</v>
      </c>
      <c r="K1119" s="152"/>
      <c r="L1119" s="32"/>
      <c r="M1119" s="153" t="s">
        <v>1</v>
      </c>
      <c r="N1119" s="154" t="s">
        <v>41</v>
      </c>
      <c r="P1119" s="155">
        <f>O1119*H1119</f>
        <v>0</v>
      </c>
      <c r="Q1119" s="155">
        <v>0</v>
      </c>
      <c r="R1119" s="155">
        <f>Q1119*H1119</f>
        <v>0</v>
      </c>
      <c r="S1119" s="155">
        <v>0</v>
      </c>
      <c r="T1119" s="156">
        <f>S1119*H1119</f>
        <v>0</v>
      </c>
      <c r="AR1119" s="157" t="s">
        <v>267</v>
      </c>
      <c r="AT1119" s="157" t="s">
        <v>188</v>
      </c>
      <c r="AU1119" s="157" t="s">
        <v>88</v>
      </c>
      <c r="AY1119" s="17" t="s">
        <v>186</v>
      </c>
      <c r="BE1119" s="158">
        <f>IF(N1119="základná",J1119,0)</f>
        <v>0</v>
      </c>
      <c r="BF1119" s="158">
        <f>IF(N1119="znížená",J1119,0)</f>
        <v>0</v>
      </c>
      <c r="BG1119" s="158">
        <f>IF(N1119="zákl. prenesená",J1119,0)</f>
        <v>0</v>
      </c>
      <c r="BH1119" s="158">
        <f>IF(N1119="zníž. prenesená",J1119,0)</f>
        <v>0</v>
      </c>
      <c r="BI1119" s="158">
        <f>IF(N1119="nulová",J1119,0)</f>
        <v>0</v>
      </c>
      <c r="BJ1119" s="17" t="s">
        <v>88</v>
      </c>
      <c r="BK1119" s="158">
        <f>ROUND(I1119*H1119,2)</f>
        <v>0</v>
      </c>
      <c r="BL1119" s="17" t="s">
        <v>267</v>
      </c>
      <c r="BM1119" s="157" t="s">
        <v>1625</v>
      </c>
    </row>
    <row r="1120" spans="2:65" s="14" customFormat="1">
      <c r="B1120" s="174"/>
      <c r="D1120" s="160" t="s">
        <v>193</v>
      </c>
      <c r="E1120" s="175" t="s">
        <v>1</v>
      </c>
      <c r="F1120" s="176" t="s">
        <v>1626</v>
      </c>
      <c r="H1120" s="175" t="s">
        <v>1</v>
      </c>
      <c r="I1120" s="177"/>
      <c r="L1120" s="174"/>
      <c r="M1120" s="178"/>
      <c r="T1120" s="179"/>
      <c r="AT1120" s="175" t="s">
        <v>193</v>
      </c>
      <c r="AU1120" s="175" t="s">
        <v>88</v>
      </c>
      <c r="AV1120" s="14" t="s">
        <v>82</v>
      </c>
      <c r="AW1120" s="14" t="s">
        <v>31</v>
      </c>
      <c r="AX1120" s="14" t="s">
        <v>75</v>
      </c>
      <c r="AY1120" s="175" t="s">
        <v>186</v>
      </c>
    </row>
    <row r="1121" spans="2:65" s="12" customFormat="1">
      <c r="B1121" s="159"/>
      <c r="D1121" s="160" t="s">
        <v>193</v>
      </c>
      <c r="E1121" s="161" t="s">
        <v>1</v>
      </c>
      <c r="F1121" s="162" t="s">
        <v>1627</v>
      </c>
      <c r="H1121" s="163">
        <v>1.08</v>
      </c>
      <c r="I1121" s="164"/>
      <c r="L1121" s="159"/>
      <c r="M1121" s="165"/>
      <c r="T1121" s="166"/>
      <c r="AT1121" s="161" t="s">
        <v>193</v>
      </c>
      <c r="AU1121" s="161" t="s">
        <v>88</v>
      </c>
      <c r="AV1121" s="12" t="s">
        <v>88</v>
      </c>
      <c r="AW1121" s="12" t="s">
        <v>31</v>
      </c>
      <c r="AX1121" s="12" t="s">
        <v>75</v>
      </c>
      <c r="AY1121" s="161" t="s">
        <v>186</v>
      </c>
    </row>
    <row r="1122" spans="2:65" s="13" customFormat="1">
      <c r="B1122" s="167"/>
      <c r="D1122" s="160" t="s">
        <v>193</v>
      </c>
      <c r="E1122" s="168" t="s">
        <v>1</v>
      </c>
      <c r="F1122" s="169" t="s">
        <v>195</v>
      </c>
      <c r="H1122" s="170">
        <v>1.08</v>
      </c>
      <c r="I1122" s="171"/>
      <c r="L1122" s="167"/>
      <c r="M1122" s="172"/>
      <c r="T1122" s="173"/>
      <c r="AT1122" s="168" t="s">
        <v>193</v>
      </c>
      <c r="AU1122" s="168" t="s">
        <v>88</v>
      </c>
      <c r="AV1122" s="13" t="s">
        <v>192</v>
      </c>
      <c r="AW1122" s="13" t="s">
        <v>31</v>
      </c>
      <c r="AX1122" s="13" t="s">
        <v>82</v>
      </c>
      <c r="AY1122" s="168" t="s">
        <v>186</v>
      </c>
    </row>
    <row r="1123" spans="2:65" s="1" customFormat="1" ht="37.9" customHeight="1">
      <c r="B1123" s="144"/>
      <c r="C1123" s="180" t="s">
        <v>1213</v>
      </c>
      <c r="D1123" s="180" t="s">
        <v>218</v>
      </c>
      <c r="E1123" s="181" t="s">
        <v>1628</v>
      </c>
      <c r="F1123" s="182" t="s">
        <v>1629</v>
      </c>
      <c r="G1123" s="183" t="s">
        <v>132</v>
      </c>
      <c r="H1123" s="184">
        <v>1.123</v>
      </c>
      <c r="I1123" s="185"/>
      <c r="J1123" s="186">
        <f>ROUND(I1123*H1123,2)</f>
        <v>0</v>
      </c>
      <c r="K1123" s="187"/>
      <c r="L1123" s="188"/>
      <c r="M1123" s="189" t="s">
        <v>1</v>
      </c>
      <c r="N1123" s="190" t="s">
        <v>41</v>
      </c>
      <c r="P1123" s="155">
        <f>O1123*H1123</f>
        <v>0</v>
      </c>
      <c r="Q1123" s="155">
        <v>0</v>
      </c>
      <c r="R1123" s="155">
        <f>Q1123*H1123</f>
        <v>0</v>
      </c>
      <c r="S1123" s="155">
        <v>0</v>
      </c>
      <c r="T1123" s="156">
        <f>S1123*H1123</f>
        <v>0</v>
      </c>
      <c r="AR1123" s="157" t="s">
        <v>336</v>
      </c>
      <c r="AT1123" s="157" t="s">
        <v>218</v>
      </c>
      <c r="AU1123" s="157" t="s">
        <v>88</v>
      </c>
      <c r="AY1123" s="17" t="s">
        <v>186</v>
      </c>
      <c r="BE1123" s="158">
        <f>IF(N1123="základná",J1123,0)</f>
        <v>0</v>
      </c>
      <c r="BF1123" s="158">
        <f>IF(N1123="znížená",J1123,0)</f>
        <v>0</v>
      </c>
      <c r="BG1123" s="158">
        <f>IF(N1123="zákl. prenesená",J1123,0)</f>
        <v>0</v>
      </c>
      <c r="BH1123" s="158">
        <f>IF(N1123="zníž. prenesená",J1123,0)</f>
        <v>0</v>
      </c>
      <c r="BI1123" s="158">
        <f>IF(N1123="nulová",J1123,0)</f>
        <v>0</v>
      </c>
      <c r="BJ1123" s="17" t="s">
        <v>88</v>
      </c>
      <c r="BK1123" s="158">
        <f>ROUND(I1123*H1123,2)</f>
        <v>0</v>
      </c>
      <c r="BL1123" s="17" t="s">
        <v>267</v>
      </c>
      <c r="BM1123" s="157" t="s">
        <v>1630</v>
      </c>
    </row>
    <row r="1124" spans="2:65" s="14" customFormat="1" ht="30">
      <c r="B1124" s="174"/>
      <c r="D1124" s="160" t="s">
        <v>193</v>
      </c>
      <c r="E1124" s="175" t="s">
        <v>1</v>
      </c>
      <c r="F1124" s="176" t="s">
        <v>1579</v>
      </c>
      <c r="H1124" s="175" t="s">
        <v>1</v>
      </c>
      <c r="I1124" s="177"/>
      <c r="L1124" s="174"/>
      <c r="M1124" s="178"/>
      <c r="T1124" s="179"/>
      <c r="AT1124" s="175" t="s">
        <v>193</v>
      </c>
      <c r="AU1124" s="175" t="s">
        <v>88</v>
      </c>
      <c r="AV1124" s="14" t="s">
        <v>82</v>
      </c>
      <c r="AW1124" s="14" t="s">
        <v>31</v>
      </c>
      <c r="AX1124" s="14" t="s">
        <v>75</v>
      </c>
      <c r="AY1124" s="175" t="s">
        <v>186</v>
      </c>
    </row>
    <row r="1125" spans="2:65" s="14" customFormat="1">
      <c r="B1125" s="174"/>
      <c r="D1125" s="160" t="s">
        <v>193</v>
      </c>
      <c r="E1125" s="175" t="s">
        <v>1</v>
      </c>
      <c r="F1125" s="176" t="s">
        <v>1631</v>
      </c>
      <c r="H1125" s="175" t="s">
        <v>1</v>
      </c>
      <c r="I1125" s="177"/>
      <c r="L1125" s="174"/>
      <c r="M1125" s="178"/>
      <c r="T1125" s="179"/>
      <c r="AT1125" s="175" t="s">
        <v>193</v>
      </c>
      <c r="AU1125" s="175" t="s">
        <v>88</v>
      </c>
      <c r="AV1125" s="14" t="s">
        <v>82</v>
      </c>
      <c r="AW1125" s="14" t="s">
        <v>31</v>
      </c>
      <c r="AX1125" s="14" t="s">
        <v>75</v>
      </c>
      <c r="AY1125" s="175" t="s">
        <v>186</v>
      </c>
    </row>
    <row r="1126" spans="2:65" s="12" customFormat="1">
      <c r="B1126" s="159"/>
      <c r="D1126" s="160" t="s">
        <v>193</v>
      </c>
      <c r="E1126" s="161" t="s">
        <v>1</v>
      </c>
      <c r="F1126" s="162" t="s">
        <v>1632</v>
      </c>
      <c r="H1126" s="163">
        <v>1.123</v>
      </c>
      <c r="I1126" s="164"/>
      <c r="L1126" s="159"/>
      <c r="M1126" s="165"/>
      <c r="T1126" s="166"/>
      <c r="AT1126" s="161" t="s">
        <v>193</v>
      </c>
      <c r="AU1126" s="161" t="s">
        <v>88</v>
      </c>
      <c r="AV1126" s="12" t="s">
        <v>88</v>
      </c>
      <c r="AW1126" s="12" t="s">
        <v>31</v>
      </c>
      <c r="AX1126" s="12" t="s">
        <v>75</v>
      </c>
      <c r="AY1126" s="161" t="s">
        <v>186</v>
      </c>
    </row>
    <row r="1127" spans="2:65" s="13" customFormat="1">
      <c r="B1127" s="167"/>
      <c r="D1127" s="160" t="s">
        <v>193</v>
      </c>
      <c r="E1127" s="168" t="s">
        <v>1</v>
      </c>
      <c r="F1127" s="169" t="s">
        <v>195</v>
      </c>
      <c r="H1127" s="170">
        <v>1.123</v>
      </c>
      <c r="I1127" s="171"/>
      <c r="L1127" s="167"/>
      <c r="M1127" s="172"/>
      <c r="T1127" s="173"/>
      <c r="AT1127" s="168" t="s">
        <v>193</v>
      </c>
      <c r="AU1127" s="168" t="s">
        <v>88</v>
      </c>
      <c r="AV1127" s="13" t="s">
        <v>192</v>
      </c>
      <c r="AW1127" s="13" t="s">
        <v>31</v>
      </c>
      <c r="AX1127" s="13" t="s">
        <v>82</v>
      </c>
      <c r="AY1127" s="168" t="s">
        <v>186</v>
      </c>
    </row>
    <row r="1128" spans="2:65" s="1" customFormat="1" ht="24.25" customHeight="1">
      <c r="B1128" s="144"/>
      <c r="C1128" s="145" t="s">
        <v>1633</v>
      </c>
      <c r="D1128" s="145" t="s">
        <v>188</v>
      </c>
      <c r="E1128" s="146" t="s">
        <v>1634</v>
      </c>
      <c r="F1128" s="147" t="s">
        <v>1635</v>
      </c>
      <c r="G1128" s="148" t="s">
        <v>1104</v>
      </c>
      <c r="H1128" s="198"/>
      <c r="I1128" s="150"/>
      <c r="J1128" s="151">
        <f>ROUND(I1128*H1128,2)</f>
        <v>0</v>
      </c>
      <c r="K1128" s="152"/>
      <c r="L1128" s="32"/>
      <c r="M1128" s="153" t="s">
        <v>1</v>
      </c>
      <c r="N1128" s="154" t="s">
        <v>41</v>
      </c>
      <c r="P1128" s="155">
        <f>O1128*H1128</f>
        <v>0</v>
      </c>
      <c r="Q1128" s="155">
        <v>0</v>
      </c>
      <c r="R1128" s="155">
        <f>Q1128*H1128</f>
        <v>0</v>
      </c>
      <c r="S1128" s="155">
        <v>0</v>
      </c>
      <c r="T1128" s="156">
        <f>S1128*H1128</f>
        <v>0</v>
      </c>
      <c r="AR1128" s="157" t="s">
        <v>267</v>
      </c>
      <c r="AT1128" s="157" t="s">
        <v>188</v>
      </c>
      <c r="AU1128" s="157" t="s">
        <v>88</v>
      </c>
      <c r="AY1128" s="17" t="s">
        <v>186</v>
      </c>
      <c r="BE1128" s="158">
        <f>IF(N1128="základná",J1128,0)</f>
        <v>0</v>
      </c>
      <c r="BF1128" s="158">
        <f>IF(N1128="znížená",J1128,0)</f>
        <v>0</v>
      </c>
      <c r="BG1128" s="158">
        <f>IF(N1128="zákl. prenesená",J1128,0)</f>
        <v>0</v>
      </c>
      <c r="BH1128" s="158">
        <f>IF(N1128="zníž. prenesená",J1128,0)</f>
        <v>0</v>
      </c>
      <c r="BI1128" s="158">
        <f>IF(N1128="nulová",J1128,0)</f>
        <v>0</v>
      </c>
      <c r="BJ1128" s="17" t="s">
        <v>88</v>
      </c>
      <c r="BK1128" s="158">
        <f>ROUND(I1128*H1128,2)</f>
        <v>0</v>
      </c>
      <c r="BL1128" s="17" t="s">
        <v>267</v>
      </c>
      <c r="BM1128" s="157" t="s">
        <v>1636</v>
      </c>
    </row>
    <row r="1129" spans="2:65" s="11" customFormat="1" ht="22.9" customHeight="1">
      <c r="B1129" s="132"/>
      <c r="D1129" s="133" t="s">
        <v>74</v>
      </c>
      <c r="E1129" s="142" t="s">
        <v>1637</v>
      </c>
      <c r="F1129" s="142" t="s">
        <v>1638</v>
      </c>
      <c r="I1129" s="135"/>
      <c r="J1129" s="143">
        <f>BK1129</f>
        <v>0</v>
      </c>
      <c r="L1129" s="132"/>
      <c r="M1129" s="137"/>
      <c r="P1129" s="138">
        <f>SUM(P1130:P1145)</f>
        <v>0</v>
      </c>
      <c r="R1129" s="138">
        <f>SUM(R1130:R1145)</f>
        <v>0</v>
      </c>
      <c r="T1129" s="139">
        <f>SUM(T1130:T1145)</f>
        <v>0</v>
      </c>
      <c r="AR1129" s="133" t="s">
        <v>88</v>
      </c>
      <c r="AT1129" s="140" t="s">
        <v>74</v>
      </c>
      <c r="AU1129" s="140" t="s">
        <v>82</v>
      </c>
      <c r="AY1129" s="133" t="s">
        <v>186</v>
      </c>
      <c r="BK1129" s="141">
        <f>SUM(BK1130:BK1145)</f>
        <v>0</v>
      </c>
    </row>
    <row r="1130" spans="2:65" s="1" customFormat="1" ht="33" customHeight="1">
      <c r="B1130" s="144"/>
      <c r="C1130" s="145" t="s">
        <v>1639</v>
      </c>
      <c r="D1130" s="145" t="s">
        <v>188</v>
      </c>
      <c r="E1130" s="146" t="s">
        <v>1640</v>
      </c>
      <c r="F1130" s="147" t="s">
        <v>1641</v>
      </c>
      <c r="G1130" s="148" t="s">
        <v>132</v>
      </c>
      <c r="H1130" s="149">
        <v>80.701999999999998</v>
      </c>
      <c r="I1130" s="150"/>
      <c r="J1130" s="151">
        <f>ROUND(I1130*H1130,2)</f>
        <v>0</v>
      </c>
      <c r="K1130" s="152"/>
      <c r="L1130" s="32"/>
      <c r="M1130" s="153" t="s">
        <v>1</v>
      </c>
      <c r="N1130" s="154" t="s">
        <v>41</v>
      </c>
      <c r="P1130" s="155">
        <f>O1130*H1130</f>
        <v>0</v>
      </c>
      <c r="Q1130" s="155">
        <v>0</v>
      </c>
      <c r="R1130" s="155">
        <f>Q1130*H1130</f>
        <v>0</v>
      </c>
      <c r="S1130" s="155">
        <v>0</v>
      </c>
      <c r="T1130" s="156">
        <f>S1130*H1130</f>
        <v>0</v>
      </c>
      <c r="AR1130" s="157" t="s">
        <v>267</v>
      </c>
      <c r="AT1130" s="157" t="s">
        <v>188</v>
      </c>
      <c r="AU1130" s="157" t="s">
        <v>88</v>
      </c>
      <c r="AY1130" s="17" t="s">
        <v>186</v>
      </c>
      <c r="BE1130" s="158">
        <f>IF(N1130="základná",J1130,0)</f>
        <v>0</v>
      </c>
      <c r="BF1130" s="158">
        <f>IF(N1130="znížená",J1130,0)</f>
        <v>0</v>
      </c>
      <c r="BG1130" s="158">
        <f>IF(N1130="zákl. prenesená",J1130,0)</f>
        <v>0</v>
      </c>
      <c r="BH1130" s="158">
        <f>IF(N1130="zníž. prenesená",J1130,0)</f>
        <v>0</v>
      </c>
      <c r="BI1130" s="158">
        <f>IF(N1130="nulová",J1130,0)</f>
        <v>0</v>
      </c>
      <c r="BJ1130" s="17" t="s">
        <v>88</v>
      </c>
      <c r="BK1130" s="158">
        <f>ROUND(I1130*H1130,2)</f>
        <v>0</v>
      </c>
      <c r="BL1130" s="17" t="s">
        <v>267</v>
      </c>
      <c r="BM1130" s="157" t="s">
        <v>1642</v>
      </c>
    </row>
    <row r="1131" spans="2:65" s="12" customFormat="1">
      <c r="B1131" s="159"/>
      <c r="D1131" s="160" t="s">
        <v>193</v>
      </c>
      <c r="E1131" s="161" t="s">
        <v>1</v>
      </c>
      <c r="F1131" s="162" t="s">
        <v>1643</v>
      </c>
      <c r="H1131" s="163">
        <v>10.88</v>
      </c>
      <c r="I1131" s="164"/>
      <c r="L1131" s="159"/>
      <c r="M1131" s="165"/>
      <c r="T1131" s="166"/>
      <c r="AT1131" s="161" t="s">
        <v>193</v>
      </c>
      <c r="AU1131" s="161" t="s">
        <v>88</v>
      </c>
      <c r="AV1131" s="12" t="s">
        <v>88</v>
      </c>
      <c r="AW1131" s="12" t="s">
        <v>31</v>
      </c>
      <c r="AX1131" s="12" t="s">
        <v>75</v>
      </c>
      <c r="AY1131" s="161" t="s">
        <v>186</v>
      </c>
    </row>
    <row r="1132" spans="2:65" s="12" customFormat="1">
      <c r="B1132" s="159"/>
      <c r="D1132" s="160" t="s">
        <v>193</v>
      </c>
      <c r="E1132" s="161" t="s">
        <v>1</v>
      </c>
      <c r="F1132" s="162" t="s">
        <v>1644</v>
      </c>
      <c r="H1132" s="163">
        <v>4</v>
      </c>
      <c r="I1132" s="164"/>
      <c r="L1132" s="159"/>
      <c r="M1132" s="165"/>
      <c r="T1132" s="166"/>
      <c r="AT1132" s="161" t="s">
        <v>193</v>
      </c>
      <c r="AU1132" s="161" t="s">
        <v>88</v>
      </c>
      <c r="AV1132" s="12" t="s">
        <v>88</v>
      </c>
      <c r="AW1132" s="12" t="s">
        <v>31</v>
      </c>
      <c r="AX1132" s="12" t="s">
        <v>75</v>
      </c>
      <c r="AY1132" s="161" t="s">
        <v>186</v>
      </c>
    </row>
    <row r="1133" spans="2:65" s="12" customFormat="1">
      <c r="B1133" s="159"/>
      <c r="D1133" s="160" t="s">
        <v>193</v>
      </c>
      <c r="E1133" s="161" t="s">
        <v>1</v>
      </c>
      <c r="F1133" s="162" t="s">
        <v>1645</v>
      </c>
      <c r="H1133" s="163">
        <v>56.591999999999999</v>
      </c>
      <c r="I1133" s="164"/>
      <c r="L1133" s="159"/>
      <c r="M1133" s="165"/>
      <c r="T1133" s="166"/>
      <c r="AT1133" s="161" t="s">
        <v>193</v>
      </c>
      <c r="AU1133" s="161" t="s">
        <v>88</v>
      </c>
      <c r="AV1133" s="12" t="s">
        <v>88</v>
      </c>
      <c r="AW1133" s="12" t="s">
        <v>31</v>
      </c>
      <c r="AX1133" s="12" t="s">
        <v>75</v>
      </c>
      <c r="AY1133" s="161" t="s">
        <v>186</v>
      </c>
    </row>
    <row r="1134" spans="2:65" s="12" customFormat="1">
      <c r="B1134" s="159"/>
      <c r="D1134" s="160" t="s">
        <v>193</v>
      </c>
      <c r="E1134" s="161" t="s">
        <v>1</v>
      </c>
      <c r="F1134" s="162" t="s">
        <v>1646</v>
      </c>
      <c r="H1134" s="163">
        <v>1.5</v>
      </c>
      <c r="I1134" s="164"/>
      <c r="L1134" s="159"/>
      <c r="M1134" s="165"/>
      <c r="T1134" s="166"/>
      <c r="AT1134" s="161" t="s">
        <v>193</v>
      </c>
      <c r="AU1134" s="161" t="s">
        <v>88</v>
      </c>
      <c r="AV1134" s="12" t="s">
        <v>88</v>
      </c>
      <c r="AW1134" s="12" t="s">
        <v>31</v>
      </c>
      <c r="AX1134" s="12" t="s">
        <v>75</v>
      </c>
      <c r="AY1134" s="161" t="s">
        <v>186</v>
      </c>
    </row>
    <row r="1135" spans="2:65" s="12" customFormat="1">
      <c r="B1135" s="159"/>
      <c r="D1135" s="160" t="s">
        <v>193</v>
      </c>
      <c r="E1135" s="161" t="s">
        <v>1</v>
      </c>
      <c r="F1135" s="162" t="s">
        <v>1647</v>
      </c>
      <c r="H1135" s="163">
        <v>4.5220000000000002</v>
      </c>
      <c r="I1135" s="164"/>
      <c r="L1135" s="159"/>
      <c r="M1135" s="165"/>
      <c r="T1135" s="166"/>
      <c r="AT1135" s="161" t="s">
        <v>193</v>
      </c>
      <c r="AU1135" s="161" t="s">
        <v>88</v>
      </c>
      <c r="AV1135" s="12" t="s">
        <v>88</v>
      </c>
      <c r="AW1135" s="12" t="s">
        <v>31</v>
      </c>
      <c r="AX1135" s="12" t="s">
        <v>75</v>
      </c>
      <c r="AY1135" s="161" t="s">
        <v>186</v>
      </c>
    </row>
    <row r="1136" spans="2:65" s="12" customFormat="1">
      <c r="B1136" s="159"/>
      <c r="D1136" s="160" t="s">
        <v>193</v>
      </c>
      <c r="E1136" s="161" t="s">
        <v>1</v>
      </c>
      <c r="F1136" s="162" t="s">
        <v>1648</v>
      </c>
      <c r="H1136" s="163">
        <v>3.2080000000000002</v>
      </c>
      <c r="I1136" s="164"/>
      <c r="L1136" s="159"/>
      <c r="M1136" s="165"/>
      <c r="T1136" s="166"/>
      <c r="AT1136" s="161" t="s">
        <v>193</v>
      </c>
      <c r="AU1136" s="161" t="s">
        <v>88</v>
      </c>
      <c r="AV1136" s="12" t="s">
        <v>88</v>
      </c>
      <c r="AW1136" s="12" t="s">
        <v>31</v>
      </c>
      <c r="AX1136" s="12" t="s">
        <v>75</v>
      </c>
      <c r="AY1136" s="161" t="s">
        <v>186</v>
      </c>
    </row>
    <row r="1137" spans="2:65" s="13" customFormat="1">
      <c r="B1137" s="167"/>
      <c r="D1137" s="160" t="s">
        <v>193</v>
      </c>
      <c r="E1137" s="168" t="s">
        <v>1</v>
      </c>
      <c r="F1137" s="169" t="s">
        <v>195</v>
      </c>
      <c r="H1137" s="170">
        <v>80.701999999999998</v>
      </c>
      <c r="I1137" s="171"/>
      <c r="L1137" s="167"/>
      <c r="M1137" s="172"/>
      <c r="T1137" s="173"/>
      <c r="AT1137" s="168" t="s">
        <v>193</v>
      </c>
      <c r="AU1137" s="168" t="s">
        <v>88</v>
      </c>
      <c r="AV1137" s="13" t="s">
        <v>192</v>
      </c>
      <c r="AW1137" s="13" t="s">
        <v>31</v>
      </c>
      <c r="AX1137" s="13" t="s">
        <v>82</v>
      </c>
      <c r="AY1137" s="168" t="s">
        <v>186</v>
      </c>
    </row>
    <row r="1138" spans="2:65" s="1" customFormat="1" ht="37.9" customHeight="1">
      <c r="B1138" s="144"/>
      <c r="C1138" s="145" t="s">
        <v>1649</v>
      </c>
      <c r="D1138" s="145" t="s">
        <v>188</v>
      </c>
      <c r="E1138" s="146" t="s">
        <v>1650</v>
      </c>
      <c r="F1138" s="147" t="s">
        <v>1651</v>
      </c>
      <c r="G1138" s="148" t="s">
        <v>132</v>
      </c>
      <c r="H1138" s="149">
        <v>241.94</v>
      </c>
      <c r="I1138" s="150"/>
      <c r="J1138" s="151">
        <f>ROUND(I1138*H1138,2)</f>
        <v>0</v>
      </c>
      <c r="K1138" s="152"/>
      <c r="L1138" s="32"/>
      <c r="M1138" s="153" t="s">
        <v>1</v>
      </c>
      <c r="N1138" s="154" t="s">
        <v>41</v>
      </c>
      <c r="P1138" s="155">
        <f>O1138*H1138</f>
        <v>0</v>
      </c>
      <c r="Q1138" s="155">
        <v>0</v>
      </c>
      <c r="R1138" s="155">
        <f>Q1138*H1138</f>
        <v>0</v>
      </c>
      <c r="S1138" s="155">
        <v>0</v>
      </c>
      <c r="T1138" s="156">
        <f>S1138*H1138</f>
        <v>0</v>
      </c>
      <c r="AR1138" s="157" t="s">
        <v>267</v>
      </c>
      <c r="AT1138" s="157" t="s">
        <v>188</v>
      </c>
      <c r="AU1138" s="157" t="s">
        <v>88</v>
      </c>
      <c r="AY1138" s="17" t="s">
        <v>186</v>
      </c>
      <c r="BE1138" s="158">
        <f>IF(N1138="základná",J1138,0)</f>
        <v>0</v>
      </c>
      <c r="BF1138" s="158">
        <f>IF(N1138="znížená",J1138,0)</f>
        <v>0</v>
      </c>
      <c r="BG1138" s="158">
        <f>IF(N1138="zákl. prenesená",J1138,0)</f>
        <v>0</v>
      </c>
      <c r="BH1138" s="158">
        <f>IF(N1138="zníž. prenesená",J1138,0)</f>
        <v>0</v>
      </c>
      <c r="BI1138" s="158">
        <f>IF(N1138="nulová",J1138,0)</f>
        <v>0</v>
      </c>
      <c r="BJ1138" s="17" t="s">
        <v>88</v>
      </c>
      <c r="BK1138" s="158">
        <f>ROUND(I1138*H1138,2)</f>
        <v>0</v>
      </c>
      <c r="BL1138" s="17" t="s">
        <v>267</v>
      </c>
      <c r="BM1138" s="157" t="s">
        <v>1652</v>
      </c>
    </row>
    <row r="1139" spans="2:65" s="12" customFormat="1">
      <c r="B1139" s="159"/>
      <c r="D1139" s="160" t="s">
        <v>193</v>
      </c>
      <c r="E1139" s="161" t="s">
        <v>1</v>
      </c>
      <c r="F1139" s="162" t="s">
        <v>1653</v>
      </c>
      <c r="H1139" s="163">
        <v>47.2</v>
      </c>
      <c r="I1139" s="164"/>
      <c r="L1139" s="159"/>
      <c r="M1139" s="165"/>
      <c r="T1139" s="166"/>
      <c r="AT1139" s="161" t="s">
        <v>193</v>
      </c>
      <c r="AU1139" s="161" t="s">
        <v>88</v>
      </c>
      <c r="AV1139" s="12" t="s">
        <v>88</v>
      </c>
      <c r="AW1139" s="12" t="s">
        <v>31</v>
      </c>
      <c r="AX1139" s="12" t="s">
        <v>75</v>
      </c>
      <c r="AY1139" s="161" t="s">
        <v>186</v>
      </c>
    </row>
    <row r="1140" spans="2:65" s="12" customFormat="1">
      <c r="B1140" s="159"/>
      <c r="D1140" s="160" t="s">
        <v>193</v>
      </c>
      <c r="E1140" s="161" t="s">
        <v>1</v>
      </c>
      <c r="F1140" s="162" t="s">
        <v>1654</v>
      </c>
      <c r="H1140" s="163">
        <v>139.62</v>
      </c>
      <c r="I1140" s="164"/>
      <c r="L1140" s="159"/>
      <c r="M1140" s="165"/>
      <c r="T1140" s="166"/>
      <c r="AT1140" s="161" t="s">
        <v>193</v>
      </c>
      <c r="AU1140" s="161" t="s">
        <v>88</v>
      </c>
      <c r="AV1140" s="12" t="s">
        <v>88</v>
      </c>
      <c r="AW1140" s="12" t="s">
        <v>31</v>
      </c>
      <c r="AX1140" s="12" t="s">
        <v>75</v>
      </c>
      <c r="AY1140" s="161" t="s">
        <v>186</v>
      </c>
    </row>
    <row r="1141" spans="2:65" s="12" customFormat="1">
      <c r="B1141" s="159"/>
      <c r="D1141" s="160" t="s">
        <v>193</v>
      </c>
      <c r="E1141" s="161" t="s">
        <v>1</v>
      </c>
      <c r="F1141" s="162" t="s">
        <v>1655</v>
      </c>
      <c r="H1141" s="163">
        <v>8.4</v>
      </c>
      <c r="I1141" s="164"/>
      <c r="L1141" s="159"/>
      <c r="M1141" s="165"/>
      <c r="T1141" s="166"/>
      <c r="AT1141" s="161" t="s">
        <v>193</v>
      </c>
      <c r="AU1141" s="161" t="s">
        <v>88</v>
      </c>
      <c r="AV1141" s="12" t="s">
        <v>88</v>
      </c>
      <c r="AW1141" s="12" t="s">
        <v>31</v>
      </c>
      <c r="AX1141" s="12" t="s">
        <v>75</v>
      </c>
      <c r="AY1141" s="161" t="s">
        <v>186</v>
      </c>
    </row>
    <row r="1142" spans="2:65" s="12" customFormat="1">
      <c r="B1142" s="159"/>
      <c r="D1142" s="160" t="s">
        <v>193</v>
      </c>
      <c r="E1142" s="161" t="s">
        <v>1</v>
      </c>
      <c r="F1142" s="162" t="s">
        <v>1656</v>
      </c>
      <c r="H1142" s="163">
        <v>37.200000000000003</v>
      </c>
      <c r="I1142" s="164"/>
      <c r="L1142" s="159"/>
      <c r="M1142" s="165"/>
      <c r="T1142" s="166"/>
      <c r="AT1142" s="161" t="s">
        <v>193</v>
      </c>
      <c r="AU1142" s="161" t="s">
        <v>88</v>
      </c>
      <c r="AV1142" s="12" t="s">
        <v>88</v>
      </c>
      <c r="AW1142" s="12" t="s">
        <v>31</v>
      </c>
      <c r="AX1142" s="12" t="s">
        <v>75</v>
      </c>
      <c r="AY1142" s="161" t="s">
        <v>186</v>
      </c>
    </row>
    <row r="1143" spans="2:65" s="12" customFormat="1">
      <c r="B1143" s="159"/>
      <c r="D1143" s="160" t="s">
        <v>193</v>
      </c>
      <c r="E1143" s="161" t="s">
        <v>1</v>
      </c>
      <c r="F1143" s="162" t="s">
        <v>1657</v>
      </c>
      <c r="H1143" s="163">
        <v>9.52</v>
      </c>
      <c r="I1143" s="164"/>
      <c r="L1143" s="159"/>
      <c r="M1143" s="165"/>
      <c r="T1143" s="166"/>
      <c r="AT1143" s="161" t="s">
        <v>193</v>
      </c>
      <c r="AU1143" s="161" t="s">
        <v>88</v>
      </c>
      <c r="AV1143" s="12" t="s">
        <v>88</v>
      </c>
      <c r="AW1143" s="12" t="s">
        <v>31</v>
      </c>
      <c r="AX1143" s="12" t="s">
        <v>75</v>
      </c>
      <c r="AY1143" s="161" t="s">
        <v>186</v>
      </c>
    </row>
    <row r="1144" spans="2:65" s="13" customFormat="1">
      <c r="B1144" s="167"/>
      <c r="D1144" s="160" t="s">
        <v>193</v>
      </c>
      <c r="E1144" s="168" t="s">
        <v>1</v>
      </c>
      <c r="F1144" s="169" t="s">
        <v>195</v>
      </c>
      <c r="H1144" s="170">
        <v>241.94</v>
      </c>
      <c r="I1144" s="171"/>
      <c r="L1144" s="167"/>
      <c r="M1144" s="172"/>
      <c r="T1144" s="173"/>
      <c r="AT1144" s="168" t="s">
        <v>193</v>
      </c>
      <c r="AU1144" s="168" t="s">
        <v>88</v>
      </c>
      <c r="AV1144" s="13" t="s">
        <v>192</v>
      </c>
      <c r="AW1144" s="13" t="s">
        <v>31</v>
      </c>
      <c r="AX1144" s="13" t="s">
        <v>82</v>
      </c>
      <c r="AY1144" s="168" t="s">
        <v>186</v>
      </c>
    </row>
    <row r="1145" spans="2:65" s="1" customFormat="1" ht="33" customHeight="1">
      <c r="B1145" s="144"/>
      <c r="C1145" s="145" t="s">
        <v>1216</v>
      </c>
      <c r="D1145" s="145" t="s">
        <v>188</v>
      </c>
      <c r="E1145" s="146" t="s">
        <v>1658</v>
      </c>
      <c r="F1145" s="147" t="s">
        <v>1659</v>
      </c>
      <c r="G1145" s="148" t="s">
        <v>132</v>
      </c>
      <c r="H1145" s="149">
        <v>125.834</v>
      </c>
      <c r="I1145" s="150"/>
      <c r="J1145" s="151">
        <f>ROUND(I1145*H1145,2)</f>
        <v>0</v>
      </c>
      <c r="K1145" s="152"/>
      <c r="L1145" s="32"/>
      <c r="M1145" s="153" t="s">
        <v>1</v>
      </c>
      <c r="N1145" s="154" t="s">
        <v>41</v>
      </c>
      <c r="P1145" s="155">
        <f>O1145*H1145</f>
        <v>0</v>
      </c>
      <c r="Q1145" s="155">
        <v>0</v>
      </c>
      <c r="R1145" s="155">
        <f>Q1145*H1145</f>
        <v>0</v>
      </c>
      <c r="S1145" s="155">
        <v>0</v>
      </c>
      <c r="T1145" s="156">
        <f>S1145*H1145</f>
        <v>0</v>
      </c>
      <c r="AR1145" s="157" t="s">
        <v>267</v>
      </c>
      <c r="AT1145" s="157" t="s">
        <v>188</v>
      </c>
      <c r="AU1145" s="157" t="s">
        <v>88</v>
      </c>
      <c r="AY1145" s="17" t="s">
        <v>186</v>
      </c>
      <c r="BE1145" s="158">
        <f>IF(N1145="základná",J1145,0)</f>
        <v>0</v>
      </c>
      <c r="BF1145" s="158">
        <f>IF(N1145="znížená",J1145,0)</f>
        <v>0</v>
      </c>
      <c r="BG1145" s="158">
        <f>IF(N1145="zákl. prenesená",J1145,0)</f>
        <v>0</v>
      </c>
      <c r="BH1145" s="158">
        <f>IF(N1145="zníž. prenesená",J1145,0)</f>
        <v>0</v>
      </c>
      <c r="BI1145" s="158">
        <f>IF(N1145="nulová",J1145,0)</f>
        <v>0</v>
      </c>
      <c r="BJ1145" s="17" t="s">
        <v>88</v>
      </c>
      <c r="BK1145" s="158">
        <f>ROUND(I1145*H1145,2)</f>
        <v>0</v>
      </c>
      <c r="BL1145" s="17" t="s">
        <v>267</v>
      </c>
      <c r="BM1145" s="157" t="s">
        <v>1660</v>
      </c>
    </row>
    <row r="1146" spans="2:65" s="11" customFormat="1" ht="22.9" customHeight="1">
      <c r="B1146" s="132"/>
      <c r="D1146" s="133" t="s">
        <v>74</v>
      </c>
      <c r="E1146" s="142" t="s">
        <v>1661</v>
      </c>
      <c r="F1146" s="142" t="s">
        <v>1662</v>
      </c>
      <c r="I1146" s="135"/>
      <c r="J1146" s="143">
        <f>BK1146</f>
        <v>0</v>
      </c>
      <c r="L1146" s="132"/>
      <c r="M1146" s="137"/>
      <c r="P1146" s="138">
        <f>SUM(P1147:P1163)</f>
        <v>0</v>
      </c>
      <c r="R1146" s="138">
        <f>SUM(R1147:R1163)</f>
        <v>0</v>
      </c>
      <c r="T1146" s="139">
        <f>SUM(T1147:T1163)</f>
        <v>0</v>
      </c>
      <c r="AR1146" s="133" t="s">
        <v>88</v>
      </c>
      <c r="AT1146" s="140" t="s">
        <v>74</v>
      </c>
      <c r="AU1146" s="140" t="s">
        <v>82</v>
      </c>
      <c r="AY1146" s="133" t="s">
        <v>186</v>
      </c>
      <c r="BK1146" s="141">
        <f>SUM(BK1147:BK1163)</f>
        <v>0</v>
      </c>
    </row>
    <row r="1147" spans="2:65" s="1" customFormat="1" ht="24.25" customHeight="1">
      <c r="B1147" s="144"/>
      <c r="C1147" s="145" t="s">
        <v>1663</v>
      </c>
      <c r="D1147" s="145" t="s">
        <v>188</v>
      </c>
      <c r="E1147" s="146" t="s">
        <v>1664</v>
      </c>
      <c r="F1147" s="147" t="s">
        <v>1665</v>
      </c>
      <c r="G1147" s="148" t="s">
        <v>132</v>
      </c>
      <c r="H1147" s="149">
        <v>558.55499999999995</v>
      </c>
      <c r="I1147" s="150"/>
      <c r="J1147" s="151">
        <f>ROUND(I1147*H1147,2)</f>
        <v>0</v>
      </c>
      <c r="K1147" s="152"/>
      <c r="L1147" s="32"/>
      <c r="M1147" s="153" t="s">
        <v>1</v>
      </c>
      <c r="N1147" s="154" t="s">
        <v>41</v>
      </c>
      <c r="P1147" s="155">
        <f>O1147*H1147</f>
        <v>0</v>
      </c>
      <c r="Q1147" s="155">
        <v>0</v>
      </c>
      <c r="R1147" s="155">
        <f>Q1147*H1147</f>
        <v>0</v>
      </c>
      <c r="S1147" s="155">
        <v>0</v>
      </c>
      <c r="T1147" s="156">
        <f>S1147*H1147</f>
        <v>0</v>
      </c>
      <c r="AR1147" s="157" t="s">
        <v>267</v>
      </c>
      <c r="AT1147" s="157" t="s">
        <v>188</v>
      </c>
      <c r="AU1147" s="157" t="s">
        <v>88</v>
      </c>
      <c r="AY1147" s="17" t="s">
        <v>186</v>
      </c>
      <c r="BE1147" s="158">
        <f>IF(N1147="základná",J1147,0)</f>
        <v>0</v>
      </c>
      <c r="BF1147" s="158">
        <f>IF(N1147="znížená",J1147,0)</f>
        <v>0</v>
      </c>
      <c r="BG1147" s="158">
        <f>IF(N1147="zákl. prenesená",J1147,0)</f>
        <v>0</v>
      </c>
      <c r="BH1147" s="158">
        <f>IF(N1147="zníž. prenesená",J1147,0)</f>
        <v>0</v>
      </c>
      <c r="BI1147" s="158">
        <f>IF(N1147="nulová",J1147,0)</f>
        <v>0</v>
      </c>
      <c r="BJ1147" s="17" t="s">
        <v>88</v>
      </c>
      <c r="BK1147" s="158">
        <f>ROUND(I1147*H1147,2)</f>
        <v>0</v>
      </c>
      <c r="BL1147" s="17" t="s">
        <v>267</v>
      </c>
      <c r="BM1147" s="157" t="s">
        <v>1666</v>
      </c>
    </row>
    <row r="1148" spans="2:65" s="14" customFormat="1">
      <c r="B1148" s="174"/>
      <c r="D1148" s="160" t="s">
        <v>193</v>
      </c>
      <c r="E1148" s="175" t="s">
        <v>1</v>
      </c>
      <c r="F1148" s="176" t="s">
        <v>1667</v>
      </c>
      <c r="H1148" s="175" t="s">
        <v>1</v>
      </c>
      <c r="I1148" s="177"/>
      <c r="L1148" s="174"/>
      <c r="M1148" s="178"/>
      <c r="T1148" s="179"/>
      <c r="AT1148" s="175" t="s">
        <v>193</v>
      </c>
      <c r="AU1148" s="175" t="s">
        <v>88</v>
      </c>
      <c r="AV1148" s="14" t="s">
        <v>82</v>
      </c>
      <c r="AW1148" s="14" t="s">
        <v>31</v>
      </c>
      <c r="AX1148" s="14" t="s">
        <v>75</v>
      </c>
      <c r="AY1148" s="175" t="s">
        <v>186</v>
      </c>
    </row>
    <row r="1149" spans="2:65" s="14" customFormat="1">
      <c r="B1149" s="174"/>
      <c r="D1149" s="160" t="s">
        <v>193</v>
      </c>
      <c r="E1149" s="175" t="s">
        <v>1</v>
      </c>
      <c r="F1149" s="176" t="s">
        <v>1668</v>
      </c>
      <c r="H1149" s="175" t="s">
        <v>1</v>
      </c>
      <c r="I1149" s="177"/>
      <c r="L1149" s="174"/>
      <c r="M1149" s="178"/>
      <c r="T1149" s="179"/>
      <c r="AT1149" s="175" t="s">
        <v>193</v>
      </c>
      <c r="AU1149" s="175" t="s">
        <v>88</v>
      </c>
      <c r="AV1149" s="14" t="s">
        <v>82</v>
      </c>
      <c r="AW1149" s="14" t="s">
        <v>31</v>
      </c>
      <c r="AX1149" s="14" t="s">
        <v>75</v>
      </c>
      <c r="AY1149" s="175" t="s">
        <v>186</v>
      </c>
    </row>
    <row r="1150" spans="2:65" s="14" customFormat="1">
      <c r="B1150" s="174"/>
      <c r="D1150" s="160" t="s">
        <v>193</v>
      </c>
      <c r="E1150" s="175" t="s">
        <v>1</v>
      </c>
      <c r="F1150" s="176" t="s">
        <v>1669</v>
      </c>
      <c r="H1150" s="175" t="s">
        <v>1</v>
      </c>
      <c r="I1150" s="177"/>
      <c r="L1150" s="174"/>
      <c r="M1150" s="178"/>
      <c r="T1150" s="179"/>
      <c r="AT1150" s="175" t="s">
        <v>193</v>
      </c>
      <c r="AU1150" s="175" t="s">
        <v>88</v>
      </c>
      <c r="AV1150" s="14" t="s">
        <v>82</v>
      </c>
      <c r="AW1150" s="14" t="s">
        <v>31</v>
      </c>
      <c r="AX1150" s="14" t="s">
        <v>75</v>
      </c>
      <c r="AY1150" s="175" t="s">
        <v>186</v>
      </c>
    </row>
    <row r="1151" spans="2:65" s="14" customFormat="1">
      <c r="B1151" s="174"/>
      <c r="D1151" s="160" t="s">
        <v>193</v>
      </c>
      <c r="E1151" s="175" t="s">
        <v>1</v>
      </c>
      <c r="F1151" s="176" t="s">
        <v>1670</v>
      </c>
      <c r="H1151" s="175" t="s">
        <v>1</v>
      </c>
      <c r="I1151" s="177"/>
      <c r="L1151" s="174"/>
      <c r="M1151" s="178"/>
      <c r="T1151" s="179"/>
      <c r="AT1151" s="175" t="s">
        <v>193</v>
      </c>
      <c r="AU1151" s="175" t="s">
        <v>88</v>
      </c>
      <c r="AV1151" s="14" t="s">
        <v>82</v>
      </c>
      <c r="AW1151" s="14" t="s">
        <v>31</v>
      </c>
      <c r="AX1151" s="14" t="s">
        <v>75</v>
      </c>
      <c r="AY1151" s="175" t="s">
        <v>186</v>
      </c>
    </row>
    <row r="1152" spans="2:65" s="12" customFormat="1">
      <c r="B1152" s="159"/>
      <c r="D1152" s="160" t="s">
        <v>193</v>
      </c>
      <c r="E1152" s="161" t="s">
        <v>1</v>
      </c>
      <c r="F1152" s="162" t="s">
        <v>1671</v>
      </c>
      <c r="H1152" s="163">
        <v>558.55499999999995</v>
      </c>
      <c r="I1152" s="164"/>
      <c r="L1152" s="159"/>
      <c r="M1152" s="165"/>
      <c r="T1152" s="166"/>
      <c r="AT1152" s="161" t="s">
        <v>193</v>
      </c>
      <c r="AU1152" s="161" t="s">
        <v>88</v>
      </c>
      <c r="AV1152" s="12" t="s">
        <v>88</v>
      </c>
      <c r="AW1152" s="12" t="s">
        <v>31</v>
      </c>
      <c r="AX1152" s="12" t="s">
        <v>75</v>
      </c>
      <c r="AY1152" s="161" t="s">
        <v>186</v>
      </c>
    </row>
    <row r="1153" spans="2:65" s="13" customFormat="1">
      <c r="B1153" s="167"/>
      <c r="D1153" s="160" t="s">
        <v>193</v>
      </c>
      <c r="E1153" s="168" t="s">
        <v>1</v>
      </c>
      <c r="F1153" s="169" t="s">
        <v>195</v>
      </c>
      <c r="H1153" s="170">
        <v>558.55499999999995</v>
      </c>
      <c r="I1153" s="171"/>
      <c r="L1153" s="167"/>
      <c r="M1153" s="172"/>
      <c r="T1153" s="173"/>
      <c r="AT1153" s="168" t="s">
        <v>193</v>
      </c>
      <c r="AU1153" s="168" t="s">
        <v>88</v>
      </c>
      <c r="AV1153" s="13" t="s">
        <v>192</v>
      </c>
      <c r="AW1153" s="13" t="s">
        <v>31</v>
      </c>
      <c r="AX1153" s="13" t="s">
        <v>82</v>
      </c>
      <c r="AY1153" s="168" t="s">
        <v>186</v>
      </c>
    </row>
    <row r="1154" spans="2:65" s="1" customFormat="1" ht="24.25" customHeight="1">
      <c r="B1154" s="144"/>
      <c r="C1154" s="145" t="s">
        <v>1222</v>
      </c>
      <c r="D1154" s="145" t="s">
        <v>188</v>
      </c>
      <c r="E1154" s="146" t="s">
        <v>1672</v>
      </c>
      <c r="F1154" s="147" t="s">
        <v>1673</v>
      </c>
      <c r="G1154" s="148" t="s">
        <v>132</v>
      </c>
      <c r="H1154" s="149">
        <v>88.748000000000005</v>
      </c>
      <c r="I1154" s="150"/>
      <c r="J1154" s="151">
        <f>ROUND(I1154*H1154,2)</f>
        <v>0</v>
      </c>
      <c r="K1154" s="152"/>
      <c r="L1154" s="32"/>
      <c r="M1154" s="153" t="s">
        <v>1</v>
      </c>
      <c r="N1154" s="154" t="s">
        <v>41</v>
      </c>
      <c r="P1154" s="155">
        <f>O1154*H1154</f>
        <v>0</v>
      </c>
      <c r="Q1154" s="155">
        <v>0</v>
      </c>
      <c r="R1154" s="155">
        <f>Q1154*H1154</f>
        <v>0</v>
      </c>
      <c r="S1154" s="155">
        <v>0</v>
      </c>
      <c r="T1154" s="156">
        <f>S1154*H1154</f>
        <v>0</v>
      </c>
      <c r="AR1154" s="157" t="s">
        <v>267</v>
      </c>
      <c r="AT1154" s="157" t="s">
        <v>188</v>
      </c>
      <c r="AU1154" s="157" t="s">
        <v>88</v>
      </c>
      <c r="AY1154" s="17" t="s">
        <v>186</v>
      </c>
      <c r="BE1154" s="158">
        <f>IF(N1154="základná",J1154,0)</f>
        <v>0</v>
      </c>
      <c r="BF1154" s="158">
        <f>IF(N1154="znížená",J1154,0)</f>
        <v>0</v>
      </c>
      <c r="BG1154" s="158">
        <f>IF(N1154="zákl. prenesená",J1154,0)</f>
        <v>0</v>
      </c>
      <c r="BH1154" s="158">
        <f>IF(N1154="zníž. prenesená",J1154,0)</f>
        <v>0</v>
      </c>
      <c r="BI1154" s="158">
        <f>IF(N1154="nulová",J1154,0)</f>
        <v>0</v>
      </c>
      <c r="BJ1154" s="17" t="s">
        <v>88</v>
      </c>
      <c r="BK1154" s="158">
        <f>ROUND(I1154*H1154,2)</f>
        <v>0</v>
      </c>
      <c r="BL1154" s="17" t="s">
        <v>267</v>
      </c>
      <c r="BM1154" s="157" t="s">
        <v>1674</v>
      </c>
    </row>
    <row r="1155" spans="2:65" s="14" customFormat="1">
      <c r="B1155" s="174"/>
      <c r="D1155" s="160" t="s">
        <v>193</v>
      </c>
      <c r="E1155" s="175" t="s">
        <v>1</v>
      </c>
      <c r="F1155" s="176" t="s">
        <v>1675</v>
      </c>
      <c r="H1155" s="175" t="s">
        <v>1</v>
      </c>
      <c r="I1155" s="177"/>
      <c r="L1155" s="174"/>
      <c r="M1155" s="178"/>
      <c r="T1155" s="179"/>
      <c r="AT1155" s="175" t="s">
        <v>193</v>
      </c>
      <c r="AU1155" s="175" t="s">
        <v>88</v>
      </c>
      <c r="AV1155" s="14" t="s">
        <v>82</v>
      </c>
      <c r="AW1155" s="14" t="s">
        <v>31</v>
      </c>
      <c r="AX1155" s="14" t="s">
        <v>75</v>
      </c>
      <c r="AY1155" s="175" t="s">
        <v>186</v>
      </c>
    </row>
    <row r="1156" spans="2:65" s="12" customFormat="1">
      <c r="B1156" s="159"/>
      <c r="D1156" s="160" t="s">
        <v>193</v>
      </c>
      <c r="E1156" s="161" t="s">
        <v>1</v>
      </c>
      <c r="F1156" s="162" t="s">
        <v>1676</v>
      </c>
      <c r="H1156" s="163">
        <v>88.748000000000005</v>
      </c>
      <c r="I1156" s="164"/>
      <c r="L1156" s="159"/>
      <c r="M1156" s="165"/>
      <c r="T1156" s="166"/>
      <c r="AT1156" s="161" t="s">
        <v>193</v>
      </c>
      <c r="AU1156" s="161" t="s">
        <v>88</v>
      </c>
      <c r="AV1156" s="12" t="s">
        <v>88</v>
      </c>
      <c r="AW1156" s="12" t="s">
        <v>31</v>
      </c>
      <c r="AX1156" s="12" t="s">
        <v>75</v>
      </c>
      <c r="AY1156" s="161" t="s">
        <v>186</v>
      </c>
    </row>
    <row r="1157" spans="2:65" s="13" customFormat="1">
      <c r="B1157" s="167"/>
      <c r="D1157" s="160" t="s">
        <v>193</v>
      </c>
      <c r="E1157" s="168" t="s">
        <v>1</v>
      </c>
      <c r="F1157" s="169" t="s">
        <v>195</v>
      </c>
      <c r="H1157" s="170">
        <v>88.748000000000005</v>
      </c>
      <c r="I1157" s="171"/>
      <c r="L1157" s="167"/>
      <c r="M1157" s="172"/>
      <c r="T1157" s="173"/>
      <c r="AT1157" s="168" t="s">
        <v>193</v>
      </c>
      <c r="AU1157" s="168" t="s">
        <v>88</v>
      </c>
      <c r="AV1157" s="13" t="s">
        <v>192</v>
      </c>
      <c r="AW1157" s="13" t="s">
        <v>31</v>
      </c>
      <c r="AX1157" s="13" t="s">
        <v>82</v>
      </c>
      <c r="AY1157" s="168" t="s">
        <v>186</v>
      </c>
    </row>
    <row r="1158" spans="2:65" s="1" customFormat="1" ht="33" customHeight="1">
      <c r="B1158" s="144"/>
      <c r="C1158" s="145" t="s">
        <v>1677</v>
      </c>
      <c r="D1158" s="145" t="s">
        <v>188</v>
      </c>
      <c r="E1158" s="146" t="s">
        <v>1678</v>
      </c>
      <c r="F1158" s="147" t="s">
        <v>1679</v>
      </c>
      <c r="G1158" s="148" t="s">
        <v>132</v>
      </c>
      <c r="H1158" s="149">
        <v>432.721</v>
      </c>
      <c r="I1158" s="150"/>
      <c r="J1158" s="151">
        <f>ROUND(I1158*H1158,2)</f>
        <v>0</v>
      </c>
      <c r="K1158" s="152"/>
      <c r="L1158" s="32"/>
      <c r="M1158" s="153" t="s">
        <v>1</v>
      </c>
      <c r="N1158" s="154" t="s">
        <v>41</v>
      </c>
      <c r="P1158" s="155">
        <f>O1158*H1158</f>
        <v>0</v>
      </c>
      <c r="Q1158" s="155">
        <v>0</v>
      </c>
      <c r="R1158" s="155">
        <f>Q1158*H1158</f>
        <v>0</v>
      </c>
      <c r="S1158" s="155">
        <v>0</v>
      </c>
      <c r="T1158" s="156">
        <f>S1158*H1158</f>
        <v>0</v>
      </c>
      <c r="AR1158" s="157" t="s">
        <v>267</v>
      </c>
      <c r="AT1158" s="157" t="s">
        <v>188</v>
      </c>
      <c r="AU1158" s="157" t="s">
        <v>88</v>
      </c>
      <c r="AY1158" s="17" t="s">
        <v>186</v>
      </c>
      <c r="BE1158" s="158">
        <f>IF(N1158="základná",J1158,0)</f>
        <v>0</v>
      </c>
      <c r="BF1158" s="158">
        <f>IF(N1158="znížená",J1158,0)</f>
        <v>0</v>
      </c>
      <c r="BG1158" s="158">
        <f>IF(N1158="zákl. prenesená",J1158,0)</f>
        <v>0</v>
      </c>
      <c r="BH1158" s="158">
        <f>IF(N1158="zníž. prenesená",J1158,0)</f>
        <v>0</v>
      </c>
      <c r="BI1158" s="158">
        <f>IF(N1158="nulová",J1158,0)</f>
        <v>0</v>
      </c>
      <c r="BJ1158" s="17" t="s">
        <v>88</v>
      </c>
      <c r="BK1158" s="158">
        <f>ROUND(I1158*H1158,2)</f>
        <v>0</v>
      </c>
      <c r="BL1158" s="17" t="s">
        <v>267</v>
      </c>
      <c r="BM1158" s="157" t="s">
        <v>1680</v>
      </c>
    </row>
    <row r="1159" spans="2:65" s="14" customFormat="1">
      <c r="B1159" s="174"/>
      <c r="D1159" s="160" t="s">
        <v>193</v>
      </c>
      <c r="E1159" s="175" t="s">
        <v>1</v>
      </c>
      <c r="F1159" s="176" t="s">
        <v>1667</v>
      </c>
      <c r="H1159" s="175" t="s">
        <v>1</v>
      </c>
      <c r="I1159" s="177"/>
      <c r="L1159" s="174"/>
      <c r="M1159" s="178"/>
      <c r="T1159" s="179"/>
      <c r="AT1159" s="175" t="s">
        <v>193</v>
      </c>
      <c r="AU1159" s="175" t="s">
        <v>88</v>
      </c>
      <c r="AV1159" s="14" t="s">
        <v>82</v>
      </c>
      <c r="AW1159" s="14" t="s">
        <v>31</v>
      </c>
      <c r="AX1159" s="14" t="s">
        <v>75</v>
      </c>
      <c r="AY1159" s="175" t="s">
        <v>186</v>
      </c>
    </row>
    <row r="1160" spans="2:65" s="14" customFormat="1">
      <c r="B1160" s="174"/>
      <c r="D1160" s="160" t="s">
        <v>193</v>
      </c>
      <c r="E1160" s="175" t="s">
        <v>1</v>
      </c>
      <c r="F1160" s="176" t="s">
        <v>1668</v>
      </c>
      <c r="H1160" s="175" t="s">
        <v>1</v>
      </c>
      <c r="I1160" s="177"/>
      <c r="L1160" s="174"/>
      <c r="M1160" s="178"/>
      <c r="T1160" s="179"/>
      <c r="AT1160" s="175" t="s">
        <v>193</v>
      </c>
      <c r="AU1160" s="175" t="s">
        <v>88</v>
      </c>
      <c r="AV1160" s="14" t="s">
        <v>82</v>
      </c>
      <c r="AW1160" s="14" t="s">
        <v>31</v>
      </c>
      <c r="AX1160" s="14" t="s">
        <v>75</v>
      </c>
      <c r="AY1160" s="175" t="s">
        <v>186</v>
      </c>
    </row>
    <row r="1161" spans="2:65" s="14" customFormat="1">
      <c r="B1161" s="174"/>
      <c r="D1161" s="160" t="s">
        <v>193</v>
      </c>
      <c r="E1161" s="175" t="s">
        <v>1</v>
      </c>
      <c r="F1161" s="176" t="s">
        <v>1669</v>
      </c>
      <c r="H1161" s="175" t="s">
        <v>1</v>
      </c>
      <c r="I1161" s="177"/>
      <c r="L1161" s="174"/>
      <c r="M1161" s="178"/>
      <c r="T1161" s="179"/>
      <c r="AT1161" s="175" t="s">
        <v>193</v>
      </c>
      <c r="AU1161" s="175" t="s">
        <v>88</v>
      </c>
      <c r="AV1161" s="14" t="s">
        <v>82</v>
      </c>
      <c r="AW1161" s="14" t="s">
        <v>31</v>
      </c>
      <c r="AX1161" s="14" t="s">
        <v>75</v>
      </c>
      <c r="AY1161" s="175" t="s">
        <v>186</v>
      </c>
    </row>
    <row r="1162" spans="2:65" s="12" customFormat="1">
      <c r="B1162" s="159"/>
      <c r="D1162" s="160" t="s">
        <v>193</v>
      </c>
      <c r="E1162" s="161" t="s">
        <v>1</v>
      </c>
      <c r="F1162" s="162" t="s">
        <v>1681</v>
      </c>
      <c r="H1162" s="163">
        <v>432.721</v>
      </c>
      <c r="I1162" s="164"/>
      <c r="L1162" s="159"/>
      <c r="M1162" s="165"/>
      <c r="T1162" s="166"/>
      <c r="AT1162" s="161" t="s">
        <v>193</v>
      </c>
      <c r="AU1162" s="161" t="s">
        <v>88</v>
      </c>
      <c r="AV1162" s="12" t="s">
        <v>88</v>
      </c>
      <c r="AW1162" s="12" t="s">
        <v>31</v>
      </c>
      <c r="AX1162" s="12" t="s">
        <v>75</v>
      </c>
      <c r="AY1162" s="161" t="s">
        <v>186</v>
      </c>
    </row>
    <row r="1163" spans="2:65" s="13" customFormat="1">
      <c r="B1163" s="167"/>
      <c r="D1163" s="160" t="s">
        <v>193</v>
      </c>
      <c r="E1163" s="168" t="s">
        <v>1</v>
      </c>
      <c r="F1163" s="169" t="s">
        <v>195</v>
      </c>
      <c r="H1163" s="170">
        <v>432.721</v>
      </c>
      <c r="I1163" s="171"/>
      <c r="L1163" s="167"/>
      <c r="M1163" s="172"/>
      <c r="T1163" s="173"/>
      <c r="AT1163" s="168" t="s">
        <v>193</v>
      </c>
      <c r="AU1163" s="168" t="s">
        <v>88</v>
      </c>
      <c r="AV1163" s="13" t="s">
        <v>192</v>
      </c>
      <c r="AW1163" s="13" t="s">
        <v>31</v>
      </c>
      <c r="AX1163" s="13" t="s">
        <v>82</v>
      </c>
      <c r="AY1163" s="168" t="s">
        <v>186</v>
      </c>
    </row>
    <row r="1164" spans="2:65" s="11" customFormat="1" ht="25.9" customHeight="1">
      <c r="B1164" s="132"/>
      <c r="D1164" s="133" t="s">
        <v>74</v>
      </c>
      <c r="E1164" s="134" t="s">
        <v>218</v>
      </c>
      <c r="F1164" s="134" t="s">
        <v>1682</v>
      </c>
      <c r="I1164" s="135"/>
      <c r="J1164" s="136">
        <f>BK1164</f>
        <v>0</v>
      </c>
      <c r="L1164" s="132"/>
      <c r="M1164" s="137"/>
      <c r="P1164" s="138">
        <f>P1165</f>
        <v>0</v>
      </c>
      <c r="R1164" s="138">
        <f>R1165</f>
        <v>0</v>
      </c>
      <c r="T1164" s="139">
        <f>T1165</f>
        <v>0</v>
      </c>
      <c r="AR1164" s="133" t="s">
        <v>202</v>
      </c>
      <c r="AT1164" s="140" t="s">
        <v>74</v>
      </c>
      <c r="AU1164" s="140" t="s">
        <v>75</v>
      </c>
      <c r="AY1164" s="133" t="s">
        <v>186</v>
      </c>
      <c r="BK1164" s="141">
        <f>BK1165</f>
        <v>0</v>
      </c>
    </row>
    <row r="1165" spans="2:65" s="11" customFormat="1" ht="22.9" customHeight="1">
      <c r="B1165" s="132"/>
      <c r="D1165" s="133" t="s">
        <v>74</v>
      </c>
      <c r="E1165" s="142" t="s">
        <v>1683</v>
      </c>
      <c r="F1165" s="142" t="s">
        <v>1684</v>
      </c>
      <c r="I1165" s="135"/>
      <c r="J1165" s="143">
        <f>BK1165</f>
        <v>0</v>
      </c>
      <c r="L1165" s="132"/>
      <c r="M1165" s="137"/>
      <c r="P1165" s="138">
        <f>P1166</f>
        <v>0</v>
      </c>
      <c r="R1165" s="138">
        <f>R1166</f>
        <v>0</v>
      </c>
      <c r="T1165" s="139">
        <f>T1166</f>
        <v>0</v>
      </c>
      <c r="AR1165" s="133" t="s">
        <v>202</v>
      </c>
      <c r="AT1165" s="140" t="s">
        <v>74</v>
      </c>
      <c r="AU1165" s="140" t="s">
        <v>82</v>
      </c>
      <c r="AY1165" s="133" t="s">
        <v>186</v>
      </c>
      <c r="BK1165" s="141">
        <f>BK1166</f>
        <v>0</v>
      </c>
    </row>
    <row r="1166" spans="2:65" s="1" customFormat="1" ht="49.15" customHeight="1">
      <c r="B1166" s="144"/>
      <c r="C1166" s="145" t="s">
        <v>1226</v>
      </c>
      <c r="D1166" s="145" t="s">
        <v>188</v>
      </c>
      <c r="E1166" s="146" t="s">
        <v>1685</v>
      </c>
      <c r="F1166" s="147" t="s">
        <v>1686</v>
      </c>
      <c r="G1166" s="148" t="s">
        <v>379</v>
      </c>
      <c r="H1166" s="149">
        <v>1</v>
      </c>
      <c r="I1166" s="150"/>
      <c r="J1166" s="151">
        <f>ROUND(I1166*H1166,2)</f>
        <v>0</v>
      </c>
      <c r="K1166" s="152"/>
      <c r="L1166" s="32"/>
      <c r="M1166" s="153" t="s">
        <v>1</v>
      </c>
      <c r="N1166" s="154" t="s">
        <v>41</v>
      </c>
      <c r="P1166" s="155">
        <f>O1166*H1166</f>
        <v>0</v>
      </c>
      <c r="Q1166" s="155">
        <v>0</v>
      </c>
      <c r="R1166" s="155">
        <f>Q1166*H1166</f>
        <v>0</v>
      </c>
      <c r="S1166" s="155">
        <v>0</v>
      </c>
      <c r="T1166" s="156">
        <f>S1166*H1166</f>
        <v>0</v>
      </c>
      <c r="AR1166" s="157" t="s">
        <v>455</v>
      </c>
      <c r="AT1166" s="157" t="s">
        <v>188</v>
      </c>
      <c r="AU1166" s="157" t="s">
        <v>88</v>
      </c>
      <c r="AY1166" s="17" t="s">
        <v>186</v>
      </c>
      <c r="BE1166" s="158">
        <f>IF(N1166="základná",J1166,0)</f>
        <v>0</v>
      </c>
      <c r="BF1166" s="158">
        <f>IF(N1166="znížená",J1166,0)</f>
        <v>0</v>
      </c>
      <c r="BG1166" s="158">
        <f>IF(N1166="zákl. prenesená",J1166,0)</f>
        <v>0</v>
      </c>
      <c r="BH1166" s="158">
        <f>IF(N1166="zníž. prenesená",J1166,0)</f>
        <v>0</v>
      </c>
      <c r="BI1166" s="158">
        <f>IF(N1166="nulová",J1166,0)</f>
        <v>0</v>
      </c>
      <c r="BJ1166" s="17" t="s">
        <v>88</v>
      </c>
      <c r="BK1166" s="158">
        <f>ROUND(I1166*H1166,2)</f>
        <v>0</v>
      </c>
      <c r="BL1166" s="17" t="s">
        <v>455</v>
      </c>
      <c r="BM1166" s="157" t="s">
        <v>1687</v>
      </c>
    </row>
    <row r="1167" spans="2:65" s="11" customFormat="1" ht="25.9" customHeight="1">
      <c r="B1167" s="132"/>
      <c r="D1167" s="133" t="s">
        <v>74</v>
      </c>
      <c r="E1167" s="134" t="s">
        <v>1688</v>
      </c>
      <c r="F1167" s="134" t="s">
        <v>1689</v>
      </c>
      <c r="I1167" s="135"/>
      <c r="J1167" s="136">
        <f>BK1167</f>
        <v>0</v>
      </c>
      <c r="L1167" s="132"/>
      <c r="M1167" s="137"/>
      <c r="P1167" s="138">
        <f>SUM(P1168:P1171)</f>
        <v>0</v>
      </c>
      <c r="R1167" s="138">
        <f>SUM(R1168:R1171)</f>
        <v>0</v>
      </c>
      <c r="T1167" s="139">
        <f>SUM(T1168:T1171)</f>
        <v>0</v>
      </c>
      <c r="AR1167" s="133" t="s">
        <v>192</v>
      </c>
      <c r="AT1167" s="140" t="s">
        <v>74</v>
      </c>
      <c r="AU1167" s="140" t="s">
        <v>75</v>
      </c>
      <c r="AY1167" s="133" t="s">
        <v>186</v>
      </c>
      <c r="BK1167" s="141">
        <f>SUM(BK1168:BK1171)</f>
        <v>0</v>
      </c>
    </row>
    <row r="1168" spans="2:65" s="1" customFormat="1" ht="33" customHeight="1">
      <c r="B1168" s="144"/>
      <c r="C1168" s="145" t="s">
        <v>1690</v>
      </c>
      <c r="D1168" s="145" t="s">
        <v>188</v>
      </c>
      <c r="E1168" s="146" t="s">
        <v>1691</v>
      </c>
      <c r="F1168" s="147" t="s">
        <v>1692</v>
      </c>
      <c r="G1168" s="148" t="s">
        <v>1693</v>
      </c>
      <c r="H1168" s="149">
        <v>120</v>
      </c>
      <c r="I1168" s="150"/>
      <c r="J1168" s="151">
        <f>ROUND(I1168*H1168,2)</f>
        <v>0</v>
      </c>
      <c r="K1168" s="152"/>
      <c r="L1168" s="32"/>
      <c r="M1168" s="153" t="s">
        <v>1</v>
      </c>
      <c r="N1168" s="154" t="s">
        <v>41</v>
      </c>
      <c r="P1168" s="155">
        <f>O1168*H1168</f>
        <v>0</v>
      </c>
      <c r="Q1168" s="155">
        <v>0</v>
      </c>
      <c r="R1168" s="155">
        <f>Q1168*H1168</f>
        <v>0</v>
      </c>
      <c r="S1168" s="155">
        <v>0</v>
      </c>
      <c r="T1168" s="156">
        <f>S1168*H1168</f>
        <v>0</v>
      </c>
      <c r="AR1168" s="157" t="s">
        <v>1694</v>
      </c>
      <c r="AT1168" s="157" t="s">
        <v>188</v>
      </c>
      <c r="AU1168" s="157" t="s">
        <v>82</v>
      </c>
      <c r="AY1168" s="17" t="s">
        <v>186</v>
      </c>
      <c r="BE1168" s="158">
        <f>IF(N1168="základná",J1168,0)</f>
        <v>0</v>
      </c>
      <c r="BF1168" s="158">
        <f>IF(N1168="znížená",J1168,0)</f>
        <v>0</v>
      </c>
      <c r="BG1168" s="158">
        <f>IF(N1168="zákl. prenesená",J1168,0)</f>
        <v>0</v>
      </c>
      <c r="BH1168" s="158">
        <f>IF(N1168="zníž. prenesená",J1168,0)</f>
        <v>0</v>
      </c>
      <c r="BI1168" s="158">
        <f>IF(N1168="nulová",J1168,0)</f>
        <v>0</v>
      </c>
      <c r="BJ1168" s="17" t="s">
        <v>88</v>
      </c>
      <c r="BK1168" s="158">
        <f>ROUND(I1168*H1168,2)</f>
        <v>0</v>
      </c>
      <c r="BL1168" s="17" t="s">
        <v>1694</v>
      </c>
      <c r="BM1168" s="157" t="s">
        <v>1695</v>
      </c>
    </row>
    <row r="1169" spans="2:65" s="14" customFormat="1" ht="20">
      <c r="B1169" s="174"/>
      <c r="D1169" s="160" t="s">
        <v>193</v>
      </c>
      <c r="E1169" s="175" t="s">
        <v>1</v>
      </c>
      <c r="F1169" s="176" t="s">
        <v>1696</v>
      </c>
      <c r="H1169" s="175" t="s">
        <v>1</v>
      </c>
      <c r="I1169" s="177"/>
      <c r="L1169" s="174"/>
      <c r="M1169" s="178"/>
      <c r="T1169" s="179"/>
      <c r="AT1169" s="175" t="s">
        <v>193</v>
      </c>
      <c r="AU1169" s="175" t="s">
        <v>82</v>
      </c>
      <c r="AV1169" s="14" t="s">
        <v>82</v>
      </c>
      <c r="AW1169" s="14" t="s">
        <v>31</v>
      </c>
      <c r="AX1169" s="14" t="s">
        <v>75</v>
      </c>
      <c r="AY1169" s="175" t="s">
        <v>186</v>
      </c>
    </row>
    <row r="1170" spans="2:65" s="12" customFormat="1">
      <c r="B1170" s="159"/>
      <c r="D1170" s="160" t="s">
        <v>193</v>
      </c>
      <c r="E1170" s="161" t="s">
        <v>1</v>
      </c>
      <c r="F1170" s="162" t="s">
        <v>639</v>
      </c>
      <c r="H1170" s="163">
        <v>120</v>
      </c>
      <c r="I1170" s="164"/>
      <c r="L1170" s="159"/>
      <c r="M1170" s="165"/>
      <c r="T1170" s="166"/>
      <c r="AT1170" s="161" t="s">
        <v>193</v>
      </c>
      <c r="AU1170" s="161" t="s">
        <v>82</v>
      </c>
      <c r="AV1170" s="12" t="s">
        <v>88</v>
      </c>
      <c r="AW1170" s="12" t="s">
        <v>31</v>
      </c>
      <c r="AX1170" s="12" t="s">
        <v>75</v>
      </c>
      <c r="AY1170" s="161" t="s">
        <v>186</v>
      </c>
    </row>
    <row r="1171" spans="2:65" s="13" customFormat="1">
      <c r="B1171" s="167"/>
      <c r="D1171" s="160" t="s">
        <v>193</v>
      </c>
      <c r="E1171" s="168" t="s">
        <v>1</v>
      </c>
      <c r="F1171" s="169" t="s">
        <v>195</v>
      </c>
      <c r="H1171" s="170">
        <v>120</v>
      </c>
      <c r="I1171" s="171"/>
      <c r="L1171" s="167"/>
      <c r="M1171" s="172"/>
      <c r="T1171" s="173"/>
      <c r="AT1171" s="168" t="s">
        <v>193</v>
      </c>
      <c r="AU1171" s="168" t="s">
        <v>82</v>
      </c>
      <c r="AV1171" s="13" t="s">
        <v>192</v>
      </c>
      <c r="AW1171" s="13" t="s">
        <v>31</v>
      </c>
      <c r="AX1171" s="13" t="s">
        <v>82</v>
      </c>
      <c r="AY1171" s="168" t="s">
        <v>186</v>
      </c>
    </row>
    <row r="1172" spans="2:65" s="11" customFormat="1" ht="25.9" customHeight="1">
      <c r="B1172" s="132"/>
      <c r="D1172" s="133" t="s">
        <v>74</v>
      </c>
      <c r="E1172" s="134" t="s">
        <v>1697</v>
      </c>
      <c r="F1172" s="134" t="s">
        <v>1698</v>
      </c>
      <c r="I1172" s="135"/>
      <c r="J1172" s="136">
        <f>BK1172</f>
        <v>0</v>
      </c>
      <c r="L1172" s="132"/>
      <c r="M1172" s="137"/>
      <c r="P1172" s="138">
        <f>SUM(P1173:P1186)</f>
        <v>0</v>
      </c>
      <c r="R1172" s="138">
        <f>SUM(R1173:R1186)</f>
        <v>0</v>
      </c>
      <c r="T1172" s="139">
        <f>SUM(T1173:T1186)</f>
        <v>0</v>
      </c>
      <c r="AR1172" s="133" t="s">
        <v>212</v>
      </c>
      <c r="AT1172" s="140" t="s">
        <v>74</v>
      </c>
      <c r="AU1172" s="140" t="s">
        <v>75</v>
      </c>
      <c r="AY1172" s="133" t="s">
        <v>186</v>
      </c>
      <c r="BK1172" s="141">
        <f>SUM(BK1173:BK1186)</f>
        <v>0</v>
      </c>
    </row>
    <row r="1173" spans="2:65" s="1" customFormat="1" ht="24.25" customHeight="1">
      <c r="B1173" s="144"/>
      <c r="C1173" s="145" t="s">
        <v>1231</v>
      </c>
      <c r="D1173" s="145" t="s">
        <v>188</v>
      </c>
      <c r="E1173" s="146" t="s">
        <v>1699</v>
      </c>
      <c r="F1173" s="147" t="s">
        <v>1700</v>
      </c>
      <c r="G1173" s="148" t="s">
        <v>1701</v>
      </c>
      <c r="H1173" s="149">
        <v>1</v>
      </c>
      <c r="I1173" s="150"/>
      <c r="J1173" s="151">
        <f>ROUND(I1173*H1173,2)</f>
        <v>0</v>
      </c>
      <c r="K1173" s="152"/>
      <c r="L1173" s="32"/>
      <c r="M1173" s="153" t="s">
        <v>1</v>
      </c>
      <c r="N1173" s="154" t="s">
        <v>41</v>
      </c>
      <c r="P1173" s="155">
        <f>O1173*H1173</f>
        <v>0</v>
      </c>
      <c r="Q1173" s="155">
        <v>0</v>
      </c>
      <c r="R1173" s="155">
        <f>Q1173*H1173</f>
        <v>0</v>
      </c>
      <c r="S1173" s="155">
        <v>0</v>
      </c>
      <c r="T1173" s="156">
        <f>S1173*H1173</f>
        <v>0</v>
      </c>
      <c r="AR1173" s="157" t="s">
        <v>1702</v>
      </c>
      <c r="AT1173" s="157" t="s">
        <v>188</v>
      </c>
      <c r="AU1173" s="157" t="s">
        <v>82</v>
      </c>
      <c r="AY1173" s="17" t="s">
        <v>186</v>
      </c>
      <c r="BE1173" s="158">
        <f>IF(N1173="základná",J1173,0)</f>
        <v>0</v>
      </c>
      <c r="BF1173" s="158">
        <f>IF(N1173="znížená",J1173,0)</f>
        <v>0</v>
      </c>
      <c r="BG1173" s="158">
        <f>IF(N1173="zákl. prenesená",J1173,0)</f>
        <v>0</v>
      </c>
      <c r="BH1173" s="158">
        <f>IF(N1173="zníž. prenesená",J1173,0)</f>
        <v>0</v>
      </c>
      <c r="BI1173" s="158">
        <f>IF(N1173="nulová",J1173,0)</f>
        <v>0</v>
      </c>
      <c r="BJ1173" s="17" t="s">
        <v>88</v>
      </c>
      <c r="BK1173" s="158">
        <f>ROUND(I1173*H1173,2)</f>
        <v>0</v>
      </c>
      <c r="BL1173" s="17" t="s">
        <v>1702</v>
      </c>
      <c r="BM1173" s="157" t="s">
        <v>1703</v>
      </c>
    </row>
    <row r="1174" spans="2:65" s="12" customFormat="1" ht="30">
      <c r="B1174" s="159"/>
      <c r="D1174" s="160" t="s">
        <v>193</v>
      </c>
      <c r="E1174" s="161" t="s">
        <v>1</v>
      </c>
      <c r="F1174" s="162" t="s">
        <v>1704</v>
      </c>
      <c r="H1174" s="163">
        <v>1</v>
      </c>
      <c r="I1174" s="164"/>
      <c r="L1174" s="159"/>
      <c r="M1174" s="165"/>
      <c r="T1174" s="166"/>
      <c r="AT1174" s="161" t="s">
        <v>193</v>
      </c>
      <c r="AU1174" s="161" t="s">
        <v>82</v>
      </c>
      <c r="AV1174" s="12" t="s">
        <v>88</v>
      </c>
      <c r="AW1174" s="12" t="s">
        <v>31</v>
      </c>
      <c r="AX1174" s="12" t="s">
        <v>82</v>
      </c>
      <c r="AY1174" s="161" t="s">
        <v>186</v>
      </c>
    </row>
    <row r="1175" spans="2:65" s="1" customFormat="1" ht="24.25" customHeight="1">
      <c r="B1175" s="144"/>
      <c r="C1175" s="145" t="s">
        <v>1705</v>
      </c>
      <c r="D1175" s="145" t="s">
        <v>188</v>
      </c>
      <c r="E1175" s="146" t="s">
        <v>1706</v>
      </c>
      <c r="F1175" s="147" t="s">
        <v>1707</v>
      </c>
      <c r="G1175" s="148" t="s">
        <v>1701</v>
      </c>
      <c r="H1175" s="149">
        <v>1</v>
      </c>
      <c r="I1175" s="150"/>
      <c r="J1175" s="151">
        <f>ROUND(I1175*H1175,2)</f>
        <v>0</v>
      </c>
      <c r="K1175" s="152"/>
      <c r="L1175" s="32"/>
      <c r="M1175" s="153" t="s">
        <v>1</v>
      </c>
      <c r="N1175" s="154" t="s">
        <v>41</v>
      </c>
      <c r="P1175" s="155">
        <f>O1175*H1175</f>
        <v>0</v>
      </c>
      <c r="Q1175" s="155">
        <v>0</v>
      </c>
      <c r="R1175" s="155">
        <f>Q1175*H1175</f>
        <v>0</v>
      </c>
      <c r="S1175" s="155">
        <v>0</v>
      </c>
      <c r="T1175" s="156">
        <f>S1175*H1175</f>
        <v>0</v>
      </c>
      <c r="AR1175" s="157" t="s">
        <v>1702</v>
      </c>
      <c r="AT1175" s="157" t="s">
        <v>188</v>
      </c>
      <c r="AU1175" s="157" t="s">
        <v>82</v>
      </c>
      <c r="AY1175" s="17" t="s">
        <v>186</v>
      </c>
      <c r="BE1175" s="158">
        <f>IF(N1175="základná",J1175,0)</f>
        <v>0</v>
      </c>
      <c r="BF1175" s="158">
        <f>IF(N1175="znížená",J1175,0)</f>
        <v>0</v>
      </c>
      <c r="BG1175" s="158">
        <f>IF(N1175="zákl. prenesená",J1175,0)</f>
        <v>0</v>
      </c>
      <c r="BH1175" s="158">
        <f>IF(N1175="zníž. prenesená",J1175,0)</f>
        <v>0</v>
      </c>
      <c r="BI1175" s="158">
        <f>IF(N1175="nulová",J1175,0)</f>
        <v>0</v>
      </c>
      <c r="BJ1175" s="17" t="s">
        <v>88</v>
      </c>
      <c r="BK1175" s="158">
        <f>ROUND(I1175*H1175,2)</f>
        <v>0</v>
      </c>
      <c r="BL1175" s="17" t="s">
        <v>1702</v>
      </c>
      <c r="BM1175" s="157" t="s">
        <v>1708</v>
      </c>
    </row>
    <row r="1176" spans="2:65" s="12" customFormat="1" ht="20">
      <c r="B1176" s="159"/>
      <c r="D1176" s="160" t="s">
        <v>193</v>
      </c>
      <c r="E1176" s="161" t="s">
        <v>1</v>
      </c>
      <c r="F1176" s="162" t="s">
        <v>1709</v>
      </c>
      <c r="H1176" s="163">
        <v>1</v>
      </c>
      <c r="I1176" s="164"/>
      <c r="L1176" s="159"/>
      <c r="M1176" s="165"/>
      <c r="T1176" s="166"/>
      <c r="AT1176" s="161" t="s">
        <v>193</v>
      </c>
      <c r="AU1176" s="161" t="s">
        <v>82</v>
      </c>
      <c r="AV1176" s="12" t="s">
        <v>88</v>
      </c>
      <c r="AW1176" s="12" t="s">
        <v>31</v>
      </c>
      <c r="AX1176" s="12" t="s">
        <v>82</v>
      </c>
      <c r="AY1176" s="161" t="s">
        <v>186</v>
      </c>
    </row>
    <row r="1177" spans="2:65" s="1" customFormat="1" ht="24.25" customHeight="1">
      <c r="B1177" s="144"/>
      <c r="C1177" s="145" t="s">
        <v>1237</v>
      </c>
      <c r="D1177" s="145" t="s">
        <v>188</v>
      </c>
      <c r="E1177" s="146" t="s">
        <v>1710</v>
      </c>
      <c r="F1177" s="147" t="s">
        <v>1711</v>
      </c>
      <c r="G1177" s="148" t="s">
        <v>1701</v>
      </c>
      <c r="H1177" s="149">
        <v>1</v>
      </c>
      <c r="I1177" s="150"/>
      <c r="J1177" s="151">
        <f>ROUND(I1177*H1177,2)</f>
        <v>0</v>
      </c>
      <c r="K1177" s="152"/>
      <c r="L1177" s="32"/>
      <c r="M1177" s="153" t="s">
        <v>1</v>
      </c>
      <c r="N1177" s="154" t="s">
        <v>41</v>
      </c>
      <c r="P1177" s="155">
        <f>O1177*H1177</f>
        <v>0</v>
      </c>
      <c r="Q1177" s="155">
        <v>0</v>
      </c>
      <c r="R1177" s="155">
        <f>Q1177*H1177</f>
        <v>0</v>
      </c>
      <c r="S1177" s="155">
        <v>0</v>
      </c>
      <c r="T1177" s="156">
        <f>S1177*H1177</f>
        <v>0</v>
      </c>
      <c r="AR1177" s="157" t="s">
        <v>1702</v>
      </c>
      <c r="AT1177" s="157" t="s">
        <v>188</v>
      </c>
      <c r="AU1177" s="157" t="s">
        <v>82</v>
      </c>
      <c r="AY1177" s="17" t="s">
        <v>186</v>
      </c>
      <c r="BE1177" s="158">
        <f>IF(N1177="základná",J1177,0)</f>
        <v>0</v>
      </c>
      <c r="BF1177" s="158">
        <f>IF(N1177="znížená",J1177,0)</f>
        <v>0</v>
      </c>
      <c r="BG1177" s="158">
        <f>IF(N1177="zákl. prenesená",J1177,0)</f>
        <v>0</v>
      </c>
      <c r="BH1177" s="158">
        <f>IF(N1177="zníž. prenesená",J1177,0)</f>
        <v>0</v>
      </c>
      <c r="BI1177" s="158">
        <f>IF(N1177="nulová",J1177,0)</f>
        <v>0</v>
      </c>
      <c r="BJ1177" s="17" t="s">
        <v>88</v>
      </c>
      <c r="BK1177" s="158">
        <f>ROUND(I1177*H1177,2)</f>
        <v>0</v>
      </c>
      <c r="BL1177" s="17" t="s">
        <v>1702</v>
      </c>
      <c r="BM1177" s="157" t="s">
        <v>1712</v>
      </c>
    </row>
    <row r="1178" spans="2:65" s="12" customFormat="1" ht="30">
      <c r="B1178" s="159"/>
      <c r="D1178" s="160" t="s">
        <v>193</v>
      </c>
      <c r="E1178" s="161" t="s">
        <v>1</v>
      </c>
      <c r="F1178" s="162" t="s">
        <v>1713</v>
      </c>
      <c r="H1178" s="163">
        <v>1</v>
      </c>
      <c r="I1178" s="164"/>
      <c r="L1178" s="159"/>
      <c r="M1178" s="165"/>
      <c r="T1178" s="166"/>
      <c r="AT1178" s="161" t="s">
        <v>193</v>
      </c>
      <c r="AU1178" s="161" t="s">
        <v>82</v>
      </c>
      <c r="AV1178" s="12" t="s">
        <v>88</v>
      </c>
      <c r="AW1178" s="12" t="s">
        <v>31</v>
      </c>
      <c r="AX1178" s="12" t="s">
        <v>82</v>
      </c>
      <c r="AY1178" s="161" t="s">
        <v>186</v>
      </c>
    </row>
    <row r="1179" spans="2:65" s="14" customFormat="1" ht="20">
      <c r="B1179" s="174"/>
      <c r="D1179" s="160" t="s">
        <v>193</v>
      </c>
      <c r="E1179" s="175" t="s">
        <v>1</v>
      </c>
      <c r="F1179" s="176" t="s">
        <v>1714</v>
      </c>
      <c r="H1179" s="175" t="s">
        <v>1</v>
      </c>
      <c r="I1179" s="177"/>
      <c r="L1179" s="174"/>
      <c r="M1179" s="178"/>
      <c r="T1179" s="179"/>
      <c r="AT1179" s="175" t="s">
        <v>193</v>
      </c>
      <c r="AU1179" s="175" t="s">
        <v>82</v>
      </c>
      <c r="AV1179" s="14" t="s">
        <v>82</v>
      </c>
      <c r="AW1179" s="14" t="s">
        <v>31</v>
      </c>
      <c r="AX1179" s="14" t="s">
        <v>75</v>
      </c>
      <c r="AY1179" s="175" t="s">
        <v>186</v>
      </c>
    </row>
    <row r="1180" spans="2:65" s="14" customFormat="1" ht="20">
      <c r="B1180" s="174"/>
      <c r="D1180" s="160" t="s">
        <v>193</v>
      </c>
      <c r="E1180" s="175" t="s">
        <v>1</v>
      </c>
      <c r="F1180" s="176" t="s">
        <v>1715</v>
      </c>
      <c r="H1180" s="175" t="s">
        <v>1</v>
      </c>
      <c r="I1180" s="177"/>
      <c r="L1180" s="174"/>
      <c r="M1180" s="178"/>
      <c r="T1180" s="179"/>
      <c r="AT1180" s="175" t="s">
        <v>193</v>
      </c>
      <c r="AU1180" s="175" t="s">
        <v>82</v>
      </c>
      <c r="AV1180" s="14" t="s">
        <v>82</v>
      </c>
      <c r="AW1180" s="14" t="s">
        <v>31</v>
      </c>
      <c r="AX1180" s="14" t="s">
        <v>75</v>
      </c>
      <c r="AY1180" s="175" t="s">
        <v>186</v>
      </c>
    </row>
    <row r="1181" spans="2:65" s="1" customFormat="1" ht="24.25" customHeight="1">
      <c r="B1181" s="144"/>
      <c r="C1181" s="145" t="s">
        <v>1716</v>
      </c>
      <c r="D1181" s="145" t="s">
        <v>188</v>
      </c>
      <c r="E1181" s="146" t="s">
        <v>1717</v>
      </c>
      <c r="F1181" s="147" t="s">
        <v>1718</v>
      </c>
      <c r="G1181" s="148" t="s">
        <v>1104</v>
      </c>
      <c r="H1181" s="198"/>
      <c r="I1181" s="150"/>
      <c r="J1181" s="151">
        <f>ROUND(I1181*H1181,2)</f>
        <v>0</v>
      </c>
      <c r="K1181" s="152"/>
      <c r="L1181" s="32"/>
      <c r="M1181" s="153" t="s">
        <v>1</v>
      </c>
      <c r="N1181" s="154" t="s">
        <v>41</v>
      </c>
      <c r="P1181" s="155">
        <f>O1181*H1181</f>
        <v>0</v>
      </c>
      <c r="Q1181" s="155">
        <v>0</v>
      </c>
      <c r="R1181" s="155">
        <f>Q1181*H1181</f>
        <v>0</v>
      </c>
      <c r="S1181" s="155">
        <v>0</v>
      </c>
      <c r="T1181" s="156">
        <f>S1181*H1181</f>
        <v>0</v>
      </c>
      <c r="AR1181" s="157" t="s">
        <v>192</v>
      </c>
      <c r="AT1181" s="157" t="s">
        <v>188</v>
      </c>
      <c r="AU1181" s="157" t="s">
        <v>82</v>
      </c>
      <c r="AY1181" s="17" t="s">
        <v>186</v>
      </c>
      <c r="BE1181" s="158">
        <f>IF(N1181="základná",J1181,0)</f>
        <v>0</v>
      </c>
      <c r="BF1181" s="158">
        <f>IF(N1181="znížená",J1181,0)</f>
        <v>0</v>
      </c>
      <c r="BG1181" s="158">
        <f>IF(N1181="zákl. prenesená",J1181,0)</f>
        <v>0</v>
      </c>
      <c r="BH1181" s="158">
        <f>IF(N1181="zníž. prenesená",J1181,0)</f>
        <v>0</v>
      </c>
      <c r="BI1181" s="158">
        <f>IF(N1181="nulová",J1181,0)</f>
        <v>0</v>
      </c>
      <c r="BJ1181" s="17" t="s">
        <v>88</v>
      </c>
      <c r="BK1181" s="158">
        <f>ROUND(I1181*H1181,2)</f>
        <v>0</v>
      </c>
      <c r="BL1181" s="17" t="s">
        <v>192</v>
      </c>
      <c r="BM1181" s="157" t="s">
        <v>1719</v>
      </c>
    </row>
    <row r="1182" spans="2:65" s="14" customFormat="1" ht="30">
      <c r="B1182" s="174"/>
      <c r="D1182" s="160" t="s">
        <v>193</v>
      </c>
      <c r="E1182" s="175" t="s">
        <v>1</v>
      </c>
      <c r="F1182" s="176" t="s">
        <v>1720</v>
      </c>
      <c r="H1182" s="175" t="s">
        <v>1</v>
      </c>
      <c r="I1182" s="177"/>
      <c r="L1182" s="174"/>
      <c r="M1182" s="178"/>
      <c r="T1182" s="179"/>
      <c r="AT1182" s="175" t="s">
        <v>193</v>
      </c>
      <c r="AU1182" s="175" t="s">
        <v>82</v>
      </c>
      <c r="AV1182" s="14" t="s">
        <v>82</v>
      </c>
      <c r="AW1182" s="14" t="s">
        <v>31</v>
      </c>
      <c r="AX1182" s="14" t="s">
        <v>75</v>
      </c>
      <c r="AY1182" s="175" t="s">
        <v>186</v>
      </c>
    </row>
    <row r="1183" spans="2:65" s="12" customFormat="1">
      <c r="B1183" s="159"/>
      <c r="D1183" s="160" t="s">
        <v>193</v>
      </c>
      <c r="E1183" s="161" t="s">
        <v>1</v>
      </c>
      <c r="F1183" s="162" t="s">
        <v>1721</v>
      </c>
      <c r="H1183" s="163">
        <v>3056.56</v>
      </c>
      <c r="I1183" s="164"/>
      <c r="L1183" s="159"/>
      <c r="M1183" s="165"/>
      <c r="T1183" s="166"/>
      <c r="AT1183" s="161" t="s">
        <v>193</v>
      </c>
      <c r="AU1183" s="161" t="s">
        <v>82</v>
      </c>
      <c r="AV1183" s="12" t="s">
        <v>88</v>
      </c>
      <c r="AW1183" s="12" t="s">
        <v>31</v>
      </c>
      <c r="AX1183" s="12" t="s">
        <v>82</v>
      </c>
      <c r="AY1183" s="161" t="s">
        <v>186</v>
      </c>
    </row>
    <row r="1184" spans="2:65" s="1" customFormat="1" ht="24.25" customHeight="1">
      <c r="B1184" s="144"/>
      <c r="C1184" s="145" t="s">
        <v>1245</v>
      </c>
      <c r="D1184" s="145" t="s">
        <v>188</v>
      </c>
      <c r="E1184" s="146" t="s">
        <v>1722</v>
      </c>
      <c r="F1184" s="147" t="s">
        <v>1723</v>
      </c>
      <c r="G1184" s="148" t="s">
        <v>322</v>
      </c>
      <c r="H1184" s="149">
        <v>20</v>
      </c>
      <c r="I1184" s="150"/>
      <c r="J1184" s="151">
        <f>ROUND(I1184*H1184,2)</f>
        <v>0</v>
      </c>
      <c r="K1184" s="152"/>
      <c r="L1184" s="32"/>
      <c r="M1184" s="153" t="s">
        <v>1</v>
      </c>
      <c r="N1184" s="154" t="s">
        <v>41</v>
      </c>
      <c r="P1184" s="155">
        <f>O1184*H1184</f>
        <v>0</v>
      </c>
      <c r="Q1184" s="155">
        <v>0</v>
      </c>
      <c r="R1184" s="155">
        <f>Q1184*H1184</f>
        <v>0</v>
      </c>
      <c r="S1184" s="155">
        <v>0</v>
      </c>
      <c r="T1184" s="156">
        <f>S1184*H1184</f>
        <v>0</v>
      </c>
      <c r="AR1184" s="157" t="s">
        <v>192</v>
      </c>
      <c r="AT1184" s="157" t="s">
        <v>188</v>
      </c>
      <c r="AU1184" s="157" t="s">
        <v>82</v>
      </c>
      <c r="AY1184" s="17" t="s">
        <v>186</v>
      </c>
      <c r="BE1184" s="158">
        <f>IF(N1184="základná",J1184,0)</f>
        <v>0</v>
      </c>
      <c r="BF1184" s="158">
        <f>IF(N1184="znížená",J1184,0)</f>
        <v>0</v>
      </c>
      <c r="BG1184" s="158">
        <f>IF(N1184="zákl. prenesená",J1184,0)</f>
        <v>0</v>
      </c>
      <c r="BH1184" s="158">
        <f>IF(N1184="zníž. prenesená",J1184,0)</f>
        <v>0</v>
      </c>
      <c r="BI1184" s="158">
        <f>IF(N1184="nulová",J1184,0)</f>
        <v>0</v>
      </c>
      <c r="BJ1184" s="17" t="s">
        <v>88</v>
      </c>
      <c r="BK1184" s="158">
        <f>ROUND(I1184*H1184,2)</f>
        <v>0</v>
      </c>
      <c r="BL1184" s="17" t="s">
        <v>192</v>
      </c>
      <c r="BM1184" s="157" t="s">
        <v>1724</v>
      </c>
    </row>
    <row r="1185" spans="2:65" s="12" customFormat="1" ht="20">
      <c r="B1185" s="159"/>
      <c r="D1185" s="160" t="s">
        <v>193</v>
      </c>
      <c r="E1185" s="161" t="s">
        <v>1</v>
      </c>
      <c r="F1185" s="162" t="s">
        <v>1725</v>
      </c>
      <c r="H1185" s="163">
        <v>20</v>
      </c>
      <c r="I1185" s="164"/>
      <c r="L1185" s="159"/>
      <c r="M1185" s="165"/>
      <c r="T1185" s="166"/>
      <c r="AT1185" s="161" t="s">
        <v>193</v>
      </c>
      <c r="AU1185" s="161" t="s">
        <v>82</v>
      </c>
      <c r="AV1185" s="12" t="s">
        <v>88</v>
      </c>
      <c r="AW1185" s="12" t="s">
        <v>31</v>
      </c>
      <c r="AX1185" s="12" t="s">
        <v>82</v>
      </c>
      <c r="AY1185" s="161" t="s">
        <v>186</v>
      </c>
    </row>
    <row r="1186" spans="2:65" s="1" customFormat="1" ht="24.25" customHeight="1">
      <c r="B1186" s="144"/>
      <c r="C1186" s="145" t="s">
        <v>1726</v>
      </c>
      <c r="D1186" s="145" t="s">
        <v>188</v>
      </c>
      <c r="E1186" s="146" t="s">
        <v>1727</v>
      </c>
      <c r="F1186" s="147" t="s">
        <v>1728</v>
      </c>
      <c r="G1186" s="148" t="s">
        <v>1701</v>
      </c>
      <c r="H1186" s="149">
        <v>1</v>
      </c>
      <c r="I1186" s="150"/>
      <c r="J1186" s="151">
        <f>ROUND(I1186*H1186,2)</f>
        <v>0</v>
      </c>
      <c r="K1186" s="152"/>
      <c r="L1186" s="32"/>
      <c r="M1186" s="199" t="s">
        <v>1</v>
      </c>
      <c r="N1186" s="200" t="s">
        <v>41</v>
      </c>
      <c r="O1186" s="201"/>
      <c r="P1186" s="202">
        <f>O1186*H1186</f>
        <v>0</v>
      </c>
      <c r="Q1186" s="202">
        <v>0</v>
      </c>
      <c r="R1186" s="202">
        <f>Q1186*H1186</f>
        <v>0</v>
      </c>
      <c r="S1186" s="202">
        <v>0</v>
      </c>
      <c r="T1186" s="203">
        <f>S1186*H1186</f>
        <v>0</v>
      </c>
      <c r="AR1186" s="157" t="s">
        <v>192</v>
      </c>
      <c r="AT1186" s="157" t="s">
        <v>188</v>
      </c>
      <c r="AU1186" s="157" t="s">
        <v>82</v>
      </c>
      <c r="AY1186" s="17" t="s">
        <v>186</v>
      </c>
      <c r="BE1186" s="158">
        <f>IF(N1186="základná",J1186,0)</f>
        <v>0</v>
      </c>
      <c r="BF1186" s="158">
        <f>IF(N1186="znížená",J1186,0)</f>
        <v>0</v>
      </c>
      <c r="BG1186" s="158">
        <f>IF(N1186="zákl. prenesená",J1186,0)</f>
        <v>0</v>
      </c>
      <c r="BH1186" s="158">
        <f>IF(N1186="zníž. prenesená",J1186,0)</f>
        <v>0</v>
      </c>
      <c r="BI1186" s="158">
        <f>IF(N1186="nulová",J1186,0)</f>
        <v>0</v>
      </c>
      <c r="BJ1186" s="17" t="s">
        <v>88</v>
      </c>
      <c r="BK1186" s="158">
        <f>ROUND(I1186*H1186,2)</f>
        <v>0</v>
      </c>
      <c r="BL1186" s="17" t="s">
        <v>192</v>
      </c>
      <c r="BM1186" s="157" t="s">
        <v>1729</v>
      </c>
    </row>
    <row r="1187" spans="2:65" s="1" customFormat="1" ht="7" customHeight="1">
      <c r="B1187" s="47"/>
      <c r="C1187" s="48"/>
      <c r="D1187" s="48"/>
      <c r="E1187" s="48"/>
      <c r="F1187" s="48"/>
      <c r="G1187" s="48"/>
      <c r="H1187" s="48"/>
      <c r="I1187" s="48"/>
      <c r="J1187" s="48"/>
      <c r="K1187" s="48"/>
      <c r="L1187" s="32"/>
    </row>
  </sheetData>
  <autoFilter ref="C147:K1186" xr:uid="{00000000-0009-0000-0000-000001000000}"/>
  <mergeCells count="12">
    <mergeCell ref="E140:H140"/>
    <mergeCell ref="L2:V2"/>
    <mergeCell ref="E85:H85"/>
    <mergeCell ref="E87:H87"/>
    <mergeCell ref="E89:H89"/>
    <mergeCell ref="E136:H136"/>
    <mergeCell ref="E138:H13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4"/>
  <sheetViews>
    <sheetView showGridLines="0" topLeftCell="A94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92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134</v>
      </c>
      <c r="L4" s="20"/>
      <c r="M4" s="97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Richtársky dom - energetická obnova objektu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136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4" t="s">
        <v>1730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18. 11. 2025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5"/>
      <c r="G20" s="245"/>
      <c r="H20" s="245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9" t="s">
        <v>1</v>
      </c>
      <c r="F29" s="249"/>
      <c r="G29" s="249"/>
      <c r="H29" s="249"/>
      <c r="L29" s="98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9" t="s">
        <v>35</v>
      </c>
      <c r="J32" s="69">
        <f>ROUND(J132,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0">
        <f>ROUND((SUM(BE132:BE283)),  2)</f>
        <v>0</v>
      </c>
      <c r="G35" s="101"/>
      <c r="H35" s="101"/>
      <c r="I35" s="102">
        <v>0.23</v>
      </c>
      <c r="J35" s="100">
        <f>ROUND(((SUM(BE132:BE283))*I35),  2)</f>
        <v>0</v>
      </c>
      <c r="L35" s="32"/>
    </row>
    <row r="36" spans="2:12" s="1" customFormat="1" ht="14.5" customHeight="1">
      <c r="B36" s="32"/>
      <c r="E36" s="37" t="s">
        <v>41</v>
      </c>
      <c r="F36" s="100">
        <f>ROUND((SUM(BF132:BF283)),  2)</f>
        <v>0</v>
      </c>
      <c r="G36" s="101"/>
      <c r="H36" s="101"/>
      <c r="I36" s="102">
        <v>0.23</v>
      </c>
      <c r="J36" s="100">
        <f>ROUND(((SUM(BF132:BF283))*I36),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ROUND((SUM(BG132:BG283)),  2)</f>
        <v>0</v>
      </c>
      <c r="I37" s="103">
        <v>0.23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ROUND((SUM(BH132:BH283)),  2)</f>
        <v>0</v>
      </c>
      <c r="I38" s="103">
        <v>0.23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0">
        <f>ROUND((SUM(BI132:BI283)),  2)</f>
        <v>0</v>
      </c>
      <c r="G39" s="101"/>
      <c r="H39" s="101"/>
      <c r="I39" s="102">
        <v>0</v>
      </c>
      <c r="J39" s="100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4"/>
      <c r="D41" s="105" t="s">
        <v>45</v>
      </c>
      <c r="E41" s="60"/>
      <c r="F41" s="60"/>
      <c r="G41" s="106" t="s">
        <v>46</v>
      </c>
      <c r="H41" s="107" t="s">
        <v>47</v>
      </c>
      <c r="I41" s="60"/>
      <c r="J41" s="108">
        <f>SUM(J32:J39)</f>
        <v>0</v>
      </c>
      <c r="K41" s="109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0" t="s">
        <v>51</v>
      </c>
      <c r="G61" s="46" t="s">
        <v>50</v>
      </c>
      <c r="H61" s="34"/>
      <c r="I61" s="34"/>
      <c r="J61" s="11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0" t="s">
        <v>51</v>
      </c>
      <c r="G76" s="46" t="s">
        <v>50</v>
      </c>
      <c r="H76" s="34"/>
      <c r="I76" s="34"/>
      <c r="J76" s="111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139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9" t="str">
        <f>E7</f>
        <v>Richtársky dom - energetická obnova objektu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136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4" t="str">
        <f>E11</f>
        <v>A2 - Architektúra - neoprávnené položky</v>
      </c>
      <c r="F89" s="258"/>
      <c r="G89" s="258"/>
      <c r="H89" s="25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Záhorská Bystrica</v>
      </c>
      <c r="I91" s="27" t="s">
        <v>21</v>
      </c>
      <c r="J91" s="55" t="str">
        <f>IF(J14="","",J14)</f>
        <v>18. 11. 2025</v>
      </c>
      <c r="L91" s="32"/>
    </row>
    <row r="92" spans="2:12" s="1" customFormat="1" ht="7" customHeight="1">
      <c r="B92" s="32"/>
      <c r="L92" s="32"/>
    </row>
    <row r="93" spans="2:12" s="1" customFormat="1" ht="25.75" customHeight="1">
      <c r="B93" s="32"/>
      <c r="C93" s="27" t="s">
        <v>23</v>
      </c>
      <c r="F93" s="25" t="str">
        <f>E17</f>
        <v>Mestská časť BA-Záhorská Bystrica</v>
      </c>
      <c r="I93" s="27" t="s">
        <v>29</v>
      </c>
      <c r="J93" s="30" t="str">
        <f>E23</f>
        <v>Ing. arch. Ladislav Slabey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2" t="s">
        <v>140</v>
      </c>
      <c r="D96" s="104"/>
      <c r="E96" s="104"/>
      <c r="F96" s="104"/>
      <c r="G96" s="104"/>
      <c r="H96" s="104"/>
      <c r="I96" s="104"/>
      <c r="J96" s="113" t="s">
        <v>141</v>
      </c>
      <c r="K96" s="104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4" t="s">
        <v>142</v>
      </c>
      <c r="J98" s="69">
        <f>J132</f>
        <v>0</v>
      </c>
      <c r="L98" s="32"/>
      <c r="AU98" s="17" t="s">
        <v>143</v>
      </c>
    </row>
    <row r="99" spans="2:47" s="8" customFormat="1" ht="25" customHeight="1">
      <c r="B99" s="115"/>
      <c r="D99" s="116" t="s">
        <v>144</v>
      </c>
      <c r="E99" s="117"/>
      <c r="F99" s="117"/>
      <c r="G99" s="117"/>
      <c r="H99" s="117"/>
      <c r="I99" s="117"/>
      <c r="J99" s="118">
        <f>J133</f>
        <v>0</v>
      </c>
      <c r="L99" s="115"/>
    </row>
    <row r="100" spans="2:47" s="9" customFormat="1" ht="19.899999999999999" customHeight="1">
      <c r="B100" s="119"/>
      <c r="D100" s="120" t="s">
        <v>147</v>
      </c>
      <c r="E100" s="121"/>
      <c r="F100" s="121"/>
      <c r="G100" s="121"/>
      <c r="H100" s="121"/>
      <c r="I100" s="121"/>
      <c r="J100" s="122">
        <f>J134</f>
        <v>0</v>
      </c>
      <c r="L100" s="119"/>
    </row>
    <row r="101" spans="2:47" s="9" customFormat="1" ht="19.899999999999999" customHeight="1">
      <c r="B101" s="119"/>
      <c r="D101" s="120" t="s">
        <v>150</v>
      </c>
      <c r="E101" s="121"/>
      <c r="F101" s="121"/>
      <c r="G101" s="121"/>
      <c r="H101" s="121"/>
      <c r="I101" s="121"/>
      <c r="J101" s="122">
        <f>J148</f>
        <v>0</v>
      </c>
      <c r="L101" s="119"/>
    </row>
    <row r="102" spans="2:47" s="9" customFormat="1" ht="19.899999999999999" customHeight="1">
      <c r="B102" s="119"/>
      <c r="D102" s="120" t="s">
        <v>153</v>
      </c>
      <c r="E102" s="121"/>
      <c r="F102" s="121"/>
      <c r="G102" s="121"/>
      <c r="H102" s="121"/>
      <c r="I102" s="121"/>
      <c r="J102" s="122">
        <f>J184</f>
        <v>0</v>
      </c>
      <c r="L102" s="119"/>
    </row>
    <row r="103" spans="2:47" s="8" customFormat="1" ht="25" customHeight="1">
      <c r="B103" s="115"/>
      <c r="D103" s="116" t="s">
        <v>154</v>
      </c>
      <c r="E103" s="117"/>
      <c r="F103" s="117"/>
      <c r="G103" s="117"/>
      <c r="H103" s="117"/>
      <c r="I103" s="117"/>
      <c r="J103" s="118">
        <f>J186</f>
        <v>0</v>
      </c>
      <c r="L103" s="115"/>
    </row>
    <row r="104" spans="2:47" s="9" customFormat="1" ht="19.899999999999999" customHeight="1">
      <c r="B104" s="119"/>
      <c r="D104" s="120" t="s">
        <v>162</v>
      </c>
      <c r="E104" s="121"/>
      <c r="F104" s="121"/>
      <c r="G104" s="121"/>
      <c r="H104" s="121"/>
      <c r="I104" s="121"/>
      <c r="J104" s="122">
        <f>J187</f>
        <v>0</v>
      </c>
      <c r="L104" s="119"/>
    </row>
    <row r="105" spans="2:47" s="9" customFormat="1" ht="19.899999999999999" customHeight="1">
      <c r="B105" s="119"/>
      <c r="D105" s="120" t="s">
        <v>164</v>
      </c>
      <c r="E105" s="121"/>
      <c r="F105" s="121"/>
      <c r="G105" s="121"/>
      <c r="H105" s="121"/>
      <c r="I105" s="121"/>
      <c r="J105" s="122">
        <f>J198</f>
        <v>0</v>
      </c>
      <c r="L105" s="119"/>
    </row>
    <row r="106" spans="2:47" s="9" customFormat="1" ht="19.899999999999999" customHeight="1">
      <c r="B106" s="119"/>
      <c r="D106" s="120" t="s">
        <v>1731</v>
      </c>
      <c r="E106" s="121"/>
      <c r="F106" s="121"/>
      <c r="G106" s="121"/>
      <c r="H106" s="121"/>
      <c r="I106" s="121"/>
      <c r="J106" s="122">
        <f>J218</f>
        <v>0</v>
      </c>
      <c r="L106" s="119"/>
    </row>
    <row r="107" spans="2:47" s="9" customFormat="1" ht="19.899999999999999" customHeight="1">
      <c r="B107" s="119"/>
      <c r="D107" s="120" t="s">
        <v>1732</v>
      </c>
      <c r="E107" s="121"/>
      <c r="F107" s="121"/>
      <c r="G107" s="121"/>
      <c r="H107" s="121"/>
      <c r="I107" s="121"/>
      <c r="J107" s="122">
        <f>J249</f>
        <v>0</v>
      </c>
      <c r="L107" s="119"/>
    </row>
    <row r="108" spans="2:47" s="9" customFormat="1" ht="19.899999999999999" customHeight="1">
      <c r="B108" s="119"/>
      <c r="D108" s="120" t="s">
        <v>165</v>
      </c>
      <c r="E108" s="121"/>
      <c r="F108" s="121"/>
      <c r="G108" s="121"/>
      <c r="H108" s="121"/>
      <c r="I108" s="121"/>
      <c r="J108" s="122">
        <f>J252</f>
        <v>0</v>
      </c>
      <c r="L108" s="119"/>
    </row>
    <row r="109" spans="2:47" s="9" customFormat="1" ht="19.899999999999999" customHeight="1">
      <c r="B109" s="119"/>
      <c r="D109" s="120" t="s">
        <v>167</v>
      </c>
      <c r="E109" s="121"/>
      <c r="F109" s="121"/>
      <c r="G109" s="121"/>
      <c r="H109" s="121"/>
      <c r="I109" s="121"/>
      <c r="J109" s="122">
        <f>J274</f>
        <v>0</v>
      </c>
      <c r="L109" s="119"/>
    </row>
    <row r="110" spans="2:47" s="8" customFormat="1" ht="25" customHeight="1">
      <c r="B110" s="115"/>
      <c r="D110" s="116" t="s">
        <v>171</v>
      </c>
      <c r="E110" s="117"/>
      <c r="F110" s="117"/>
      <c r="G110" s="117"/>
      <c r="H110" s="117"/>
      <c r="I110" s="117"/>
      <c r="J110" s="118">
        <f>J282</f>
        <v>0</v>
      </c>
      <c r="L110" s="115"/>
    </row>
    <row r="111" spans="2:47" s="1" customFormat="1" ht="21.75" customHeight="1">
      <c r="B111" s="32"/>
      <c r="L111" s="32"/>
    </row>
    <row r="112" spans="2:47" s="1" customFormat="1" ht="7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32"/>
    </row>
    <row r="116" spans="2:12" s="1" customFormat="1" ht="7" customHeight="1"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32"/>
    </row>
    <row r="117" spans="2:12" s="1" customFormat="1" ht="25" customHeight="1">
      <c r="B117" s="32"/>
      <c r="C117" s="21" t="s">
        <v>172</v>
      </c>
      <c r="L117" s="32"/>
    </row>
    <row r="118" spans="2:12" s="1" customFormat="1" ht="7" customHeight="1">
      <c r="B118" s="32"/>
      <c r="L118" s="32"/>
    </row>
    <row r="119" spans="2:12" s="1" customFormat="1" ht="12" customHeight="1">
      <c r="B119" s="32"/>
      <c r="C119" s="27" t="s">
        <v>15</v>
      </c>
      <c r="L119" s="32"/>
    </row>
    <row r="120" spans="2:12" s="1" customFormat="1" ht="16.5" customHeight="1">
      <c r="B120" s="32"/>
      <c r="E120" s="259" t="str">
        <f>E7</f>
        <v>Richtársky dom - energetická obnova objektu</v>
      </c>
      <c r="F120" s="260"/>
      <c r="G120" s="260"/>
      <c r="H120" s="260"/>
      <c r="L120" s="32"/>
    </row>
    <row r="121" spans="2:12" ht="12" customHeight="1">
      <c r="B121" s="20"/>
      <c r="C121" s="27" t="s">
        <v>135</v>
      </c>
      <c r="L121" s="20"/>
    </row>
    <row r="122" spans="2:12" s="1" customFormat="1" ht="16.5" customHeight="1">
      <c r="B122" s="32"/>
      <c r="E122" s="259" t="s">
        <v>136</v>
      </c>
      <c r="F122" s="258"/>
      <c r="G122" s="258"/>
      <c r="H122" s="258"/>
      <c r="L122" s="32"/>
    </row>
    <row r="123" spans="2:12" s="1" customFormat="1" ht="12" customHeight="1">
      <c r="B123" s="32"/>
      <c r="C123" s="27" t="s">
        <v>137</v>
      </c>
      <c r="L123" s="32"/>
    </row>
    <row r="124" spans="2:12" s="1" customFormat="1" ht="16.5" customHeight="1">
      <c r="B124" s="32"/>
      <c r="E124" s="254" t="str">
        <f>E11</f>
        <v>A2 - Architektúra - neoprávnené položky</v>
      </c>
      <c r="F124" s="258"/>
      <c r="G124" s="258"/>
      <c r="H124" s="258"/>
      <c r="L124" s="32"/>
    </row>
    <row r="125" spans="2:12" s="1" customFormat="1" ht="7" customHeight="1">
      <c r="B125" s="32"/>
      <c r="L125" s="32"/>
    </row>
    <row r="126" spans="2:12" s="1" customFormat="1" ht="12" customHeight="1">
      <c r="B126" s="32"/>
      <c r="C126" s="27" t="s">
        <v>19</v>
      </c>
      <c r="F126" s="25" t="str">
        <f>F14</f>
        <v>Záhorská Bystrica</v>
      </c>
      <c r="I126" s="27" t="s">
        <v>21</v>
      </c>
      <c r="J126" s="55" t="str">
        <f>IF(J14="","",J14)</f>
        <v>18. 11. 2025</v>
      </c>
      <c r="L126" s="32"/>
    </row>
    <row r="127" spans="2:12" s="1" customFormat="1" ht="7" customHeight="1">
      <c r="B127" s="32"/>
      <c r="L127" s="32"/>
    </row>
    <row r="128" spans="2:12" s="1" customFormat="1" ht="25.75" customHeight="1">
      <c r="B128" s="32"/>
      <c r="C128" s="27" t="s">
        <v>23</v>
      </c>
      <c r="F128" s="25" t="str">
        <f>E17</f>
        <v>Mestská časť BA-Záhorská Bystrica</v>
      </c>
      <c r="I128" s="27" t="s">
        <v>29</v>
      </c>
      <c r="J128" s="30" t="str">
        <f>E23</f>
        <v>Ing. arch. Ladislav Slabey</v>
      </c>
      <c r="L128" s="32"/>
    </row>
    <row r="129" spans="2:65" s="1" customFormat="1" ht="15.25" customHeight="1">
      <c r="B129" s="32"/>
      <c r="C129" s="27" t="s">
        <v>27</v>
      </c>
      <c r="F129" s="25" t="str">
        <f>IF(E20="","",E20)</f>
        <v>Vyplň údaj</v>
      </c>
      <c r="I129" s="27" t="s">
        <v>32</v>
      </c>
      <c r="J129" s="30" t="str">
        <f>E26</f>
        <v xml:space="preserve"> </v>
      </c>
      <c r="L129" s="32"/>
    </row>
    <row r="130" spans="2:65" s="1" customFormat="1" ht="10.4" customHeight="1">
      <c r="B130" s="32"/>
      <c r="L130" s="32"/>
    </row>
    <row r="131" spans="2:65" s="10" customFormat="1" ht="29.25" customHeight="1">
      <c r="B131" s="123"/>
      <c r="C131" s="124" t="s">
        <v>173</v>
      </c>
      <c r="D131" s="125" t="s">
        <v>60</v>
      </c>
      <c r="E131" s="125" t="s">
        <v>56</v>
      </c>
      <c r="F131" s="125" t="s">
        <v>57</v>
      </c>
      <c r="G131" s="125" t="s">
        <v>174</v>
      </c>
      <c r="H131" s="125" t="s">
        <v>175</v>
      </c>
      <c r="I131" s="125" t="s">
        <v>176</v>
      </c>
      <c r="J131" s="126" t="s">
        <v>141</v>
      </c>
      <c r="K131" s="127" t="s">
        <v>177</v>
      </c>
      <c r="L131" s="123"/>
      <c r="M131" s="62" t="s">
        <v>1</v>
      </c>
      <c r="N131" s="63" t="s">
        <v>39</v>
      </c>
      <c r="O131" s="63" t="s">
        <v>178</v>
      </c>
      <c r="P131" s="63" t="s">
        <v>179</v>
      </c>
      <c r="Q131" s="63" t="s">
        <v>180</v>
      </c>
      <c r="R131" s="63" t="s">
        <v>181</v>
      </c>
      <c r="S131" s="63" t="s">
        <v>182</v>
      </c>
      <c r="T131" s="64" t="s">
        <v>183</v>
      </c>
    </row>
    <row r="132" spans="2:65" s="1" customFormat="1" ht="22.9" customHeight="1">
      <c r="B132" s="32"/>
      <c r="C132" s="67" t="s">
        <v>142</v>
      </c>
      <c r="J132" s="128">
        <f>BK132</f>
        <v>0</v>
      </c>
      <c r="L132" s="32"/>
      <c r="M132" s="65"/>
      <c r="N132" s="56"/>
      <c r="O132" s="56"/>
      <c r="P132" s="129">
        <f>P133+P186+P282</f>
        <v>0</v>
      </c>
      <c r="Q132" s="56"/>
      <c r="R132" s="129">
        <f>R133+R186+R282</f>
        <v>0</v>
      </c>
      <c r="S132" s="56"/>
      <c r="T132" s="130">
        <f>T133+T186+T282</f>
        <v>0</v>
      </c>
      <c r="AT132" s="17" t="s">
        <v>74</v>
      </c>
      <c r="AU132" s="17" t="s">
        <v>143</v>
      </c>
      <c r="BK132" s="131">
        <f>BK133+BK186+BK282</f>
        <v>0</v>
      </c>
    </row>
    <row r="133" spans="2:65" s="11" customFormat="1" ht="25.9" customHeight="1">
      <c r="B133" s="132"/>
      <c r="D133" s="133" t="s">
        <v>74</v>
      </c>
      <c r="E133" s="134" t="s">
        <v>184</v>
      </c>
      <c r="F133" s="134" t="s">
        <v>185</v>
      </c>
      <c r="I133" s="135"/>
      <c r="J133" s="136">
        <f>BK133</f>
        <v>0</v>
      </c>
      <c r="L133" s="132"/>
      <c r="M133" s="137"/>
      <c r="P133" s="138">
        <f>P134+P148+P184</f>
        <v>0</v>
      </c>
      <c r="R133" s="138">
        <f>R134+R148+R184</f>
        <v>0</v>
      </c>
      <c r="T133" s="139">
        <f>T134+T148+T184</f>
        <v>0</v>
      </c>
      <c r="AR133" s="133" t="s">
        <v>82</v>
      </c>
      <c r="AT133" s="140" t="s">
        <v>74</v>
      </c>
      <c r="AU133" s="140" t="s">
        <v>75</v>
      </c>
      <c r="AY133" s="133" t="s">
        <v>186</v>
      </c>
      <c r="BK133" s="141">
        <f>BK134+BK148+BK184</f>
        <v>0</v>
      </c>
    </row>
    <row r="134" spans="2:65" s="11" customFormat="1" ht="22.9" customHeight="1">
      <c r="B134" s="132"/>
      <c r="D134" s="133" t="s">
        <v>74</v>
      </c>
      <c r="E134" s="142" t="s">
        <v>202</v>
      </c>
      <c r="F134" s="142" t="s">
        <v>346</v>
      </c>
      <c r="I134" s="135"/>
      <c r="J134" s="143">
        <f>BK134</f>
        <v>0</v>
      </c>
      <c r="L134" s="132"/>
      <c r="M134" s="137"/>
      <c r="P134" s="138">
        <f>SUM(P135:P147)</f>
        <v>0</v>
      </c>
      <c r="R134" s="138">
        <f>SUM(R135:R147)</f>
        <v>0</v>
      </c>
      <c r="T134" s="139">
        <f>SUM(T135:T147)</f>
        <v>0</v>
      </c>
      <c r="AR134" s="133" t="s">
        <v>82</v>
      </c>
      <c r="AT134" s="140" t="s">
        <v>74</v>
      </c>
      <c r="AU134" s="140" t="s">
        <v>82</v>
      </c>
      <c r="AY134" s="133" t="s">
        <v>186</v>
      </c>
      <c r="BK134" s="141">
        <f>SUM(BK135:BK147)</f>
        <v>0</v>
      </c>
    </row>
    <row r="135" spans="2:65" s="1" customFormat="1" ht="37.9" customHeight="1">
      <c r="B135" s="144"/>
      <c r="C135" s="145" t="s">
        <v>82</v>
      </c>
      <c r="D135" s="145" t="s">
        <v>188</v>
      </c>
      <c r="E135" s="146" t="s">
        <v>399</v>
      </c>
      <c r="F135" s="147" t="s">
        <v>400</v>
      </c>
      <c r="G135" s="148" t="s">
        <v>132</v>
      </c>
      <c r="H135" s="149">
        <v>75.373999999999995</v>
      </c>
      <c r="I135" s="150"/>
      <c r="J135" s="151">
        <f>ROUND(I135*H135,2)</f>
        <v>0</v>
      </c>
      <c r="K135" s="152"/>
      <c r="L135" s="32"/>
      <c r="M135" s="153" t="s">
        <v>1</v>
      </c>
      <c r="N135" s="154" t="s">
        <v>41</v>
      </c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AR135" s="157" t="s">
        <v>192</v>
      </c>
      <c r="AT135" s="157" t="s">
        <v>188</v>
      </c>
      <c r="AU135" s="157" t="s">
        <v>88</v>
      </c>
      <c r="AY135" s="17" t="s">
        <v>186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7" t="s">
        <v>88</v>
      </c>
      <c r="BK135" s="158">
        <f>ROUND(I135*H135,2)</f>
        <v>0</v>
      </c>
      <c r="BL135" s="17" t="s">
        <v>192</v>
      </c>
      <c r="BM135" s="157" t="s">
        <v>88</v>
      </c>
    </row>
    <row r="136" spans="2:65" s="14" customFormat="1">
      <c r="B136" s="174"/>
      <c r="D136" s="160" t="s">
        <v>193</v>
      </c>
      <c r="E136" s="175" t="s">
        <v>1</v>
      </c>
      <c r="F136" s="176" t="s">
        <v>815</v>
      </c>
      <c r="H136" s="175" t="s">
        <v>1</v>
      </c>
      <c r="I136" s="177"/>
      <c r="L136" s="174"/>
      <c r="M136" s="178"/>
      <c r="T136" s="179"/>
      <c r="AT136" s="175" t="s">
        <v>193</v>
      </c>
      <c r="AU136" s="175" t="s">
        <v>88</v>
      </c>
      <c r="AV136" s="14" t="s">
        <v>82</v>
      </c>
      <c r="AW136" s="14" t="s">
        <v>31</v>
      </c>
      <c r="AX136" s="14" t="s">
        <v>75</v>
      </c>
      <c r="AY136" s="175" t="s">
        <v>186</v>
      </c>
    </row>
    <row r="137" spans="2:65" s="12" customFormat="1">
      <c r="B137" s="159"/>
      <c r="D137" s="160" t="s">
        <v>193</v>
      </c>
      <c r="E137" s="161" t="s">
        <v>1</v>
      </c>
      <c r="F137" s="162" t="s">
        <v>1733</v>
      </c>
      <c r="H137" s="163">
        <v>4.75</v>
      </c>
      <c r="I137" s="164"/>
      <c r="L137" s="159"/>
      <c r="M137" s="165"/>
      <c r="T137" s="166"/>
      <c r="AT137" s="161" t="s">
        <v>193</v>
      </c>
      <c r="AU137" s="161" t="s">
        <v>88</v>
      </c>
      <c r="AV137" s="12" t="s">
        <v>88</v>
      </c>
      <c r="AW137" s="12" t="s">
        <v>31</v>
      </c>
      <c r="AX137" s="12" t="s">
        <v>75</v>
      </c>
      <c r="AY137" s="161" t="s">
        <v>186</v>
      </c>
    </row>
    <row r="138" spans="2:65" s="12" customFormat="1">
      <c r="B138" s="159"/>
      <c r="D138" s="160" t="s">
        <v>193</v>
      </c>
      <c r="E138" s="161" t="s">
        <v>1</v>
      </c>
      <c r="F138" s="162" t="s">
        <v>1734</v>
      </c>
      <c r="H138" s="163">
        <v>5.9379999999999997</v>
      </c>
      <c r="I138" s="164"/>
      <c r="L138" s="159"/>
      <c r="M138" s="165"/>
      <c r="T138" s="166"/>
      <c r="AT138" s="161" t="s">
        <v>193</v>
      </c>
      <c r="AU138" s="161" t="s">
        <v>88</v>
      </c>
      <c r="AV138" s="12" t="s">
        <v>88</v>
      </c>
      <c r="AW138" s="12" t="s">
        <v>31</v>
      </c>
      <c r="AX138" s="12" t="s">
        <v>75</v>
      </c>
      <c r="AY138" s="161" t="s">
        <v>186</v>
      </c>
    </row>
    <row r="139" spans="2:65" s="12" customFormat="1">
      <c r="B139" s="159"/>
      <c r="D139" s="160" t="s">
        <v>193</v>
      </c>
      <c r="E139" s="161" t="s">
        <v>1</v>
      </c>
      <c r="F139" s="162" t="s">
        <v>407</v>
      </c>
      <c r="H139" s="163">
        <v>-1.5760000000000001</v>
      </c>
      <c r="I139" s="164"/>
      <c r="L139" s="159"/>
      <c r="M139" s="165"/>
      <c r="T139" s="166"/>
      <c r="AT139" s="161" t="s">
        <v>193</v>
      </c>
      <c r="AU139" s="161" t="s">
        <v>88</v>
      </c>
      <c r="AV139" s="12" t="s">
        <v>88</v>
      </c>
      <c r="AW139" s="12" t="s">
        <v>31</v>
      </c>
      <c r="AX139" s="12" t="s">
        <v>75</v>
      </c>
      <c r="AY139" s="161" t="s">
        <v>186</v>
      </c>
    </row>
    <row r="140" spans="2:65" s="12" customFormat="1">
      <c r="B140" s="159"/>
      <c r="D140" s="160" t="s">
        <v>193</v>
      </c>
      <c r="E140" s="161" t="s">
        <v>1</v>
      </c>
      <c r="F140" s="162" t="s">
        <v>1735</v>
      </c>
      <c r="H140" s="163">
        <v>4.2590000000000003</v>
      </c>
      <c r="I140" s="164"/>
      <c r="L140" s="159"/>
      <c r="M140" s="165"/>
      <c r="T140" s="166"/>
      <c r="AT140" s="161" t="s">
        <v>193</v>
      </c>
      <c r="AU140" s="161" t="s">
        <v>88</v>
      </c>
      <c r="AV140" s="12" t="s">
        <v>88</v>
      </c>
      <c r="AW140" s="12" t="s">
        <v>31</v>
      </c>
      <c r="AX140" s="12" t="s">
        <v>75</v>
      </c>
      <c r="AY140" s="161" t="s">
        <v>186</v>
      </c>
    </row>
    <row r="141" spans="2:65" s="12" customFormat="1">
      <c r="B141" s="159"/>
      <c r="D141" s="160" t="s">
        <v>193</v>
      </c>
      <c r="E141" s="161" t="s">
        <v>1</v>
      </c>
      <c r="F141" s="162" t="s">
        <v>1736</v>
      </c>
      <c r="H141" s="163">
        <v>13.276999999999999</v>
      </c>
      <c r="I141" s="164"/>
      <c r="L141" s="159"/>
      <c r="M141" s="165"/>
      <c r="T141" s="166"/>
      <c r="AT141" s="161" t="s">
        <v>193</v>
      </c>
      <c r="AU141" s="161" t="s">
        <v>88</v>
      </c>
      <c r="AV141" s="12" t="s">
        <v>88</v>
      </c>
      <c r="AW141" s="12" t="s">
        <v>31</v>
      </c>
      <c r="AX141" s="12" t="s">
        <v>75</v>
      </c>
      <c r="AY141" s="161" t="s">
        <v>186</v>
      </c>
    </row>
    <row r="142" spans="2:65" s="12" customFormat="1">
      <c r="B142" s="159"/>
      <c r="D142" s="160" t="s">
        <v>193</v>
      </c>
      <c r="E142" s="161" t="s">
        <v>1</v>
      </c>
      <c r="F142" s="162" t="s">
        <v>407</v>
      </c>
      <c r="H142" s="163">
        <v>-1.5760000000000001</v>
      </c>
      <c r="I142" s="164"/>
      <c r="L142" s="159"/>
      <c r="M142" s="165"/>
      <c r="T142" s="166"/>
      <c r="AT142" s="161" t="s">
        <v>193</v>
      </c>
      <c r="AU142" s="161" t="s">
        <v>88</v>
      </c>
      <c r="AV142" s="12" t="s">
        <v>88</v>
      </c>
      <c r="AW142" s="12" t="s">
        <v>31</v>
      </c>
      <c r="AX142" s="12" t="s">
        <v>75</v>
      </c>
      <c r="AY142" s="161" t="s">
        <v>186</v>
      </c>
    </row>
    <row r="143" spans="2:65" s="12" customFormat="1">
      <c r="B143" s="159"/>
      <c r="D143" s="160" t="s">
        <v>193</v>
      </c>
      <c r="E143" s="161" t="s">
        <v>1</v>
      </c>
      <c r="F143" s="162" t="s">
        <v>1737</v>
      </c>
      <c r="H143" s="163">
        <v>14.12</v>
      </c>
      <c r="I143" s="164"/>
      <c r="L143" s="159"/>
      <c r="M143" s="165"/>
      <c r="T143" s="166"/>
      <c r="AT143" s="161" t="s">
        <v>193</v>
      </c>
      <c r="AU143" s="161" t="s">
        <v>88</v>
      </c>
      <c r="AV143" s="12" t="s">
        <v>88</v>
      </c>
      <c r="AW143" s="12" t="s">
        <v>31</v>
      </c>
      <c r="AX143" s="12" t="s">
        <v>75</v>
      </c>
      <c r="AY143" s="161" t="s">
        <v>186</v>
      </c>
    </row>
    <row r="144" spans="2:65" s="12" customFormat="1">
      <c r="B144" s="159"/>
      <c r="D144" s="160" t="s">
        <v>193</v>
      </c>
      <c r="E144" s="161" t="s">
        <v>1</v>
      </c>
      <c r="F144" s="162" t="s">
        <v>1738</v>
      </c>
      <c r="H144" s="163">
        <v>22.474</v>
      </c>
      <c r="I144" s="164"/>
      <c r="L144" s="159"/>
      <c r="M144" s="165"/>
      <c r="T144" s="166"/>
      <c r="AT144" s="161" t="s">
        <v>193</v>
      </c>
      <c r="AU144" s="161" t="s">
        <v>88</v>
      </c>
      <c r="AV144" s="12" t="s">
        <v>88</v>
      </c>
      <c r="AW144" s="12" t="s">
        <v>31</v>
      </c>
      <c r="AX144" s="12" t="s">
        <v>75</v>
      </c>
      <c r="AY144" s="161" t="s">
        <v>186</v>
      </c>
    </row>
    <row r="145" spans="2:65" s="12" customFormat="1">
      <c r="B145" s="159"/>
      <c r="D145" s="160" t="s">
        <v>193</v>
      </c>
      <c r="E145" s="161" t="s">
        <v>1</v>
      </c>
      <c r="F145" s="162" t="s">
        <v>1739</v>
      </c>
      <c r="H145" s="163">
        <v>9.0939999999999994</v>
      </c>
      <c r="I145" s="164"/>
      <c r="L145" s="159"/>
      <c r="M145" s="165"/>
      <c r="T145" s="166"/>
      <c r="AT145" s="161" t="s">
        <v>193</v>
      </c>
      <c r="AU145" s="161" t="s">
        <v>88</v>
      </c>
      <c r="AV145" s="12" t="s">
        <v>88</v>
      </c>
      <c r="AW145" s="12" t="s">
        <v>31</v>
      </c>
      <c r="AX145" s="12" t="s">
        <v>75</v>
      </c>
      <c r="AY145" s="161" t="s">
        <v>186</v>
      </c>
    </row>
    <row r="146" spans="2:65" s="12" customFormat="1">
      <c r="B146" s="159"/>
      <c r="D146" s="160" t="s">
        <v>193</v>
      </c>
      <c r="E146" s="161" t="s">
        <v>1</v>
      </c>
      <c r="F146" s="162" t="s">
        <v>1740</v>
      </c>
      <c r="H146" s="163">
        <v>4.6139999999999999</v>
      </c>
      <c r="I146" s="164"/>
      <c r="L146" s="159"/>
      <c r="M146" s="165"/>
      <c r="T146" s="166"/>
      <c r="AT146" s="161" t="s">
        <v>193</v>
      </c>
      <c r="AU146" s="161" t="s">
        <v>88</v>
      </c>
      <c r="AV146" s="12" t="s">
        <v>88</v>
      </c>
      <c r="AW146" s="12" t="s">
        <v>31</v>
      </c>
      <c r="AX146" s="12" t="s">
        <v>75</v>
      </c>
      <c r="AY146" s="161" t="s">
        <v>186</v>
      </c>
    </row>
    <row r="147" spans="2:65" s="13" customFormat="1">
      <c r="B147" s="167"/>
      <c r="D147" s="160" t="s">
        <v>193</v>
      </c>
      <c r="E147" s="168" t="s">
        <v>1</v>
      </c>
      <c r="F147" s="169" t="s">
        <v>195</v>
      </c>
      <c r="H147" s="170">
        <v>75.373999999999995</v>
      </c>
      <c r="I147" s="171"/>
      <c r="L147" s="167"/>
      <c r="M147" s="172"/>
      <c r="T147" s="173"/>
      <c r="AT147" s="168" t="s">
        <v>193</v>
      </c>
      <c r="AU147" s="168" t="s">
        <v>88</v>
      </c>
      <c r="AV147" s="13" t="s">
        <v>192</v>
      </c>
      <c r="AW147" s="13" t="s">
        <v>31</v>
      </c>
      <c r="AX147" s="13" t="s">
        <v>82</v>
      </c>
      <c r="AY147" s="168" t="s">
        <v>186</v>
      </c>
    </row>
    <row r="148" spans="2:65" s="11" customFormat="1" ht="22.9" customHeight="1">
      <c r="B148" s="132"/>
      <c r="D148" s="133" t="s">
        <v>74</v>
      </c>
      <c r="E148" s="142" t="s">
        <v>217</v>
      </c>
      <c r="F148" s="142" t="s">
        <v>625</v>
      </c>
      <c r="I148" s="135"/>
      <c r="J148" s="143">
        <f>BK148</f>
        <v>0</v>
      </c>
      <c r="L148" s="132"/>
      <c r="M148" s="137"/>
      <c r="P148" s="138">
        <f>SUM(P149:P183)</f>
        <v>0</v>
      </c>
      <c r="R148" s="138">
        <f>SUM(R149:R183)</f>
        <v>0</v>
      </c>
      <c r="T148" s="139">
        <f>SUM(T149:T183)</f>
        <v>0</v>
      </c>
      <c r="AR148" s="133" t="s">
        <v>82</v>
      </c>
      <c r="AT148" s="140" t="s">
        <v>74</v>
      </c>
      <c r="AU148" s="140" t="s">
        <v>82</v>
      </c>
      <c r="AY148" s="133" t="s">
        <v>186</v>
      </c>
      <c r="BK148" s="141">
        <f>SUM(BK149:BK183)</f>
        <v>0</v>
      </c>
    </row>
    <row r="149" spans="2:65" s="1" customFormat="1" ht="24.25" customHeight="1">
      <c r="B149" s="144"/>
      <c r="C149" s="145" t="s">
        <v>88</v>
      </c>
      <c r="D149" s="145" t="s">
        <v>188</v>
      </c>
      <c r="E149" s="146" t="s">
        <v>656</v>
      </c>
      <c r="F149" s="147" t="s">
        <v>657</v>
      </c>
      <c r="G149" s="148" t="s">
        <v>132</v>
      </c>
      <c r="H149" s="149">
        <v>141.65100000000001</v>
      </c>
      <c r="I149" s="150"/>
      <c r="J149" s="151">
        <f>ROUND(I149*H149,2)</f>
        <v>0</v>
      </c>
      <c r="K149" s="152"/>
      <c r="L149" s="32"/>
      <c r="M149" s="153" t="s">
        <v>1</v>
      </c>
      <c r="N149" s="154" t="s">
        <v>41</v>
      </c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AR149" s="157" t="s">
        <v>192</v>
      </c>
      <c r="AT149" s="157" t="s">
        <v>188</v>
      </c>
      <c r="AU149" s="157" t="s">
        <v>88</v>
      </c>
      <c r="AY149" s="17" t="s">
        <v>186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7" t="s">
        <v>88</v>
      </c>
      <c r="BK149" s="158">
        <f>ROUND(I149*H149,2)</f>
        <v>0</v>
      </c>
      <c r="BL149" s="17" t="s">
        <v>192</v>
      </c>
      <c r="BM149" s="157" t="s">
        <v>192</v>
      </c>
    </row>
    <row r="150" spans="2:65" s="1" customFormat="1" ht="24.25" customHeight="1">
      <c r="B150" s="144"/>
      <c r="C150" s="145" t="s">
        <v>202</v>
      </c>
      <c r="D150" s="145" t="s">
        <v>188</v>
      </c>
      <c r="E150" s="146" t="s">
        <v>669</v>
      </c>
      <c r="F150" s="147" t="s">
        <v>670</v>
      </c>
      <c r="G150" s="148" t="s">
        <v>132</v>
      </c>
      <c r="H150" s="149">
        <v>141.65100000000001</v>
      </c>
      <c r="I150" s="150"/>
      <c r="J150" s="151">
        <f>ROUND(I150*H150,2)</f>
        <v>0</v>
      </c>
      <c r="K150" s="152"/>
      <c r="L150" s="32"/>
      <c r="M150" s="153" t="s">
        <v>1</v>
      </c>
      <c r="N150" s="154" t="s">
        <v>41</v>
      </c>
      <c r="P150" s="155">
        <f>O150*H150</f>
        <v>0</v>
      </c>
      <c r="Q150" s="155">
        <v>0</v>
      </c>
      <c r="R150" s="155">
        <f>Q150*H150</f>
        <v>0</v>
      </c>
      <c r="S150" s="155">
        <v>0</v>
      </c>
      <c r="T150" s="156">
        <f>S150*H150</f>
        <v>0</v>
      </c>
      <c r="AR150" s="157" t="s">
        <v>192</v>
      </c>
      <c r="AT150" s="157" t="s">
        <v>188</v>
      </c>
      <c r="AU150" s="157" t="s">
        <v>88</v>
      </c>
      <c r="AY150" s="17" t="s">
        <v>186</v>
      </c>
      <c r="BE150" s="158">
        <f>IF(N150="základná",J150,0)</f>
        <v>0</v>
      </c>
      <c r="BF150" s="158">
        <f>IF(N150="znížená",J150,0)</f>
        <v>0</v>
      </c>
      <c r="BG150" s="158">
        <f>IF(N150="zákl. prenesená",J150,0)</f>
        <v>0</v>
      </c>
      <c r="BH150" s="158">
        <f>IF(N150="zníž. prenesená",J150,0)</f>
        <v>0</v>
      </c>
      <c r="BI150" s="158">
        <f>IF(N150="nulová",J150,0)</f>
        <v>0</v>
      </c>
      <c r="BJ150" s="17" t="s">
        <v>88</v>
      </c>
      <c r="BK150" s="158">
        <f>ROUND(I150*H150,2)</f>
        <v>0</v>
      </c>
      <c r="BL150" s="17" t="s">
        <v>192</v>
      </c>
      <c r="BM150" s="157" t="s">
        <v>217</v>
      </c>
    </row>
    <row r="151" spans="2:65" s="14" customFormat="1">
      <c r="B151" s="174"/>
      <c r="D151" s="160" t="s">
        <v>193</v>
      </c>
      <c r="E151" s="175" t="s">
        <v>1</v>
      </c>
      <c r="F151" s="176" t="s">
        <v>672</v>
      </c>
      <c r="H151" s="175" t="s">
        <v>1</v>
      </c>
      <c r="I151" s="177"/>
      <c r="L151" s="174"/>
      <c r="M151" s="178"/>
      <c r="T151" s="179"/>
      <c r="AT151" s="175" t="s">
        <v>193</v>
      </c>
      <c r="AU151" s="175" t="s">
        <v>88</v>
      </c>
      <c r="AV151" s="14" t="s">
        <v>82</v>
      </c>
      <c r="AW151" s="14" t="s">
        <v>31</v>
      </c>
      <c r="AX151" s="14" t="s">
        <v>75</v>
      </c>
      <c r="AY151" s="175" t="s">
        <v>186</v>
      </c>
    </row>
    <row r="152" spans="2:65" s="14" customFormat="1">
      <c r="B152" s="174"/>
      <c r="D152" s="160" t="s">
        <v>193</v>
      </c>
      <c r="E152" s="175" t="s">
        <v>1</v>
      </c>
      <c r="F152" s="176" t="s">
        <v>815</v>
      </c>
      <c r="H152" s="175" t="s">
        <v>1</v>
      </c>
      <c r="I152" s="177"/>
      <c r="L152" s="174"/>
      <c r="M152" s="178"/>
      <c r="T152" s="179"/>
      <c r="AT152" s="175" t="s">
        <v>193</v>
      </c>
      <c r="AU152" s="175" t="s">
        <v>88</v>
      </c>
      <c r="AV152" s="14" t="s">
        <v>82</v>
      </c>
      <c r="AW152" s="14" t="s">
        <v>31</v>
      </c>
      <c r="AX152" s="14" t="s">
        <v>75</v>
      </c>
      <c r="AY152" s="175" t="s">
        <v>186</v>
      </c>
    </row>
    <row r="153" spans="2:65" s="14" customFormat="1">
      <c r="B153" s="174"/>
      <c r="D153" s="160" t="s">
        <v>193</v>
      </c>
      <c r="E153" s="175" t="s">
        <v>1</v>
      </c>
      <c r="F153" s="176" t="s">
        <v>351</v>
      </c>
      <c r="H153" s="175" t="s">
        <v>1</v>
      </c>
      <c r="I153" s="177"/>
      <c r="L153" s="174"/>
      <c r="M153" s="178"/>
      <c r="T153" s="179"/>
      <c r="AT153" s="175" t="s">
        <v>193</v>
      </c>
      <c r="AU153" s="175" t="s">
        <v>88</v>
      </c>
      <c r="AV153" s="14" t="s">
        <v>82</v>
      </c>
      <c r="AW153" s="14" t="s">
        <v>31</v>
      </c>
      <c r="AX153" s="14" t="s">
        <v>75</v>
      </c>
      <c r="AY153" s="175" t="s">
        <v>186</v>
      </c>
    </row>
    <row r="154" spans="2:65" s="12" customFormat="1">
      <c r="B154" s="159"/>
      <c r="D154" s="160" t="s">
        <v>193</v>
      </c>
      <c r="E154" s="161" t="s">
        <v>1</v>
      </c>
      <c r="F154" s="162" t="s">
        <v>1741</v>
      </c>
      <c r="H154" s="163">
        <v>4.5</v>
      </c>
      <c r="I154" s="164"/>
      <c r="L154" s="159"/>
      <c r="M154" s="165"/>
      <c r="T154" s="166"/>
      <c r="AT154" s="161" t="s">
        <v>193</v>
      </c>
      <c r="AU154" s="161" t="s">
        <v>88</v>
      </c>
      <c r="AV154" s="12" t="s">
        <v>88</v>
      </c>
      <c r="AW154" s="12" t="s">
        <v>31</v>
      </c>
      <c r="AX154" s="12" t="s">
        <v>75</v>
      </c>
      <c r="AY154" s="161" t="s">
        <v>186</v>
      </c>
    </row>
    <row r="155" spans="2:65" s="12" customFormat="1">
      <c r="B155" s="159"/>
      <c r="D155" s="160" t="s">
        <v>193</v>
      </c>
      <c r="E155" s="161" t="s">
        <v>1</v>
      </c>
      <c r="F155" s="162" t="s">
        <v>1742</v>
      </c>
      <c r="H155" s="163">
        <v>5.625</v>
      </c>
      <c r="I155" s="164"/>
      <c r="L155" s="159"/>
      <c r="M155" s="165"/>
      <c r="T155" s="166"/>
      <c r="AT155" s="161" t="s">
        <v>193</v>
      </c>
      <c r="AU155" s="161" t="s">
        <v>88</v>
      </c>
      <c r="AV155" s="12" t="s">
        <v>88</v>
      </c>
      <c r="AW155" s="12" t="s">
        <v>31</v>
      </c>
      <c r="AX155" s="12" t="s">
        <v>75</v>
      </c>
      <c r="AY155" s="161" t="s">
        <v>186</v>
      </c>
    </row>
    <row r="156" spans="2:65" s="12" customFormat="1">
      <c r="B156" s="159"/>
      <c r="D156" s="160" t="s">
        <v>193</v>
      </c>
      <c r="E156" s="161" t="s">
        <v>1</v>
      </c>
      <c r="F156" s="162" t="s">
        <v>739</v>
      </c>
      <c r="H156" s="163">
        <v>-2.4359999999999999</v>
      </c>
      <c r="I156" s="164"/>
      <c r="L156" s="159"/>
      <c r="M156" s="165"/>
      <c r="T156" s="166"/>
      <c r="AT156" s="161" t="s">
        <v>193</v>
      </c>
      <c r="AU156" s="161" t="s">
        <v>88</v>
      </c>
      <c r="AV156" s="12" t="s">
        <v>88</v>
      </c>
      <c r="AW156" s="12" t="s">
        <v>31</v>
      </c>
      <c r="AX156" s="12" t="s">
        <v>75</v>
      </c>
      <c r="AY156" s="161" t="s">
        <v>186</v>
      </c>
    </row>
    <row r="157" spans="2:65" s="12" customFormat="1">
      <c r="B157" s="159"/>
      <c r="D157" s="160" t="s">
        <v>193</v>
      </c>
      <c r="E157" s="161" t="s">
        <v>1</v>
      </c>
      <c r="F157" s="162" t="s">
        <v>1743</v>
      </c>
      <c r="H157" s="163">
        <v>1.468</v>
      </c>
      <c r="I157" s="164"/>
      <c r="L157" s="159"/>
      <c r="M157" s="165"/>
      <c r="T157" s="166"/>
      <c r="AT157" s="161" t="s">
        <v>193</v>
      </c>
      <c r="AU157" s="161" t="s">
        <v>88</v>
      </c>
      <c r="AV157" s="12" t="s">
        <v>88</v>
      </c>
      <c r="AW157" s="12" t="s">
        <v>31</v>
      </c>
      <c r="AX157" s="12" t="s">
        <v>75</v>
      </c>
      <c r="AY157" s="161" t="s">
        <v>186</v>
      </c>
    </row>
    <row r="158" spans="2:65" s="12" customFormat="1">
      <c r="B158" s="159"/>
      <c r="D158" s="160" t="s">
        <v>193</v>
      </c>
      <c r="E158" s="161" t="s">
        <v>1</v>
      </c>
      <c r="F158" s="162" t="s">
        <v>1735</v>
      </c>
      <c r="H158" s="163">
        <v>4.2590000000000003</v>
      </c>
      <c r="I158" s="164"/>
      <c r="L158" s="159"/>
      <c r="M158" s="165"/>
      <c r="T158" s="166"/>
      <c r="AT158" s="161" t="s">
        <v>193</v>
      </c>
      <c r="AU158" s="161" t="s">
        <v>88</v>
      </c>
      <c r="AV158" s="12" t="s">
        <v>88</v>
      </c>
      <c r="AW158" s="12" t="s">
        <v>31</v>
      </c>
      <c r="AX158" s="12" t="s">
        <v>75</v>
      </c>
      <c r="AY158" s="161" t="s">
        <v>186</v>
      </c>
    </row>
    <row r="159" spans="2:65" s="12" customFormat="1">
      <c r="B159" s="159"/>
      <c r="D159" s="160" t="s">
        <v>193</v>
      </c>
      <c r="E159" s="161" t="s">
        <v>1</v>
      </c>
      <c r="F159" s="162" t="s">
        <v>1736</v>
      </c>
      <c r="H159" s="163">
        <v>13.276999999999999</v>
      </c>
      <c r="I159" s="164"/>
      <c r="L159" s="159"/>
      <c r="M159" s="165"/>
      <c r="T159" s="166"/>
      <c r="AT159" s="161" t="s">
        <v>193</v>
      </c>
      <c r="AU159" s="161" t="s">
        <v>88</v>
      </c>
      <c r="AV159" s="12" t="s">
        <v>88</v>
      </c>
      <c r="AW159" s="12" t="s">
        <v>31</v>
      </c>
      <c r="AX159" s="12" t="s">
        <v>75</v>
      </c>
      <c r="AY159" s="161" t="s">
        <v>186</v>
      </c>
    </row>
    <row r="160" spans="2:65" s="12" customFormat="1">
      <c r="B160" s="159"/>
      <c r="D160" s="160" t="s">
        <v>193</v>
      </c>
      <c r="E160" s="161" t="s">
        <v>1</v>
      </c>
      <c r="F160" s="162" t="s">
        <v>739</v>
      </c>
      <c r="H160" s="163">
        <v>-2.4359999999999999</v>
      </c>
      <c r="I160" s="164"/>
      <c r="L160" s="159"/>
      <c r="M160" s="165"/>
      <c r="T160" s="166"/>
      <c r="AT160" s="161" t="s">
        <v>193</v>
      </c>
      <c r="AU160" s="161" t="s">
        <v>88</v>
      </c>
      <c r="AV160" s="12" t="s">
        <v>88</v>
      </c>
      <c r="AW160" s="12" t="s">
        <v>31</v>
      </c>
      <c r="AX160" s="12" t="s">
        <v>75</v>
      </c>
      <c r="AY160" s="161" t="s">
        <v>186</v>
      </c>
    </row>
    <row r="161" spans="2:51" s="12" customFormat="1">
      <c r="B161" s="159"/>
      <c r="D161" s="160" t="s">
        <v>193</v>
      </c>
      <c r="E161" s="161" t="s">
        <v>1</v>
      </c>
      <c r="F161" s="162" t="s">
        <v>1743</v>
      </c>
      <c r="H161" s="163">
        <v>1.468</v>
      </c>
      <c r="I161" s="164"/>
      <c r="L161" s="159"/>
      <c r="M161" s="165"/>
      <c r="T161" s="166"/>
      <c r="AT161" s="161" t="s">
        <v>193</v>
      </c>
      <c r="AU161" s="161" t="s">
        <v>88</v>
      </c>
      <c r="AV161" s="12" t="s">
        <v>88</v>
      </c>
      <c r="AW161" s="12" t="s">
        <v>31</v>
      </c>
      <c r="AX161" s="12" t="s">
        <v>75</v>
      </c>
      <c r="AY161" s="161" t="s">
        <v>186</v>
      </c>
    </row>
    <row r="162" spans="2:51" s="14" customFormat="1">
      <c r="B162" s="174"/>
      <c r="D162" s="160" t="s">
        <v>193</v>
      </c>
      <c r="E162" s="175" t="s">
        <v>1</v>
      </c>
      <c r="F162" s="176" t="s">
        <v>1744</v>
      </c>
      <c r="H162" s="175" t="s">
        <v>1</v>
      </c>
      <c r="I162" s="177"/>
      <c r="L162" s="174"/>
      <c r="M162" s="178"/>
      <c r="T162" s="179"/>
      <c r="AT162" s="175" t="s">
        <v>193</v>
      </c>
      <c r="AU162" s="175" t="s">
        <v>88</v>
      </c>
      <c r="AV162" s="14" t="s">
        <v>82</v>
      </c>
      <c r="AW162" s="14" t="s">
        <v>31</v>
      </c>
      <c r="AX162" s="14" t="s">
        <v>75</v>
      </c>
      <c r="AY162" s="175" t="s">
        <v>186</v>
      </c>
    </row>
    <row r="163" spans="2:51" s="12" customFormat="1">
      <c r="B163" s="159"/>
      <c r="D163" s="160" t="s">
        <v>193</v>
      </c>
      <c r="E163" s="161" t="s">
        <v>1</v>
      </c>
      <c r="F163" s="162" t="s">
        <v>1741</v>
      </c>
      <c r="H163" s="163">
        <v>4.5</v>
      </c>
      <c r="I163" s="164"/>
      <c r="L163" s="159"/>
      <c r="M163" s="165"/>
      <c r="T163" s="166"/>
      <c r="AT163" s="161" t="s">
        <v>193</v>
      </c>
      <c r="AU163" s="161" t="s">
        <v>88</v>
      </c>
      <c r="AV163" s="12" t="s">
        <v>88</v>
      </c>
      <c r="AW163" s="12" t="s">
        <v>31</v>
      </c>
      <c r="AX163" s="12" t="s">
        <v>75</v>
      </c>
      <c r="AY163" s="161" t="s">
        <v>186</v>
      </c>
    </row>
    <row r="164" spans="2:51" s="12" customFormat="1">
      <c r="B164" s="159"/>
      <c r="D164" s="160" t="s">
        <v>193</v>
      </c>
      <c r="E164" s="161" t="s">
        <v>1</v>
      </c>
      <c r="F164" s="162" t="s">
        <v>1742</v>
      </c>
      <c r="H164" s="163">
        <v>5.625</v>
      </c>
      <c r="I164" s="164"/>
      <c r="L164" s="159"/>
      <c r="M164" s="165"/>
      <c r="T164" s="166"/>
      <c r="AT164" s="161" t="s">
        <v>193</v>
      </c>
      <c r="AU164" s="161" t="s">
        <v>88</v>
      </c>
      <c r="AV164" s="12" t="s">
        <v>88</v>
      </c>
      <c r="AW164" s="12" t="s">
        <v>31</v>
      </c>
      <c r="AX164" s="12" t="s">
        <v>75</v>
      </c>
      <c r="AY164" s="161" t="s">
        <v>186</v>
      </c>
    </row>
    <row r="165" spans="2:51" s="12" customFormat="1">
      <c r="B165" s="159"/>
      <c r="D165" s="160" t="s">
        <v>193</v>
      </c>
      <c r="E165" s="161" t="s">
        <v>1</v>
      </c>
      <c r="F165" s="162" t="s">
        <v>407</v>
      </c>
      <c r="H165" s="163">
        <v>-1.5760000000000001</v>
      </c>
      <c r="I165" s="164"/>
      <c r="L165" s="159"/>
      <c r="M165" s="165"/>
      <c r="T165" s="166"/>
      <c r="AT165" s="161" t="s">
        <v>193</v>
      </c>
      <c r="AU165" s="161" t="s">
        <v>88</v>
      </c>
      <c r="AV165" s="12" t="s">
        <v>88</v>
      </c>
      <c r="AW165" s="12" t="s">
        <v>31</v>
      </c>
      <c r="AX165" s="12" t="s">
        <v>75</v>
      </c>
      <c r="AY165" s="161" t="s">
        <v>186</v>
      </c>
    </row>
    <row r="166" spans="2:51" s="12" customFormat="1">
      <c r="B166" s="159"/>
      <c r="D166" s="160" t="s">
        <v>193</v>
      </c>
      <c r="E166" s="161" t="s">
        <v>1</v>
      </c>
      <c r="F166" s="162" t="s">
        <v>1733</v>
      </c>
      <c r="H166" s="163">
        <v>4.75</v>
      </c>
      <c r="I166" s="164"/>
      <c r="L166" s="159"/>
      <c r="M166" s="165"/>
      <c r="T166" s="166"/>
      <c r="AT166" s="161" t="s">
        <v>193</v>
      </c>
      <c r="AU166" s="161" t="s">
        <v>88</v>
      </c>
      <c r="AV166" s="12" t="s">
        <v>88</v>
      </c>
      <c r="AW166" s="12" t="s">
        <v>31</v>
      </c>
      <c r="AX166" s="12" t="s">
        <v>75</v>
      </c>
      <c r="AY166" s="161" t="s">
        <v>186</v>
      </c>
    </row>
    <row r="167" spans="2:51" s="12" customFormat="1">
      <c r="B167" s="159"/>
      <c r="D167" s="160" t="s">
        <v>193</v>
      </c>
      <c r="E167" s="161" t="s">
        <v>1</v>
      </c>
      <c r="F167" s="162" t="s">
        <v>1734</v>
      </c>
      <c r="H167" s="163">
        <v>5.9379999999999997</v>
      </c>
      <c r="I167" s="164"/>
      <c r="L167" s="159"/>
      <c r="M167" s="165"/>
      <c r="T167" s="166"/>
      <c r="AT167" s="161" t="s">
        <v>193</v>
      </c>
      <c r="AU167" s="161" t="s">
        <v>88</v>
      </c>
      <c r="AV167" s="12" t="s">
        <v>88</v>
      </c>
      <c r="AW167" s="12" t="s">
        <v>31</v>
      </c>
      <c r="AX167" s="12" t="s">
        <v>75</v>
      </c>
      <c r="AY167" s="161" t="s">
        <v>186</v>
      </c>
    </row>
    <row r="168" spans="2:51" s="12" customFormat="1">
      <c r="B168" s="159"/>
      <c r="D168" s="160" t="s">
        <v>193</v>
      </c>
      <c r="E168" s="161" t="s">
        <v>1</v>
      </c>
      <c r="F168" s="162" t="s">
        <v>407</v>
      </c>
      <c r="H168" s="163">
        <v>-1.5760000000000001</v>
      </c>
      <c r="I168" s="164"/>
      <c r="L168" s="159"/>
      <c r="M168" s="165"/>
      <c r="T168" s="166"/>
      <c r="AT168" s="161" t="s">
        <v>193</v>
      </c>
      <c r="AU168" s="161" t="s">
        <v>88</v>
      </c>
      <c r="AV168" s="12" t="s">
        <v>88</v>
      </c>
      <c r="AW168" s="12" t="s">
        <v>31</v>
      </c>
      <c r="AX168" s="12" t="s">
        <v>75</v>
      </c>
      <c r="AY168" s="161" t="s">
        <v>186</v>
      </c>
    </row>
    <row r="169" spans="2:51" s="12" customFormat="1">
      <c r="B169" s="159"/>
      <c r="D169" s="160" t="s">
        <v>193</v>
      </c>
      <c r="E169" s="161" t="s">
        <v>1</v>
      </c>
      <c r="F169" s="162" t="s">
        <v>1745</v>
      </c>
      <c r="H169" s="163">
        <v>8.5169999999999995</v>
      </c>
      <c r="I169" s="164"/>
      <c r="L169" s="159"/>
      <c r="M169" s="165"/>
      <c r="T169" s="166"/>
      <c r="AT169" s="161" t="s">
        <v>193</v>
      </c>
      <c r="AU169" s="161" t="s">
        <v>88</v>
      </c>
      <c r="AV169" s="12" t="s">
        <v>88</v>
      </c>
      <c r="AW169" s="12" t="s">
        <v>31</v>
      </c>
      <c r="AX169" s="12" t="s">
        <v>75</v>
      </c>
      <c r="AY169" s="161" t="s">
        <v>186</v>
      </c>
    </row>
    <row r="170" spans="2:51" s="12" customFormat="1">
      <c r="B170" s="159"/>
      <c r="D170" s="160" t="s">
        <v>193</v>
      </c>
      <c r="E170" s="161" t="s">
        <v>1</v>
      </c>
      <c r="F170" s="162" t="s">
        <v>1746</v>
      </c>
      <c r="H170" s="163">
        <v>26.553000000000001</v>
      </c>
      <c r="I170" s="164"/>
      <c r="L170" s="159"/>
      <c r="M170" s="165"/>
      <c r="T170" s="166"/>
      <c r="AT170" s="161" t="s">
        <v>193</v>
      </c>
      <c r="AU170" s="161" t="s">
        <v>88</v>
      </c>
      <c r="AV170" s="12" t="s">
        <v>88</v>
      </c>
      <c r="AW170" s="12" t="s">
        <v>31</v>
      </c>
      <c r="AX170" s="12" t="s">
        <v>75</v>
      </c>
      <c r="AY170" s="161" t="s">
        <v>186</v>
      </c>
    </row>
    <row r="171" spans="2:51" s="12" customFormat="1">
      <c r="B171" s="159"/>
      <c r="D171" s="160" t="s">
        <v>193</v>
      </c>
      <c r="E171" s="161" t="s">
        <v>1</v>
      </c>
      <c r="F171" s="162" t="s">
        <v>407</v>
      </c>
      <c r="H171" s="163">
        <v>-1.5760000000000001</v>
      </c>
      <c r="I171" s="164"/>
      <c r="L171" s="159"/>
      <c r="M171" s="165"/>
      <c r="T171" s="166"/>
      <c r="AT171" s="161" t="s">
        <v>193</v>
      </c>
      <c r="AU171" s="161" t="s">
        <v>88</v>
      </c>
      <c r="AV171" s="12" t="s">
        <v>88</v>
      </c>
      <c r="AW171" s="12" t="s">
        <v>31</v>
      </c>
      <c r="AX171" s="12" t="s">
        <v>75</v>
      </c>
      <c r="AY171" s="161" t="s">
        <v>186</v>
      </c>
    </row>
    <row r="172" spans="2:51" s="12" customFormat="1">
      <c r="B172" s="159"/>
      <c r="D172" s="160" t="s">
        <v>193</v>
      </c>
      <c r="E172" s="161" t="s">
        <v>1</v>
      </c>
      <c r="F172" s="162" t="s">
        <v>1737</v>
      </c>
      <c r="H172" s="163">
        <v>14.12</v>
      </c>
      <c r="I172" s="164"/>
      <c r="L172" s="159"/>
      <c r="M172" s="165"/>
      <c r="T172" s="166"/>
      <c r="AT172" s="161" t="s">
        <v>193</v>
      </c>
      <c r="AU172" s="161" t="s">
        <v>88</v>
      </c>
      <c r="AV172" s="12" t="s">
        <v>88</v>
      </c>
      <c r="AW172" s="12" t="s">
        <v>31</v>
      </c>
      <c r="AX172" s="12" t="s">
        <v>75</v>
      </c>
      <c r="AY172" s="161" t="s">
        <v>186</v>
      </c>
    </row>
    <row r="173" spans="2:51" s="12" customFormat="1">
      <c r="B173" s="159"/>
      <c r="D173" s="160" t="s">
        <v>193</v>
      </c>
      <c r="E173" s="161" t="s">
        <v>1</v>
      </c>
      <c r="F173" s="162" t="s">
        <v>1738</v>
      </c>
      <c r="H173" s="163">
        <v>22.474</v>
      </c>
      <c r="I173" s="164"/>
      <c r="L173" s="159"/>
      <c r="M173" s="165"/>
      <c r="T173" s="166"/>
      <c r="AT173" s="161" t="s">
        <v>193</v>
      </c>
      <c r="AU173" s="161" t="s">
        <v>88</v>
      </c>
      <c r="AV173" s="12" t="s">
        <v>88</v>
      </c>
      <c r="AW173" s="12" t="s">
        <v>31</v>
      </c>
      <c r="AX173" s="12" t="s">
        <v>75</v>
      </c>
      <c r="AY173" s="161" t="s">
        <v>186</v>
      </c>
    </row>
    <row r="174" spans="2:51" s="12" customFormat="1">
      <c r="B174" s="159"/>
      <c r="D174" s="160" t="s">
        <v>193</v>
      </c>
      <c r="E174" s="161" t="s">
        <v>1</v>
      </c>
      <c r="F174" s="162" t="s">
        <v>1747</v>
      </c>
      <c r="H174" s="163">
        <v>18.187999999999999</v>
      </c>
      <c r="I174" s="164"/>
      <c r="L174" s="159"/>
      <c r="M174" s="165"/>
      <c r="T174" s="166"/>
      <c r="AT174" s="161" t="s">
        <v>193</v>
      </c>
      <c r="AU174" s="161" t="s">
        <v>88</v>
      </c>
      <c r="AV174" s="12" t="s">
        <v>88</v>
      </c>
      <c r="AW174" s="12" t="s">
        <v>31</v>
      </c>
      <c r="AX174" s="12" t="s">
        <v>75</v>
      </c>
      <c r="AY174" s="161" t="s">
        <v>186</v>
      </c>
    </row>
    <row r="175" spans="2:51" s="12" customFormat="1">
      <c r="B175" s="159"/>
      <c r="D175" s="160" t="s">
        <v>193</v>
      </c>
      <c r="E175" s="161" t="s">
        <v>1</v>
      </c>
      <c r="F175" s="162" t="s">
        <v>1748</v>
      </c>
      <c r="H175" s="163">
        <v>9.9890000000000008</v>
      </c>
      <c r="I175" s="164"/>
      <c r="L175" s="159"/>
      <c r="M175" s="165"/>
      <c r="T175" s="166"/>
      <c r="AT175" s="161" t="s">
        <v>193</v>
      </c>
      <c r="AU175" s="161" t="s">
        <v>88</v>
      </c>
      <c r="AV175" s="12" t="s">
        <v>88</v>
      </c>
      <c r="AW175" s="12" t="s">
        <v>31</v>
      </c>
      <c r="AX175" s="12" t="s">
        <v>75</v>
      </c>
      <c r="AY175" s="161" t="s">
        <v>186</v>
      </c>
    </row>
    <row r="176" spans="2:51" s="13" customFormat="1">
      <c r="B176" s="167"/>
      <c r="D176" s="160" t="s">
        <v>193</v>
      </c>
      <c r="E176" s="168" t="s">
        <v>1</v>
      </c>
      <c r="F176" s="169" t="s">
        <v>195</v>
      </c>
      <c r="H176" s="170">
        <v>141.65100000000001</v>
      </c>
      <c r="I176" s="171"/>
      <c r="L176" s="167"/>
      <c r="M176" s="172"/>
      <c r="T176" s="173"/>
      <c r="AT176" s="168" t="s">
        <v>193</v>
      </c>
      <c r="AU176" s="168" t="s">
        <v>88</v>
      </c>
      <c r="AV176" s="13" t="s">
        <v>192</v>
      </c>
      <c r="AW176" s="13" t="s">
        <v>31</v>
      </c>
      <c r="AX176" s="13" t="s">
        <v>82</v>
      </c>
      <c r="AY176" s="168" t="s">
        <v>186</v>
      </c>
    </row>
    <row r="177" spans="2:65" s="1" customFormat="1" ht="24.25" customHeight="1">
      <c r="B177" s="144"/>
      <c r="C177" s="145" t="s">
        <v>192</v>
      </c>
      <c r="D177" s="145" t="s">
        <v>188</v>
      </c>
      <c r="E177" s="146" t="s">
        <v>680</v>
      </c>
      <c r="F177" s="147" t="s">
        <v>681</v>
      </c>
      <c r="G177" s="148" t="s">
        <v>132</v>
      </c>
      <c r="H177" s="149">
        <v>141.65100000000001</v>
      </c>
      <c r="I177" s="150"/>
      <c r="J177" s="151">
        <f>ROUND(I177*H177,2)</f>
        <v>0</v>
      </c>
      <c r="K177" s="152"/>
      <c r="L177" s="32"/>
      <c r="M177" s="153" t="s">
        <v>1</v>
      </c>
      <c r="N177" s="154" t="s">
        <v>41</v>
      </c>
      <c r="P177" s="155">
        <f>O177*H177</f>
        <v>0</v>
      </c>
      <c r="Q177" s="155">
        <v>0</v>
      </c>
      <c r="R177" s="155">
        <f>Q177*H177</f>
        <v>0</v>
      </c>
      <c r="S177" s="155">
        <v>0</v>
      </c>
      <c r="T177" s="156">
        <f>S177*H177</f>
        <v>0</v>
      </c>
      <c r="AR177" s="157" t="s">
        <v>192</v>
      </c>
      <c r="AT177" s="157" t="s">
        <v>188</v>
      </c>
      <c r="AU177" s="157" t="s">
        <v>88</v>
      </c>
      <c r="AY177" s="17" t="s">
        <v>186</v>
      </c>
      <c r="BE177" s="158">
        <f>IF(N177="základná",J177,0)</f>
        <v>0</v>
      </c>
      <c r="BF177" s="158">
        <f>IF(N177="znížená",J177,0)</f>
        <v>0</v>
      </c>
      <c r="BG177" s="158">
        <f>IF(N177="zákl. prenesená",J177,0)</f>
        <v>0</v>
      </c>
      <c r="BH177" s="158">
        <f>IF(N177="zníž. prenesená",J177,0)</f>
        <v>0</v>
      </c>
      <c r="BI177" s="158">
        <f>IF(N177="nulová",J177,0)</f>
        <v>0</v>
      </c>
      <c r="BJ177" s="17" t="s">
        <v>88</v>
      </c>
      <c r="BK177" s="158">
        <f>ROUND(I177*H177,2)</f>
        <v>0</v>
      </c>
      <c r="BL177" s="17" t="s">
        <v>192</v>
      </c>
      <c r="BM177" s="157" t="s">
        <v>222</v>
      </c>
    </row>
    <row r="178" spans="2:65" s="1" customFormat="1" ht="24.25" customHeight="1">
      <c r="B178" s="144"/>
      <c r="C178" s="145" t="s">
        <v>212</v>
      </c>
      <c r="D178" s="145" t="s">
        <v>188</v>
      </c>
      <c r="E178" s="146" t="s">
        <v>1749</v>
      </c>
      <c r="F178" s="147" t="s">
        <v>1750</v>
      </c>
      <c r="G178" s="148" t="s">
        <v>132</v>
      </c>
      <c r="H178" s="149">
        <v>163.76300000000001</v>
      </c>
      <c r="I178" s="150"/>
      <c r="J178" s="151">
        <f>ROUND(I178*H178,2)</f>
        <v>0</v>
      </c>
      <c r="K178" s="152"/>
      <c r="L178" s="32"/>
      <c r="M178" s="153" t="s">
        <v>1</v>
      </c>
      <c r="N178" s="154" t="s">
        <v>41</v>
      </c>
      <c r="P178" s="155">
        <f>O178*H178</f>
        <v>0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AR178" s="157" t="s">
        <v>192</v>
      </c>
      <c r="AT178" s="157" t="s">
        <v>188</v>
      </c>
      <c r="AU178" s="157" t="s">
        <v>88</v>
      </c>
      <c r="AY178" s="17" t="s">
        <v>186</v>
      </c>
      <c r="BE178" s="158">
        <f>IF(N178="základná",J178,0)</f>
        <v>0</v>
      </c>
      <c r="BF178" s="158">
        <f>IF(N178="znížená",J178,0)</f>
        <v>0</v>
      </c>
      <c r="BG178" s="158">
        <f>IF(N178="zákl. prenesená",J178,0)</f>
        <v>0</v>
      </c>
      <c r="BH178" s="158">
        <f>IF(N178="zníž. prenesená",J178,0)</f>
        <v>0</v>
      </c>
      <c r="BI178" s="158">
        <f>IF(N178="nulová",J178,0)</f>
        <v>0</v>
      </c>
      <c r="BJ178" s="17" t="s">
        <v>88</v>
      </c>
      <c r="BK178" s="158">
        <f>ROUND(I178*H178,2)</f>
        <v>0</v>
      </c>
      <c r="BL178" s="17" t="s">
        <v>192</v>
      </c>
      <c r="BM178" s="157" t="s">
        <v>237</v>
      </c>
    </row>
    <row r="179" spans="2:65" s="1" customFormat="1" ht="24.25" customHeight="1">
      <c r="B179" s="144"/>
      <c r="C179" s="180" t="s">
        <v>217</v>
      </c>
      <c r="D179" s="180" t="s">
        <v>218</v>
      </c>
      <c r="E179" s="181" t="s">
        <v>1751</v>
      </c>
      <c r="F179" s="182" t="s">
        <v>1752</v>
      </c>
      <c r="G179" s="183" t="s">
        <v>221</v>
      </c>
      <c r="H179" s="184">
        <v>33.734999999999999</v>
      </c>
      <c r="I179" s="185"/>
      <c r="J179" s="186">
        <f>ROUND(I179*H179,2)</f>
        <v>0</v>
      </c>
      <c r="K179" s="187"/>
      <c r="L179" s="188"/>
      <c r="M179" s="189" t="s">
        <v>1</v>
      </c>
      <c r="N179" s="190" t="s">
        <v>41</v>
      </c>
      <c r="P179" s="155">
        <f>O179*H179</f>
        <v>0</v>
      </c>
      <c r="Q179" s="155">
        <v>0</v>
      </c>
      <c r="R179" s="155">
        <f>Q179*H179</f>
        <v>0</v>
      </c>
      <c r="S179" s="155">
        <v>0</v>
      </c>
      <c r="T179" s="156">
        <f>S179*H179</f>
        <v>0</v>
      </c>
      <c r="AR179" s="157" t="s">
        <v>222</v>
      </c>
      <c r="AT179" s="157" t="s">
        <v>218</v>
      </c>
      <c r="AU179" s="157" t="s">
        <v>88</v>
      </c>
      <c r="AY179" s="17" t="s">
        <v>186</v>
      </c>
      <c r="BE179" s="158">
        <f>IF(N179="základná",J179,0)</f>
        <v>0</v>
      </c>
      <c r="BF179" s="158">
        <f>IF(N179="znížená",J179,0)</f>
        <v>0</v>
      </c>
      <c r="BG179" s="158">
        <f>IF(N179="zákl. prenesená",J179,0)</f>
        <v>0</v>
      </c>
      <c r="BH179" s="158">
        <f>IF(N179="zníž. prenesená",J179,0)</f>
        <v>0</v>
      </c>
      <c r="BI179" s="158">
        <f>IF(N179="nulová",J179,0)</f>
        <v>0</v>
      </c>
      <c r="BJ179" s="17" t="s">
        <v>88</v>
      </c>
      <c r="BK179" s="158">
        <f>ROUND(I179*H179,2)</f>
        <v>0</v>
      </c>
      <c r="BL179" s="17" t="s">
        <v>192</v>
      </c>
      <c r="BM179" s="157" t="s">
        <v>254</v>
      </c>
    </row>
    <row r="180" spans="2:65" s="1" customFormat="1" ht="24.25" customHeight="1">
      <c r="B180" s="144"/>
      <c r="C180" s="145" t="s">
        <v>225</v>
      </c>
      <c r="D180" s="145" t="s">
        <v>188</v>
      </c>
      <c r="E180" s="146" t="s">
        <v>1753</v>
      </c>
      <c r="F180" s="147" t="s">
        <v>1754</v>
      </c>
      <c r="G180" s="148" t="s">
        <v>322</v>
      </c>
      <c r="H180" s="149">
        <v>37.479999999999997</v>
      </c>
      <c r="I180" s="150"/>
      <c r="J180" s="151">
        <f>ROUND(I180*H180,2)</f>
        <v>0</v>
      </c>
      <c r="K180" s="152"/>
      <c r="L180" s="32"/>
      <c r="M180" s="153" t="s">
        <v>1</v>
      </c>
      <c r="N180" s="154" t="s">
        <v>41</v>
      </c>
      <c r="P180" s="155">
        <f>O180*H180</f>
        <v>0</v>
      </c>
      <c r="Q180" s="155">
        <v>0</v>
      </c>
      <c r="R180" s="155">
        <f>Q180*H180</f>
        <v>0</v>
      </c>
      <c r="S180" s="155">
        <v>0</v>
      </c>
      <c r="T180" s="156">
        <f>S180*H180</f>
        <v>0</v>
      </c>
      <c r="AR180" s="157" t="s">
        <v>192</v>
      </c>
      <c r="AT180" s="157" t="s">
        <v>188</v>
      </c>
      <c r="AU180" s="157" t="s">
        <v>88</v>
      </c>
      <c r="AY180" s="17" t="s">
        <v>186</v>
      </c>
      <c r="BE180" s="158">
        <f>IF(N180="základná",J180,0)</f>
        <v>0</v>
      </c>
      <c r="BF180" s="158">
        <f>IF(N180="znížená",J180,0)</f>
        <v>0</v>
      </c>
      <c r="BG180" s="158">
        <f>IF(N180="zákl. prenesená",J180,0)</f>
        <v>0</v>
      </c>
      <c r="BH180" s="158">
        <f>IF(N180="zníž. prenesená",J180,0)</f>
        <v>0</v>
      </c>
      <c r="BI180" s="158">
        <f>IF(N180="nulová",J180,0)</f>
        <v>0</v>
      </c>
      <c r="BJ180" s="17" t="s">
        <v>88</v>
      </c>
      <c r="BK180" s="158">
        <f>ROUND(I180*H180,2)</f>
        <v>0</v>
      </c>
      <c r="BL180" s="17" t="s">
        <v>192</v>
      </c>
      <c r="BM180" s="157" t="s">
        <v>264</v>
      </c>
    </row>
    <row r="181" spans="2:65" s="14" customFormat="1">
      <c r="B181" s="174"/>
      <c r="D181" s="160" t="s">
        <v>193</v>
      </c>
      <c r="E181" s="175" t="s">
        <v>1</v>
      </c>
      <c r="F181" s="176" t="s">
        <v>1755</v>
      </c>
      <c r="H181" s="175" t="s">
        <v>1</v>
      </c>
      <c r="I181" s="177"/>
      <c r="L181" s="174"/>
      <c r="M181" s="178"/>
      <c r="T181" s="179"/>
      <c r="AT181" s="175" t="s">
        <v>193</v>
      </c>
      <c r="AU181" s="175" t="s">
        <v>88</v>
      </c>
      <c r="AV181" s="14" t="s">
        <v>82</v>
      </c>
      <c r="AW181" s="14" t="s">
        <v>31</v>
      </c>
      <c r="AX181" s="14" t="s">
        <v>75</v>
      </c>
      <c r="AY181" s="175" t="s">
        <v>186</v>
      </c>
    </row>
    <row r="182" spans="2:65" s="12" customFormat="1">
      <c r="B182" s="159"/>
      <c r="D182" s="160" t="s">
        <v>193</v>
      </c>
      <c r="E182" s="161" t="s">
        <v>1</v>
      </c>
      <c r="F182" s="162" t="s">
        <v>1756</v>
      </c>
      <c r="H182" s="163">
        <v>37.479999999999997</v>
      </c>
      <c r="I182" s="164"/>
      <c r="L182" s="159"/>
      <c r="M182" s="165"/>
      <c r="T182" s="166"/>
      <c r="AT182" s="161" t="s">
        <v>193</v>
      </c>
      <c r="AU182" s="161" t="s">
        <v>88</v>
      </c>
      <c r="AV182" s="12" t="s">
        <v>88</v>
      </c>
      <c r="AW182" s="12" t="s">
        <v>31</v>
      </c>
      <c r="AX182" s="12" t="s">
        <v>75</v>
      </c>
      <c r="AY182" s="161" t="s">
        <v>186</v>
      </c>
    </row>
    <row r="183" spans="2:65" s="13" customFormat="1">
      <c r="B183" s="167"/>
      <c r="D183" s="160" t="s">
        <v>193</v>
      </c>
      <c r="E183" s="168" t="s">
        <v>1</v>
      </c>
      <c r="F183" s="169" t="s">
        <v>195</v>
      </c>
      <c r="H183" s="170">
        <v>37.479999999999997</v>
      </c>
      <c r="I183" s="171"/>
      <c r="L183" s="167"/>
      <c r="M183" s="172"/>
      <c r="T183" s="173"/>
      <c r="AT183" s="168" t="s">
        <v>193</v>
      </c>
      <c r="AU183" s="168" t="s">
        <v>88</v>
      </c>
      <c r="AV183" s="13" t="s">
        <v>192</v>
      </c>
      <c r="AW183" s="13" t="s">
        <v>31</v>
      </c>
      <c r="AX183" s="13" t="s">
        <v>82</v>
      </c>
      <c r="AY183" s="168" t="s">
        <v>186</v>
      </c>
    </row>
    <row r="184" spans="2:65" s="11" customFormat="1" ht="22.9" customHeight="1">
      <c r="B184" s="132"/>
      <c r="D184" s="133" t="s">
        <v>74</v>
      </c>
      <c r="E184" s="142" t="s">
        <v>716</v>
      </c>
      <c r="F184" s="142" t="s">
        <v>1046</v>
      </c>
      <c r="I184" s="135"/>
      <c r="J184" s="143">
        <f>BK184</f>
        <v>0</v>
      </c>
      <c r="L184" s="132"/>
      <c r="M184" s="137"/>
      <c r="P184" s="138">
        <f>P185</f>
        <v>0</v>
      </c>
      <c r="R184" s="138">
        <f>R185</f>
        <v>0</v>
      </c>
      <c r="T184" s="139">
        <f>T185</f>
        <v>0</v>
      </c>
      <c r="AR184" s="133" t="s">
        <v>82</v>
      </c>
      <c r="AT184" s="140" t="s">
        <v>74</v>
      </c>
      <c r="AU184" s="140" t="s">
        <v>82</v>
      </c>
      <c r="AY184" s="133" t="s">
        <v>186</v>
      </c>
      <c r="BK184" s="141">
        <f>BK185</f>
        <v>0</v>
      </c>
    </row>
    <row r="185" spans="2:65" s="1" customFormat="1" ht="24.25" customHeight="1">
      <c r="B185" s="144"/>
      <c r="C185" s="145" t="s">
        <v>222</v>
      </c>
      <c r="D185" s="145" t="s">
        <v>188</v>
      </c>
      <c r="E185" s="146" t="s">
        <v>1047</v>
      </c>
      <c r="F185" s="147" t="s">
        <v>1048</v>
      </c>
      <c r="G185" s="148" t="s">
        <v>277</v>
      </c>
      <c r="H185" s="149">
        <v>10.76</v>
      </c>
      <c r="I185" s="150"/>
      <c r="J185" s="151">
        <f>ROUND(I185*H185,2)</f>
        <v>0</v>
      </c>
      <c r="K185" s="152"/>
      <c r="L185" s="32"/>
      <c r="M185" s="153" t="s">
        <v>1</v>
      </c>
      <c r="N185" s="154" t="s">
        <v>41</v>
      </c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AR185" s="157" t="s">
        <v>192</v>
      </c>
      <c r="AT185" s="157" t="s">
        <v>188</v>
      </c>
      <c r="AU185" s="157" t="s">
        <v>88</v>
      </c>
      <c r="AY185" s="17" t="s">
        <v>186</v>
      </c>
      <c r="BE185" s="158">
        <f>IF(N185="základná",J185,0)</f>
        <v>0</v>
      </c>
      <c r="BF185" s="158">
        <f>IF(N185="znížená",J185,0)</f>
        <v>0</v>
      </c>
      <c r="BG185" s="158">
        <f>IF(N185="zákl. prenesená",J185,0)</f>
        <v>0</v>
      </c>
      <c r="BH185" s="158">
        <f>IF(N185="zníž. prenesená",J185,0)</f>
        <v>0</v>
      </c>
      <c r="BI185" s="158">
        <f>IF(N185="nulová",J185,0)</f>
        <v>0</v>
      </c>
      <c r="BJ185" s="17" t="s">
        <v>88</v>
      </c>
      <c r="BK185" s="158">
        <f>ROUND(I185*H185,2)</f>
        <v>0</v>
      </c>
      <c r="BL185" s="17" t="s">
        <v>192</v>
      </c>
      <c r="BM185" s="157" t="s">
        <v>267</v>
      </c>
    </row>
    <row r="186" spans="2:65" s="11" customFormat="1" ht="25.9" customHeight="1">
      <c r="B186" s="132"/>
      <c r="D186" s="133" t="s">
        <v>74</v>
      </c>
      <c r="E186" s="134" t="s">
        <v>1051</v>
      </c>
      <c r="F186" s="134" t="s">
        <v>1052</v>
      </c>
      <c r="I186" s="135"/>
      <c r="J186" s="136">
        <f>BK186</f>
        <v>0</v>
      </c>
      <c r="L186" s="132"/>
      <c r="M186" s="137"/>
      <c r="P186" s="138">
        <f>P187+P198+P218+P249+P252+P274</f>
        <v>0</v>
      </c>
      <c r="R186" s="138">
        <f>R187+R198+R218+R249+R252+R274</f>
        <v>0</v>
      </c>
      <c r="T186" s="139">
        <f>T187+T198+T218+T249+T252+T274</f>
        <v>0</v>
      </c>
      <c r="AR186" s="133" t="s">
        <v>88</v>
      </c>
      <c r="AT186" s="140" t="s">
        <v>74</v>
      </c>
      <c r="AU186" s="140" t="s">
        <v>75</v>
      </c>
      <c r="AY186" s="133" t="s">
        <v>186</v>
      </c>
      <c r="BK186" s="141">
        <f>BK187+BK198+BK218+BK249+BK252+BK274</f>
        <v>0</v>
      </c>
    </row>
    <row r="187" spans="2:65" s="11" customFormat="1" ht="22.9" customHeight="1">
      <c r="B187" s="132"/>
      <c r="D187" s="133" t="s">
        <v>74</v>
      </c>
      <c r="E187" s="142" t="s">
        <v>1431</v>
      </c>
      <c r="F187" s="142" t="s">
        <v>1432</v>
      </c>
      <c r="I187" s="135"/>
      <c r="J187" s="143">
        <f>BK187</f>
        <v>0</v>
      </c>
      <c r="L187" s="132"/>
      <c r="M187" s="137"/>
      <c r="P187" s="138">
        <f>SUM(P188:P197)</f>
        <v>0</v>
      </c>
      <c r="R187" s="138">
        <f>SUM(R188:R197)</f>
        <v>0</v>
      </c>
      <c r="T187" s="139">
        <f>SUM(T188:T197)</f>
        <v>0</v>
      </c>
      <c r="AR187" s="133" t="s">
        <v>88</v>
      </c>
      <c r="AT187" s="140" t="s">
        <v>74</v>
      </c>
      <c r="AU187" s="140" t="s">
        <v>82</v>
      </c>
      <c r="AY187" s="133" t="s">
        <v>186</v>
      </c>
      <c r="BK187" s="141">
        <f>SUM(BK188:BK197)</f>
        <v>0</v>
      </c>
    </row>
    <row r="188" spans="2:65" s="1" customFormat="1" ht="33" customHeight="1">
      <c r="B188" s="144"/>
      <c r="C188" s="145" t="s">
        <v>232</v>
      </c>
      <c r="D188" s="145" t="s">
        <v>188</v>
      </c>
      <c r="E188" s="146" t="s">
        <v>1475</v>
      </c>
      <c r="F188" s="147" t="s">
        <v>1476</v>
      </c>
      <c r="G188" s="148" t="s">
        <v>379</v>
      </c>
      <c r="H188" s="149">
        <v>3</v>
      </c>
      <c r="I188" s="150"/>
      <c r="J188" s="151">
        <f>ROUND(I188*H188,2)</f>
        <v>0</v>
      </c>
      <c r="K188" s="152"/>
      <c r="L188" s="32"/>
      <c r="M188" s="153" t="s">
        <v>1</v>
      </c>
      <c r="N188" s="154" t="s">
        <v>41</v>
      </c>
      <c r="P188" s="155">
        <f>O188*H188</f>
        <v>0</v>
      </c>
      <c r="Q188" s="155">
        <v>0</v>
      </c>
      <c r="R188" s="155">
        <f>Q188*H188</f>
        <v>0</v>
      </c>
      <c r="S188" s="155">
        <v>0</v>
      </c>
      <c r="T188" s="156">
        <f>S188*H188</f>
        <v>0</v>
      </c>
      <c r="AR188" s="157" t="s">
        <v>267</v>
      </c>
      <c r="AT188" s="157" t="s">
        <v>188</v>
      </c>
      <c r="AU188" s="157" t="s">
        <v>88</v>
      </c>
      <c r="AY188" s="17" t="s">
        <v>186</v>
      </c>
      <c r="BE188" s="158">
        <f>IF(N188="základná",J188,0)</f>
        <v>0</v>
      </c>
      <c r="BF188" s="158">
        <f>IF(N188="znížená",J188,0)</f>
        <v>0</v>
      </c>
      <c r="BG188" s="158">
        <f>IF(N188="zákl. prenesená",J188,0)</f>
        <v>0</v>
      </c>
      <c r="BH188" s="158">
        <f>IF(N188="zníž. prenesená",J188,0)</f>
        <v>0</v>
      </c>
      <c r="BI188" s="158">
        <f>IF(N188="nulová",J188,0)</f>
        <v>0</v>
      </c>
      <c r="BJ188" s="17" t="s">
        <v>88</v>
      </c>
      <c r="BK188" s="158">
        <f>ROUND(I188*H188,2)</f>
        <v>0</v>
      </c>
      <c r="BL188" s="17" t="s">
        <v>267</v>
      </c>
      <c r="BM188" s="157" t="s">
        <v>272</v>
      </c>
    </row>
    <row r="189" spans="2:65" s="12" customFormat="1">
      <c r="B189" s="159"/>
      <c r="D189" s="160" t="s">
        <v>193</v>
      </c>
      <c r="E189" s="161" t="s">
        <v>1</v>
      </c>
      <c r="F189" s="162" t="s">
        <v>1757</v>
      </c>
      <c r="H189" s="163">
        <v>1</v>
      </c>
      <c r="I189" s="164"/>
      <c r="L189" s="159"/>
      <c r="M189" s="165"/>
      <c r="T189" s="166"/>
      <c r="AT189" s="161" t="s">
        <v>193</v>
      </c>
      <c r="AU189" s="161" t="s">
        <v>88</v>
      </c>
      <c r="AV189" s="12" t="s">
        <v>88</v>
      </c>
      <c r="AW189" s="12" t="s">
        <v>31</v>
      </c>
      <c r="AX189" s="12" t="s">
        <v>75</v>
      </c>
      <c r="AY189" s="161" t="s">
        <v>186</v>
      </c>
    </row>
    <row r="190" spans="2:65" s="12" customFormat="1">
      <c r="B190" s="159"/>
      <c r="D190" s="160" t="s">
        <v>193</v>
      </c>
      <c r="E190" s="161" t="s">
        <v>1</v>
      </c>
      <c r="F190" s="162" t="s">
        <v>1479</v>
      </c>
      <c r="H190" s="163">
        <v>2</v>
      </c>
      <c r="I190" s="164"/>
      <c r="L190" s="159"/>
      <c r="M190" s="165"/>
      <c r="T190" s="166"/>
      <c r="AT190" s="161" t="s">
        <v>193</v>
      </c>
      <c r="AU190" s="161" t="s">
        <v>88</v>
      </c>
      <c r="AV190" s="12" t="s">
        <v>88</v>
      </c>
      <c r="AW190" s="12" t="s">
        <v>31</v>
      </c>
      <c r="AX190" s="12" t="s">
        <v>75</v>
      </c>
      <c r="AY190" s="161" t="s">
        <v>186</v>
      </c>
    </row>
    <row r="191" spans="2:65" s="13" customFormat="1">
      <c r="B191" s="167"/>
      <c r="D191" s="160" t="s">
        <v>193</v>
      </c>
      <c r="E191" s="168" t="s">
        <v>1</v>
      </c>
      <c r="F191" s="169" t="s">
        <v>195</v>
      </c>
      <c r="H191" s="170">
        <v>3</v>
      </c>
      <c r="I191" s="171"/>
      <c r="L191" s="167"/>
      <c r="M191" s="172"/>
      <c r="T191" s="173"/>
      <c r="AT191" s="168" t="s">
        <v>193</v>
      </c>
      <c r="AU191" s="168" t="s">
        <v>88</v>
      </c>
      <c r="AV191" s="13" t="s">
        <v>192</v>
      </c>
      <c r="AW191" s="13" t="s">
        <v>31</v>
      </c>
      <c r="AX191" s="13" t="s">
        <v>82</v>
      </c>
      <c r="AY191" s="168" t="s">
        <v>186</v>
      </c>
    </row>
    <row r="192" spans="2:65" s="1" customFormat="1" ht="24.25" customHeight="1">
      <c r="B192" s="144"/>
      <c r="C192" s="180" t="s">
        <v>237</v>
      </c>
      <c r="D192" s="180" t="s">
        <v>218</v>
      </c>
      <c r="E192" s="181" t="s">
        <v>1481</v>
      </c>
      <c r="F192" s="182" t="s">
        <v>1482</v>
      </c>
      <c r="G192" s="183" t="s">
        <v>379</v>
      </c>
      <c r="H192" s="184">
        <v>3</v>
      </c>
      <c r="I192" s="185"/>
      <c r="J192" s="186">
        <f t="shared" ref="J192:J197" si="0">ROUND(I192*H192,2)</f>
        <v>0</v>
      </c>
      <c r="K192" s="187"/>
      <c r="L192" s="188"/>
      <c r="M192" s="189" t="s">
        <v>1</v>
      </c>
      <c r="N192" s="190" t="s">
        <v>41</v>
      </c>
      <c r="P192" s="155">
        <f t="shared" ref="P192:P197" si="1">O192*H192</f>
        <v>0</v>
      </c>
      <c r="Q192" s="155">
        <v>0</v>
      </c>
      <c r="R192" s="155">
        <f t="shared" ref="R192:R197" si="2">Q192*H192</f>
        <v>0</v>
      </c>
      <c r="S192" s="155">
        <v>0</v>
      </c>
      <c r="T192" s="156">
        <f t="shared" ref="T192:T197" si="3">S192*H192</f>
        <v>0</v>
      </c>
      <c r="AR192" s="157" t="s">
        <v>336</v>
      </c>
      <c r="AT192" s="157" t="s">
        <v>218</v>
      </c>
      <c r="AU192" s="157" t="s">
        <v>88</v>
      </c>
      <c r="AY192" s="17" t="s">
        <v>186</v>
      </c>
      <c r="BE192" s="158">
        <f t="shared" ref="BE192:BE197" si="4">IF(N192="základná",J192,0)</f>
        <v>0</v>
      </c>
      <c r="BF192" s="158">
        <f t="shared" ref="BF192:BF197" si="5">IF(N192="znížená",J192,0)</f>
        <v>0</v>
      </c>
      <c r="BG192" s="158">
        <f t="shared" ref="BG192:BG197" si="6">IF(N192="zákl. prenesená",J192,0)</f>
        <v>0</v>
      </c>
      <c r="BH192" s="158">
        <f t="shared" ref="BH192:BH197" si="7">IF(N192="zníž. prenesená",J192,0)</f>
        <v>0</v>
      </c>
      <c r="BI192" s="158">
        <f t="shared" ref="BI192:BI197" si="8">IF(N192="nulová",J192,0)</f>
        <v>0</v>
      </c>
      <c r="BJ192" s="17" t="s">
        <v>88</v>
      </c>
      <c r="BK192" s="158">
        <f t="shared" ref="BK192:BK197" si="9">ROUND(I192*H192,2)</f>
        <v>0</v>
      </c>
      <c r="BL192" s="17" t="s">
        <v>267</v>
      </c>
      <c r="BM192" s="157" t="s">
        <v>288</v>
      </c>
    </row>
    <row r="193" spans="2:65" s="1" customFormat="1" ht="33" customHeight="1">
      <c r="B193" s="144"/>
      <c r="C193" s="180" t="s">
        <v>249</v>
      </c>
      <c r="D193" s="180" t="s">
        <v>218</v>
      </c>
      <c r="E193" s="181" t="s">
        <v>1484</v>
      </c>
      <c r="F193" s="182" t="s">
        <v>1485</v>
      </c>
      <c r="G193" s="183" t="s">
        <v>379</v>
      </c>
      <c r="H193" s="184">
        <v>2</v>
      </c>
      <c r="I193" s="185"/>
      <c r="J193" s="186">
        <f t="shared" si="0"/>
        <v>0</v>
      </c>
      <c r="K193" s="187"/>
      <c r="L193" s="188"/>
      <c r="M193" s="189" t="s">
        <v>1</v>
      </c>
      <c r="N193" s="190" t="s">
        <v>41</v>
      </c>
      <c r="P193" s="155">
        <f t="shared" si="1"/>
        <v>0</v>
      </c>
      <c r="Q193" s="155">
        <v>0</v>
      </c>
      <c r="R193" s="155">
        <f t="shared" si="2"/>
        <v>0</v>
      </c>
      <c r="S193" s="155">
        <v>0</v>
      </c>
      <c r="T193" s="156">
        <f t="shared" si="3"/>
        <v>0</v>
      </c>
      <c r="AR193" s="157" t="s">
        <v>336</v>
      </c>
      <c r="AT193" s="157" t="s">
        <v>218</v>
      </c>
      <c r="AU193" s="157" t="s">
        <v>88</v>
      </c>
      <c r="AY193" s="17" t="s">
        <v>186</v>
      </c>
      <c r="BE193" s="158">
        <f t="shared" si="4"/>
        <v>0</v>
      </c>
      <c r="BF193" s="158">
        <f t="shared" si="5"/>
        <v>0</v>
      </c>
      <c r="BG193" s="158">
        <f t="shared" si="6"/>
        <v>0</v>
      </c>
      <c r="BH193" s="158">
        <f t="shared" si="7"/>
        <v>0</v>
      </c>
      <c r="BI193" s="158">
        <f t="shared" si="8"/>
        <v>0</v>
      </c>
      <c r="BJ193" s="17" t="s">
        <v>88</v>
      </c>
      <c r="BK193" s="158">
        <f t="shared" si="9"/>
        <v>0</v>
      </c>
      <c r="BL193" s="17" t="s">
        <v>267</v>
      </c>
      <c r="BM193" s="157" t="s">
        <v>292</v>
      </c>
    </row>
    <row r="194" spans="2:65" s="1" customFormat="1" ht="24.25" customHeight="1">
      <c r="B194" s="144"/>
      <c r="C194" s="180" t="s">
        <v>254</v>
      </c>
      <c r="D194" s="180" t="s">
        <v>218</v>
      </c>
      <c r="E194" s="181" t="s">
        <v>1488</v>
      </c>
      <c r="F194" s="182" t="s">
        <v>1489</v>
      </c>
      <c r="G194" s="183" t="s">
        <v>379</v>
      </c>
      <c r="H194" s="184">
        <v>1</v>
      </c>
      <c r="I194" s="185"/>
      <c r="J194" s="186">
        <f t="shared" si="0"/>
        <v>0</v>
      </c>
      <c r="K194" s="187"/>
      <c r="L194" s="188"/>
      <c r="M194" s="189" t="s">
        <v>1</v>
      </c>
      <c r="N194" s="190" t="s">
        <v>41</v>
      </c>
      <c r="P194" s="155">
        <f t="shared" si="1"/>
        <v>0</v>
      </c>
      <c r="Q194" s="155">
        <v>0</v>
      </c>
      <c r="R194" s="155">
        <f t="shared" si="2"/>
        <v>0</v>
      </c>
      <c r="S194" s="155">
        <v>0</v>
      </c>
      <c r="T194" s="156">
        <f t="shared" si="3"/>
        <v>0</v>
      </c>
      <c r="AR194" s="157" t="s">
        <v>336</v>
      </c>
      <c r="AT194" s="157" t="s">
        <v>218</v>
      </c>
      <c r="AU194" s="157" t="s">
        <v>88</v>
      </c>
      <c r="AY194" s="17" t="s">
        <v>186</v>
      </c>
      <c r="BE194" s="158">
        <f t="shared" si="4"/>
        <v>0</v>
      </c>
      <c r="BF194" s="158">
        <f t="shared" si="5"/>
        <v>0</v>
      </c>
      <c r="BG194" s="158">
        <f t="shared" si="6"/>
        <v>0</v>
      </c>
      <c r="BH194" s="158">
        <f t="shared" si="7"/>
        <v>0</v>
      </c>
      <c r="BI194" s="158">
        <f t="shared" si="8"/>
        <v>0</v>
      </c>
      <c r="BJ194" s="17" t="s">
        <v>88</v>
      </c>
      <c r="BK194" s="158">
        <f t="shared" si="9"/>
        <v>0</v>
      </c>
      <c r="BL194" s="17" t="s">
        <v>267</v>
      </c>
      <c r="BM194" s="157" t="s">
        <v>314</v>
      </c>
    </row>
    <row r="195" spans="2:65" s="1" customFormat="1" ht="21.75" customHeight="1">
      <c r="B195" s="144"/>
      <c r="C195" s="145" t="s">
        <v>261</v>
      </c>
      <c r="D195" s="145" t="s">
        <v>188</v>
      </c>
      <c r="E195" s="146" t="s">
        <v>1535</v>
      </c>
      <c r="F195" s="147" t="s">
        <v>1536</v>
      </c>
      <c r="G195" s="148" t="s">
        <v>379</v>
      </c>
      <c r="H195" s="149">
        <v>3</v>
      </c>
      <c r="I195" s="150"/>
      <c r="J195" s="151">
        <f t="shared" si="0"/>
        <v>0</v>
      </c>
      <c r="K195" s="152"/>
      <c r="L195" s="32"/>
      <c r="M195" s="153" t="s">
        <v>1</v>
      </c>
      <c r="N195" s="154" t="s">
        <v>41</v>
      </c>
      <c r="P195" s="155">
        <f t="shared" si="1"/>
        <v>0</v>
      </c>
      <c r="Q195" s="155">
        <v>0</v>
      </c>
      <c r="R195" s="155">
        <f t="shared" si="2"/>
        <v>0</v>
      </c>
      <c r="S195" s="155">
        <v>0</v>
      </c>
      <c r="T195" s="156">
        <f t="shared" si="3"/>
        <v>0</v>
      </c>
      <c r="AR195" s="157" t="s">
        <v>267</v>
      </c>
      <c r="AT195" s="157" t="s">
        <v>188</v>
      </c>
      <c r="AU195" s="157" t="s">
        <v>88</v>
      </c>
      <c r="AY195" s="17" t="s">
        <v>186</v>
      </c>
      <c r="BE195" s="158">
        <f t="shared" si="4"/>
        <v>0</v>
      </c>
      <c r="BF195" s="158">
        <f t="shared" si="5"/>
        <v>0</v>
      </c>
      <c r="BG195" s="158">
        <f t="shared" si="6"/>
        <v>0</v>
      </c>
      <c r="BH195" s="158">
        <f t="shared" si="7"/>
        <v>0</v>
      </c>
      <c r="BI195" s="158">
        <f t="shared" si="8"/>
        <v>0</v>
      </c>
      <c r="BJ195" s="17" t="s">
        <v>88</v>
      </c>
      <c r="BK195" s="158">
        <f t="shared" si="9"/>
        <v>0</v>
      </c>
      <c r="BL195" s="17" t="s">
        <v>267</v>
      </c>
      <c r="BM195" s="157" t="s">
        <v>295</v>
      </c>
    </row>
    <row r="196" spans="2:65" s="1" customFormat="1" ht="44.25" customHeight="1">
      <c r="B196" s="144"/>
      <c r="C196" s="180" t="s">
        <v>264</v>
      </c>
      <c r="D196" s="180" t="s">
        <v>218</v>
      </c>
      <c r="E196" s="181" t="s">
        <v>1542</v>
      </c>
      <c r="F196" s="182" t="s">
        <v>1543</v>
      </c>
      <c r="G196" s="183" t="s">
        <v>379</v>
      </c>
      <c r="H196" s="184">
        <v>3</v>
      </c>
      <c r="I196" s="185"/>
      <c r="J196" s="186">
        <f t="shared" si="0"/>
        <v>0</v>
      </c>
      <c r="K196" s="187"/>
      <c r="L196" s="188"/>
      <c r="M196" s="189" t="s">
        <v>1</v>
      </c>
      <c r="N196" s="190" t="s">
        <v>41</v>
      </c>
      <c r="P196" s="155">
        <f t="shared" si="1"/>
        <v>0</v>
      </c>
      <c r="Q196" s="155">
        <v>0</v>
      </c>
      <c r="R196" s="155">
        <f t="shared" si="2"/>
        <v>0</v>
      </c>
      <c r="S196" s="155">
        <v>0</v>
      </c>
      <c r="T196" s="156">
        <f t="shared" si="3"/>
        <v>0</v>
      </c>
      <c r="AR196" s="157" t="s">
        <v>336</v>
      </c>
      <c r="AT196" s="157" t="s">
        <v>218</v>
      </c>
      <c r="AU196" s="157" t="s">
        <v>88</v>
      </c>
      <c r="AY196" s="17" t="s">
        <v>186</v>
      </c>
      <c r="BE196" s="158">
        <f t="shared" si="4"/>
        <v>0</v>
      </c>
      <c r="BF196" s="158">
        <f t="shared" si="5"/>
        <v>0</v>
      </c>
      <c r="BG196" s="158">
        <f t="shared" si="6"/>
        <v>0</v>
      </c>
      <c r="BH196" s="158">
        <f t="shared" si="7"/>
        <v>0</v>
      </c>
      <c r="BI196" s="158">
        <f t="shared" si="8"/>
        <v>0</v>
      </c>
      <c r="BJ196" s="17" t="s">
        <v>88</v>
      </c>
      <c r="BK196" s="158">
        <f t="shared" si="9"/>
        <v>0</v>
      </c>
      <c r="BL196" s="17" t="s">
        <v>267</v>
      </c>
      <c r="BM196" s="157" t="s">
        <v>326</v>
      </c>
    </row>
    <row r="197" spans="2:65" s="1" customFormat="1" ht="24.25" customHeight="1">
      <c r="B197" s="144"/>
      <c r="C197" s="145" t="s">
        <v>269</v>
      </c>
      <c r="D197" s="145" t="s">
        <v>188</v>
      </c>
      <c r="E197" s="146" t="s">
        <v>1546</v>
      </c>
      <c r="F197" s="147" t="s">
        <v>1547</v>
      </c>
      <c r="G197" s="148" t="s">
        <v>1104</v>
      </c>
      <c r="H197" s="198"/>
      <c r="I197" s="150"/>
      <c r="J197" s="151">
        <f t="shared" si="0"/>
        <v>0</v>
      </c>
      <c r="K197" s="152"/>
      <c r="L197" s="32"/>
      <c r="M197" s="153" t="s">
        <v>1</v>
      </c>
      <c r="N197" s="154" t="s">
        <v>41</v>
      </c>
      <c r="P197" s="155">
        <f t="shared" si="1"/>
        <v>0</v>
      </c>
      <c r="Q197" s="155">
        <v>0</v>
      </c>
      <c r="R197" s="155">
        <f t="shared" si="2"/>
        <v>0</v>
      </c>
      <c r="S197" s="155">
        <v>0</v>
      </c>
      <c r="T197" s="156">
        <f t="shared" si="3"/>
        <v>0</v>
      </c>
      <c r="AR197" s="157" t="s">
        <v>267</v>
      </c>
      <c r="AT197" s="157" t="s">
        <v>188</v>
      </c>
      <c r="AU197" s="157" t="s">
        <v>88</v>
      </c>
      <c r="AY197" s="17" t="s">
        <v>186</v>
      </c>
      <c r="BE197" s="158">
        <f t="shared" si="4"/>
        <v>0</v>
      </c>
      <c r="BF197" s="158">
        <f t="shared" si="5"/>
        <v>0</v>
      </c>
      <c r="BG197" s="158">
        <f t="shared" si="6"/>
        <v>0</v>
      </c>
      <c r="BH197" s="158">
        <f t="shared" si="7"/>
        <v>0</v>
      </c>
      <c r="BI197" s="158">
        <f t="shared" si="8"/>
        <v>0</v>
      </c>
      <c r="BJ197" s="17" t="s">
        <v>88</v>
      </c>
      <c r="BK197" s="158">
        <f t="shared" si="9"/>
        <v>0</v>
      </c>
      <c r="BL197" s="17" t="s">
        <v>267</v>
      </c>
      <c r="BM197" s="157" t="s">
        <v>331</v>
      </c>
    </row>
    <row r="198" spans="2:65" s="11" customFormat="1" ht="22.9" customHeight="1">
      <c r="B198" s="132"/>
      <c r="D198" s="133" t="s">
        <v>74</v>
      </c>
      <c r="E198" s="142" t="s">
        <v>1568</v>
      </c>
      <c r="F198" s="142" t="s">
        <v>1569</v>
      </c>
      <c r="I198" s="135"/>
      <c r="J198" s="143">
        <f>BK198</f>
        <v>0</v>
      </c>
      <c r="L198" s="132"/>
      <c r="M198" s="137"/>
      <c r="P198" s="138">
        <f>SUM(P199:P217)</f>
        <v>0</v>
      </c>
      <c r="R198" s="138">
        <f>SUM(R199:R217)</f>
        <v>0</v>
      </c>
      <c r="T198" s="139">
        <f>SUM(T199:T217)</f>
        <v>0</v>
      </c>
      <c r="AR198" s="133" t="s">
        <v>88</v>
      </c>
      <c r="AT198" s="140" t="s">
        <v>74</v>
      </c>
      <c r="AU198" s="140" t="s">
        <v>82</v>
      </c>
      <c r="AY198" s="133" t="s">
        <v>186</v>
      </c>
      <c r="BK198" s="141">
        <f>SUM(BK199:BK217)</f>
        <v>0</v>
      </c>
    </row>
    <row r="199" spans="2:65" s="1" customFormat="1" ht="16.5" customHeight="1">
      <c r="B199" s="144"/>
      <c r="C199" s="145" t="s">
        <v>267</v>
      </c>
      <c r="D199" s="145" t="s">
        <v>188</v>
      </c>
      <c r="E199" s="146" t="s">
        <v>1758</v>
      </c>
      <c r="F199" s="147" t="s">
        <v>1583</v>
      </c>
      <c r="G199" s="148" t="s">
        <v>322</v>
      </c>
      <c r="H199" s="149">
        <v>24.85</v>
      </c>
      <c r="I199" s="150"/>
      <c r="J199" s="151">
        <f>ROUND(I199*H199,2)</f>
        <v>0</v>
      </c>
      <c r="K199" s="152"/>
      <c r="L199" s="32"/>
      <c r="M199" s="153" t="s">
        <v>1</v>
      </c>
      <c r="N199" s="154" t="s">
        <v>41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267</v>
      </c>
      <c r="AT199" s="157" t="s">
        <v>188</v>
      </c>
      <c r="AU199" s="157" t="s">
        <v>88</v>
      </c>
      <c r="AY199" s="17" t="s">
        <v>186</v>
      </c>
      <c r="BE199" s="158">
        <f>IF(N199="základná",J199,0)</f>
        <v>0</v>
      </c>
      <c r="BF199" s="158">
        <f>IF(N199="znížená",J199,0)</f>
        <v>0</v>
      </c>
      <c r="BG199" s="158">
        <f>IF(N199="zákl. prenesená",J199,0)</f>
        <v>0</v>
      </c>
      <c r="BH199" s="158">
        <f>IF(N199="zníž. prenesená",J199,0)</f>
        <v>0</v>
      </c>
      <c r="BI199" s="158">
        <f>IF(N199="nulová",J199,0)</f>
        <v>0</v>
      </c>
      <c r="BJ199" s="17" t="s">
        <v>88</v>
      </c>
      <c r="BK199" s="158">
        <f>ROUND(I199*H199,2)</f>
        <v>0</v>
      </c>
      <c r="BL199" s="17" t="s">
        <v>267</v>
      </c>
      <c r="BM199" s="157" t="s">
        <v>336</v>
      </c>
    </row>
    <row r="200" spans="2:65" s="12" customFormat="1">
      <c r="B200" s="159"/>
      <c r="D200" s="160" t="s">
        <v>193</v>
      </c>
      <c r="E200" s="161" t="s">
        <v>1</v>
      </c>
      <c r="F200" s="162" t="s">
        <v>1759</v>
      </c>
      <c r="H200" s="163">
        <v>10.28</v>
      </c>
      <c r="I200" s="164"/>
      <c r="L200" s="159"/>
      <c r="M200" s="165"/>
      <c r="T200" s="166"/>
      <c r="AT200" s="161" t="s">
        <v>193</v>
      </c>
      <c r="AU200" s="161" t="s">
        <v>88</v>
      </c>
      <c r="AV200" s="12" t="s">
        <v>88</v>
      </c>
      <c r="AW200" s="12" t="s">
        <v>31</v>
      </c>
      <c r="AX200" s="12" t="s">
        <v>75</v>
      </c>
      <c r="AY200" s="161" t="s">
        <v>186</v>
      </c>
    </row>
    <row r="201" spans="2:65" s="12" customFormat="1">
      <c r="B201" s="159"/>
      <c r="D201" s="160" t="s">
        <v>193</v>
      </c>
      <c r="E201" s="161" t="s">
        <v>1</v>
      </c>
      <c r="F201" s="162" t="s">
        <v>1760</v>
      </c>
      <c r="H201" s="163">
        <v>14.57</v>
      </c>
      <c r="I201" s="164"/>
      <c r="L201" s="159"/>
      <c r="M201" s="165"/>
      <c r="T201" s="166"/>
      <c r="AT201" s="161" t="s">
        <v>193</v>
      </c>
      <c r="AU201" s="161" t="s">
        <v>88</v>
      </c>
      <c r="AV201" s="12" t="s">
        <v>88</v>
      </c>
      <c r="AW201" s="12" t="s">
        <v>31</v>
      </c>
      <c r="AX201" s="12" t="s">
        <v>75</v>
      </c>
      <c r="AY201" s="161" t="s">
        <v>186</v>
      </c>
    </row>
    <row r="202" spans="2:65" s="13" customFormat="1">
      <c r="B202" s="167"/>
      <c r="D202" s="160" t="s">
        <v>193</v>
      </c>
      <c r="E202" s="168" t="s">
        <v>1</v>
      </c>
      <c r="F202" s="169" t="s">
        <v>195</v>
      </c>
      <c r="H202" s="170">
        <v>24.85</v>
      </c>
      <c r="I202" s="171"/>
      <c r="L202" s="167"/>
      <c r="M202" s="172"/>
      <c r="T202" s="173"/>
      <c r="AT202" s="168" t="s">
        <v>193</v>
      </c>
      <c r="AU202" s="168" t="s">
        <v>88</v>
      </c>
      <c r="AV202" s="13" t="s">
        <v>192</v>
      </c>
      <c r="AW202" s="13" t="s">
        <v>31</v>
      </c>
      <c r="AX202" s="13" t="s">
        <v>82</v>
      </c>
      <c r="AY202" s="168" t="s">
        <v>186</v>
      </c>
    </row>
    <row r="203" spans="2:65" s="1" customFormat="1" ht="24.25" customHeight="1">
      <c r="B203" s="144"/>
      <c r="C203" s="180" t="s">
        <v>280</v>
      </c>
      <c r="D203" s="180" t="s">
        <v>218</v>
      </c>
      <c r="E203" s="181" t="s">
        <v>1598</v>
      </c>
      <c r="F203" s="182" t="s">
        <v>1599</v>
      </c>
      <c r="G203" s="183" t="s">
        <v>322</v>
      </c>
      <c r="H203" s="184">
        <v>25.844000000000001</v>
      </c>
      <c r="I203" s="185"/>
      <c r="J203" s="186">
        <f>ROUND(I203*H203,2)</f>
        <v>0</v>
      </c>
      <c r="K203" s="187"/>
      <c r="L203" s="188"/>
      <c r="M203" s="189" t="s">
        <v>1</v>
      </c>
      <c r="N203" s="190" t="s">
        <v>41</v>
      </c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AR203" s="157" t="s">
        <v>336</v>
      </c>
      <c r="AT203" s="157" t="s">
        <v>218</v>
      </c>
      <c r="AU203" s="157" t="s">
        <v>88</v>
      </c>
      <c r="AY203" s="17" t="s">
        <v>186</v>
      </c>
      <c r="BE203" s="158">
        <f>IF(N203="základná",J203,0)</f>
        <v>0</v>
      </c>
      <c r="BF203" s="158">
        <f>IF(N203="znížená",J203,0)</f>
        <v>0</v>
      </c>
      <c r="BG203" s="158">
        <f>IF(N203="zákl. prenesená",J203,0)</f>
        <v>0</v>
      </c>
      <c r="BH203" s="158">
        <f>IF(N203="zníž. prenesená",J203,0)</f>
        <v>0</v>
      </c>
      <c r="BI203" s="158">
        <f>IF(N203="nulová",J203,0)</f>
        <v>0</v>
      </c>
      <c r="BJ203" s="17" t="s">
        <v>88</v>
      </c>
      <c r="BK203" s="158">
        <f>ROUND(I203*H203,2)</f>
        <v>0</v>
      </c>
      <c r="BL203" s="17" t="s">
        <v>267</v>
      </c>
      <c r="BM203" s="157" t="s">
        <v>341</v>
      </c>
    </row>
    <row r="204" spans="2:65" s="14" customFormat="1" ht="30">
      <c r="B204" s="174"/>
      <c r="D204" s="160" t="s">
        <v>193</v>
      </c>
      <c r="E204" s="175" t="s">
        <v>1</v>
      </c>
      <c r="F204" s="176" t="s">
        <v>1579</v>
      </c>
      <c r="H204" s="175" t="s">
        <v>1</v>
      </c>
      <c r="I204" s="177"/>
      <c r="L204" s="174"/>
      <c r="M204" s="178"/>
      <c r="T204" s="179"/>
      <c r="AT204" s="175" t="s">
        <v>193</v>
      </c>
      <c r="AU204" s="175" t="s">
        <v>88</v>
      </c>
      <c r="AV204" s="14" t="s">
        <v>82</v>
      </c>
      <c r="AW204" s="14" t="s">
        <v>31</v>
      </c>
      <c r="AX204" s="14" t="s">
        <v>75</v>
      </c>
      <c r="AY204" s="175" t="s">
        <v>186</v>
      </c>
    </row>
    <row r="205" spans="2:65" s="12" customFormat="1">
      <c r="B205" s="159"/>
      <c r="D205" s="160" t="s">
        <v>193</v>
      </c>
      <c r="E205" s="161" t="s">
        <v>1</v>
      </c>
      <c r="F205" s="162" t="s">
        <v>1761</v>
      </c>
      <c r="H205" s="163">
        <v>25.844000000000001</v>
      </c>
      <c r="I205" s="164"/>
      <c r="L205" s="159"/>
      <c r="M205" s="165"/>
      <c r="T205" s="166"/>
      <c r="AT205" s="161" t="s">
        <v>193</v>
      </c>
      <c r="AU205" s="161" t="s">
        <v>88</v>
      </c>
      <c r="AV205" s="12" t="s">
        <v>88</v>
      </c>
      <c r="AW205" s="12" t="s">
        <v>31</v>
      </c>
      <c r="AX205" s="12" t="s">
        <v>75</v>
      </c>
      <c r="AY205" s="161" t="s">
        <v>186</v>
      </c>
    </row>
    <row r="206" spans="2:65" s="13" customFormat="1">
      <c r="B206" s="167"/>
      <c r="D206" s="160" t="s">
        <v>193</v>
      </c>
      <c r="E206" s="168" t="s">
        <v>1</v>
      </c>
      <c r="F206" s="169" t="s">
        <v>195</v>
      </c>
      <c r="H206" s="170">
        <v>25.844000000000001</v>
      </c>
      <c r="I206" s="171"/>
      <c r="L206" s="167"/>
      <c r="M206" s="172"/>
      <c r="T206" s="173"/>
      <c r="AT206" s="168" t="s">
        <v>193</v>
      </c>
      <c r="AU206" s="168" t="s">
        <v>88</v>
      </c>
      <c r="AV206" s="13" t="s">
        <v>192</v>
      </c>
      <c r="AW206" s="13" t="s">
        <v>31</v>
      </c>
      <c r="AX206" s="13" t="s">
        <v>82</v>
      </c>
      <c r="AY206" s="168" t="s">
        <v>186</v>
      </c>
    </row>
    <row r="207" spans="2:65" s="1" customFormat="1" ht="24.25" customHeight="1">
      <c r="B207" s="144"/>
      <c r="C207" s="145" t="s">
        <v>272</v>
      </c>
      <c r="D207" s="145" t="s">
        <v>188</v>
      </c>
      <c r="E207" s="146" t="s">
        <v>1602</v>
      </c>
      <c r="F207" s="147" t="s">
        <v>1603</v>
      </c>
      <c r="G207" s="148" t="s">
        <v>132</v>
      </c>
      <c r="H207" s="149">
        <v>26.015000000000001</v>
      </c>
      <c r="I207" s="150"/>
      <c r="J207" s="151">
        <f>ROUND(I207*H207,2)</f>
        <v>0</v>
      </c>
      <c r="K207" s="152"/>
      <c r="L207" s="32"/>
      <c r="M207" s="153" t="s">
        <v>1</v>
      </c>
      <c r="N207" s="154" t="s">
        <v>41</v>
      </c>
      <c r="P207" s="155">
        <f>O207*H207</f>
        <v>0</v>
      </c>
      <c r="Q207" s="155">
        <v>0</v>
      </c>
      <c r="R207" s="155">
        <f>Q207*H207</f>
        <v>0</v>
      </c>
      <c r="S207" s="155">
        <v>0</v>
      </c>
      <c r="T207" s="156">
        <f>S207*H207</f>
        <v>0</v>
      </c>
      <c r="AR207" s="157" t="s">
        <v>267</v>
      </c>
      <c r="AT207" s="157" t="s">
        <v>188</v>
      </c>
      <c r="AU207" s="157" t="s">
        <v>88</v>
      </c>
      <c r="AY207" s="17" t="s">
        <v>186</v>
      </c>
      <c r="BE207" s="158">
        <f>IF(N207="základná",J207,0)</f>
        <v>0</v>
      </c>
      <c r="BF207" s="158">
        <f>IF(N207="znížená",J207,0)</f>
        <v>0</v>
      </c>
      <c r="BG207" s="158">
        <f>IF(N207="zákl. prenesená",J207,0)</f>
        <v>0</v>
      </c>
      <c r="BH207" s="158">
        <f>IF(N207="zníž. prenesená",J207,0)</f>
        <v>0</v>
      </c>
      <c r="BI207" s="158">
        <f>IF(N207="nulová",J207,0)</f>
        <v>0</v>
      </c>
      <c r="BJ207" s="17" t="s">
        <v>88</v>
      </c>
      <c r="BK207" s="158">
        <f>ROUND(I207*H207,2)</f>
        <v>0</v>
      </c>
      <c r="BL207" s="17" t="s">
        <v>267</v>
      </c>
      <c r="BM207" s="157" t="s">
        <v>345</v>
      </c>
    </row>
    <row r="208" spans="2:65" s="12" customFormat="1">
      <c r="B208" s="159"/>
      <c r="D208" s="160" t="s">
        <v>193</v>
      </c>
      <c r="E208" s="161" t="s">
        <v>1</v>
      </c>
      <c r="F208" s="162" t="s">
        <v>1762</v>
      </c>
      <c r="H208" s="163">
        <v>8.7149999999999999</v>
      </c>
      <c r="I208" s="164"/>
      <c r="L208" s="159"/>
      <c r="M208" s="165"/>
      <c r="T208" s="166"/>
      <c r="AT208" s="161" t="s">
        <v>193</v>
      </c>
      <c r="AU208" s="161" t="s">
        <v>88</v>
      </c>
      <c r="AV208" s="12" t="s">
        <v>88</v>
      </c>
      <c r="AW208" s="12" t="s">
        <v>31</v>
      </c>
      <c r="AX208" s="12" t="s">
        <v>75</v>
      </c>
      <c r="AY208" s="161" t="s">
        <v>186</v>
      </c>
    </row>
    <row r="209" spans="2:65" s="12" customFormat="1">
      <c r="B209" s="159"/>
      <c r="D209" s="160" t="s">
        <v>193</v>
      </c>
      <c r="E209" s="161" t="s">
        <v>1</v>
      </c>
      <c r="F209" s="162" t="s">
        <v>818</v>
      </c>
      <c r="H209" s="163">
        <v>11.05</v>
      </c>
      <c r="I209" s="164"/>
      <c r="L209" s="159"/>
      <c r="M209" s="165"/>
      <c r="T209" s="166"/>
      <c r="AT209" s="161" t="s">
        <v>193</v>
      </c>
      <c r="AU209" s="161" t="s">
        <v>88</v>
      </c>
      <c r="AV209" s="12" t="s">
        <v>88</v>
      </c>
      <c r="AW209" s="12" t="s">
        <v>31</v>
      </c>
      <c r="AX209" s="12" t="s">
        <v>75</v>
      </c>
      <c r="AY209" s="161" t="s">
        <v>186</v>
      </c>
    </row>
    <row r="210" spans="2:65" s="12" customFormat="1">
      <c r="B210" s="159"/>
      <c r="D210" s="160" t="s">
        <v>193</v>
      </c>
      <c r="E210" s="161" t="s">
        <v>1</v>
      </c>
      <c r="F210" s="162" t="s">
        <v>819</v>
      </c>
      <c r="H210" s="163">
        <v>3.8</v>
      </c>
      <c r="I210" s="164"/>
      <c r="L210" s="159"/>
      <c r="M210" s="165"/>
      <c r="T210" s="166"/>
      <c r="AT210" s="161" t="s">
        <v>193</v>
      </c>
      <c r="AU210" s="161" t="s">
        <v>88</v>
      </c>
      <c r="AV210" s="12" t="s">
        <v>88</v>
      </c>
      <c r="AW210" s="12" t="s">
        <v>31</v>
      </c>
      <c r="AX210" s="12" t="s">
        <v>75</v>
      </c>
      <c r="AY210" s="161" t="s">
        <v>186</v>
      </c>
    </row>
    <row r="211" spans="2:65" s="12" customFormat="1">
      <c r="B211" s="159"/>
      <c r="D211" s="160" t="s">
        <v>193</v>
      </c>
      <c r="E211" s="161" t="s">
        <v>1</v>
      </c>
      <c r="F211" s="162" t="s">
        <v>820</v>
      </c>
      <c r="H211" s="163">
        <v>2.4500000000000002</v>
      </c>
      <c r="I211" s="164"/>
      <c r="L211" s="159"/>
      <c r="M211" s="165"/>
      <c r="T211" s="166"/>
      <c r="AT211" s="161" t="s">
        <v>193</v>
      </c>
      <c r="AU211" s="161" t="s">
        <v>88</v>
      </c>
      <c r="AV211" s="12" t="s">
        <v>88</v>
      </c>
      <c r="AW211" s="12" t="s">
        <v>31</v>
      </c>
      <c r="AX211" s="12" t="s">
        <v>75</v>
      </c>
      <c r="AY211" s="161" t="s">
        <v>186</v>
      </c>
    </row>
    <row r="212" spans="2:65" s="13" customFormat="1">
      <c r="B212" s="167"/>
      <c r="D212" s="160" t="s">
        <v>193</v>
      </c>
      <c r="E212" s="168" t="s">
        <v>1</v>
      </c>
      <c r="F212" s="169" t="s">
        <v>195</v>
      </c>
      <c r="H212" s="170">
        <v>26.015000000000001</v>
      </c>
      <c r="I212" s="171"/>
      <c r="L212" s="167"/>
      <c r="M212" s="172"/>
      <c r="T212" s="173"/>
      <c r="AT212" s="168" t="s">
        <v>193</v>
      </c>
      <c r="AU212" s="168" t="s">
        <v>88</v>
      </c>
      <c r="AV212" s="13" t="s">
        <v>192</v>
      </c>
      <c r="AW212" s="13" t="s">
        <v>31</v>
      </c>
      <c r="AX212" s="13" t="s">
        <v>82</v>
      </c>
      <c r="AY212" s="168" t="s">
        <v>186</v>
      </c>
    </row>
    <row r="213" spans="2:65" s="1" customFormat="1" ht="49.15" customHeight="1">
      <c r="B213" s="144"/>
      <c r="C213" s="180" t="s">
        <v>289</v>
      </c>
      <c r="D213" s="180" t="s">
        <v>218</v>
      </c>
      <c r="E213" s="181" t="s">
        <v>1612</v>
      </c>
      <c r="F213" s="182" t="s">
        <v>1763</v>
      </c>
      <c r="G213" s="183" t="s">
        <v>132</v>
      </c>
      <c r="H213" s="184">
        <v>27.056000000000001</v>
      </c>
      <c r="I213" s="185"/>
      <c r="J213" s="186">
        <f>ROUND(I213*H213,2)</f>
        <v>0</v>
      </c>
      <c r="K213" s="187"/>
      <c r="L213" s="188"/>
      <c r="M213" s="189" t="s">
        <v>1</v>
      </c>
      <c r="N213" s="190" t="s">
        <v>41</v>
      </c>
      <c r="P213" s="155">
        <f>O213*H213</f>
        <v>0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AR213" s="157" t="s">
        <v>336</v>
      </c>
      <c r="AT213" s="157" t="s">
        <v>218</v>
      </c>
      <c r="AU213" s="157" t="s">
        <v>88</v>
      </c>
      <c r="AY213" s="17" t="s">
        <v>186</v>
      </c>
      <c r="BE213" s="158">
        <f>IF(N213="základná",J213,0)</f>
        <v>0</v>
      </c>
      <c r="BF213" s="158">
        <f>IF(N213="znížená",J213,0)</f>
        <v>0</v>
      </c>
      <c r="BG213" s="158">
        <f>IF(N213="zákl. prenesená",J213,0)</f>
        <v>0</v>
      </c>
      <c r="BH213" s="158">
        <f>IF(N213="zníž. prenesená",J213,0)</f>
        <v>0</v>
      </c>
      <c r="BI213" s="158">
        <f>IF(N213="nulová",J213,0)</f>
        <v>0</v>
      </c>
      <c r="BJ213" s="17" t="s">
        <v>88</v>
      </c>
      <c r="BK213" s="158">
        <f>ROUND(I213*H213,2)</f>
        <v>0</v>
      </c>
      <c r="BL213" s="17" t="s">
        <v>267</v>
      </c>
      <c r="BM213" s="157" t="s">
        <v>350</v>
      </c>
    </row>
    <row r="214" spans="2:65" s="14" customFormat="1" ht="30">
      <c r="B214" s="174"/>
      <c r="D214" s="160" t="s">
        <v>193</v>
      </c>
      <c r="E214" s="175" t="s">
        <v>1</v>
      </c>
      <c r="F214" s="176" t="s">
        <v>1579</v>
      </c>
      <c r="H214" s="175" t="s">
        <v>1</v>
      </c>
      <c r="I214" s="177"/>
      <c r="L214" s="174"/>
      <c r="M214" s="178"/>
      <c r="T214" s="179"/>
      <c r="AT214" s="175" t="s">
        <v>193</v>
      </c>
      <c r="AU214" s="175" t="s">
        <v>88</v>
      </c>
      <c r="AV214" s="14" t="s">
        <v>82</v>
      </c>
      <c r="AW214" s="14" t="s">
        <v>31</v>
      </c>
      <c r="AX214" s="14" t="s">
        <v>75</v>
      </c>
      <c r="AY214" s="175" t="s">
        <v>186</v>
      </c>
    </row>
    <row r="215" spans="2:65" s="12" customFormat="1">
      <c r="B215" s="159"/>
      <c r="D215" s="160" t="s">
        <v>193</v>
      </c>
      <c r="E215" s="161" t="s">
        <v>1</v>
      </c>
      <c r="F215" s="162" t="s">
        <v>1764</v>
      </c>
      <c r="H215" s="163">
        <v>27.056000000000001</v>
      </c>
      <c r="I215" s="164"/>
      <c r="L215" s="159"/>
      <c r="M215" s="165"/>
      <c r="T215" s="166"/>
      <c r="AT215" s="161" t="s">
        <v>193</v>
      </c>
      <c r="AU215" s="161" t="s">
        <v>88</v>
      </c>
      <c r="AV215" s="12" t="s">
        <v>88</v>
      </c>
      <c r="AW215" s="12" t="s">
        <v>31</v>
      </c>
      <c r="AX215" s="12" t="s">
        <v>75</v>
      </c>
      <c r="AY215" s="161" t="s">
        <v>186</v>
      </c>
    </row>
    <row r="216" spans="2:65" s="13" customFormat="1">
      <c r="B216" s="167"/>
      <c r="D216" s="160" t="s">
        <v>193</v>
      </c>
      <c r="E216" s="168" t="s">
        <v>1</v>
      </c>
      <c r="F216" s="169" t="s">
        <v>195</v>
      </c>
      <c r="H216" s="170">
        <v>27.056000000000001</v>
      </c>
      <c r="I216" s="171"/>
      <c r="L216" s="167"/>
      <c r="M216" s="172"/>
      <c r="T216" s="173"/>
      <c r="AT216" s="168" t="s">
        <v>193</v>
      </c>
      <c r="AU216" s="168" t="s">
        <v>88</v>
      </c>
      <c r="AV216" s="13" t="s">
        <v>192</v>
      </c>
      <c r="AW216" s="13" t="s">
        <v>31</v>
      </c>
      <c r="AX216" s="13" t="s">
        <v>82</v>
      </c>
      <c r="AY216" s="168" t="s">
        <v>186</v>
      </c>
    </row>
    <row r="217" spans="2:65" s="1" customFormat="1" ht="24.25" customHeight="1">
      <c r="B217" s="144"/>
      <c r="C217" s="145" t="s">
        <v>288</v>
      </c>
      <c r="D217" s="145" t="s">
        <v>188</v>
      </c>
      <c r="E217" s="146" t="s">
        <v>1617</v>
      </c>
      <c r="F217" s="147" t="s">
        <v>1618</v>
      </c>
      <c r="G217" s="148" t="s">
        <v>1104</v>
      </c>
      <c r="H217" s="198"/>
      <c r="I217" s="150"/>
      <c r="J217" s="151">
        <f>ROUND(I217*H217,2)</f>
        <v>0</v>
      </c>
      <c r="K217" s="152"/>
      <c r="L217" s="32"/>
      <c r="M217" s="153" t="s">
        <v>1</v>
      </c>
      <c r="N217" s="154" t="s">
        <v>41</v>
      </c>
      <c r="P217" s="155">
        <f>O217*H217</f>
        <v>0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AR217" s="157" t="s">
        <v>267</v>
      </c>
      <c r="AT217" s="157" t="s">
        <v>188</v>
      </c>
      <c r="AU217" s="157" t="s">
        <v>88</v>
      </c>
      <c r="AY217" s="17" t="s">
        <v>186</v>
      </c>
      <c r="BE217" s="158">
        <f>IF(N217="základná",J217,0)</f>
        <v>0</v>
      </c>
      <c r="BF217" s="158">
        <f>IF(N217="znížená",J217,0)</f>
        <v>0</v>
      </c>
      <c r="BG217" s="158">
        <f>IF(N217="zákl. prenesená",J217,0)</f>
        <v>0</v>
      </c>
      <c r="BH217" s="158">
        <f>IF(N217="zníž. prenesená",J217,0)</f>
        <v>0</v>
      </c>
      <c r="BI217" s="158">
        <f>IF(N217="nulová",J217,0)</f>
        <v>0</v>
      </c>
      <c r="BJ217" s="17" t="s">
        <v>88</v>
      </c>
      <c r="BK217" s="158">
        <f>ROUND(I217*H217,2)</f>
        <v>0</v>
      </c>
      <c r="BL217" s="17" t="s">
        <v>267</v>
      </c>
      <c r="BM217" s="157" t="s">
        <v>359</v>
      </c>
    </row>
    <row r="218" spans="2:65" s="11" customFormat="1" ht="22.9" customHeight="1">
      <c r="B218" s="132"/>
      <c r="D218" s="133" t="s">
        <v>74</v>
      </c>
      <c r="E218" s="142" t="s">
        <v>1765</v>
      </c>
      <c r="F218" s="142" t="s">
        <v>1766</v>
      </c>
      <c r="I218" s="135"/>
      <c r="J218" s="143">
        <f>BK218</f>
        <v>0</v>
      </c>
      <c r="L218" s="132"/>
      <c r="M218" s="137"/>
      <c r="P218" s="138">
        <f>SUM(P219:P248)</f>
        <v>0</v>
      </c>
      <c r="R218" s="138">
        <f>SUM(R219:R248)</f>
        <v>0</v>
      </c>
      <c r="T218" s="139">
        <f>SUM(T219:T248)</f>
        <v>0</v>
      </c>
      <c r="AR218" s="133" t="s">
        <v>88</v>
      </c>
      <c r="AT218" s="140" t="s">
        <v>74</v>
      </c>
      <c r="AU218" s="140" t="s">
        <v>82</v>
      </c>
      <c r="AY218" s="133" t="s">
        <v>186</v>
      </c>
      <c r="BK218" s="141">
        <f>SUM(BK219:BK248)</f>
        <v>0</v>
      </c>
    </row>
    <row r="219" spans="2:65" s="1" customFormat="1" ht="24.25" customHeight="1">
      <c r="B219" s="144"/>
      <c r="C219" s="145" t="s">
        <v>301</v>
      </c>
      <c r="D219" s="145" t="s">
        <v>188</v>
      </c>
      <c r="E219" s="146" t="s">
        <v>1767</v>
      </c>
      <c r="F219" s="147" t="s">
        <v>1768</v>
      </c>
      <c r="G219" s="148" t="s">
        <v>322</v>
      </c>
      <c r="H219" s="149">
        <v>37.619999999999997</v>
      </c>
      <c r="I219" s="150"/>
      <c r="J219" s="151">
        <f>ROUND(I219*H219,2)</f>
        <v>0</v>
      </c>
      <c r="K219" s="152"/>
      <c r="L219" s="32"/>
      <c r="M219" s="153" t="s">
        <v>1</v>
      </c>
      <c r="N219" s="154" t="s">
        <v>41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267</v>
      </c>
      <c r="AT219" s="157" t="s">
        <v>188</v>
      </c>
      <c r="AU219" s="157" t="s">
        <v>88</v>
      </c>
      <c r="AY219" s="17" t="s">
        <v>186</v>
      </c>
      <c r="BE219" s="158">
        <f>IF(N219="základná",J219,0)</f>
        <v>0</v>
      </c>
      <c r="BF219" s="158">
        <f>IF(N219="znížená",J219,0)</f>
        <v>0</v>
      </c>
      <c r="BG219" s="158">
        <f>IF(N219="zákl. prenesená",J219,0)</f>
        <v>0</v>
      </c>
      <c r="BH219" s="158">
        <f>IF(N219="zníž. prenesená",J219,0)</f>
        <v>0</v>
      </c>
      <c r="BI219" s="158">
        <f>IF(N219="nulová",J219,0)</f>
        <v>0</v>
      </c>
      <c r="BJ219" s="17" t="s">
        <v>88</v>
      </c>
      <c r="BK219" s="158">
        <f>ROUND(I219*H219,2)</f>
        <v>0</v>
      </c>
      <c r="BL219" s="17" t="s">
        <v>267</v>
      </c>
      <c r="BM219" s="157" t="s">
        <v>380</v>
      </c>
    </row>
    <row r="220" spans="2:65" s="12" customFormat="1">
      <c r="B220" s="159"/>
      <c r="D220" s="160" t="s">
        <v>193</v>
      </c>
      <c r="E220" s="161" t="s">
        <v>1</v>
      </c>
      <c r="F220" s="162" t="s">
        <v>1769</v>
      </c>
      <c r="H220" s="163">
        <v>14.2</v>
      </c>
      <c r="I220" s="164"/>
      <c r="L220" s="159"/>
      <c r="M220" s="165"/>
      <c r="T220" s="166"/>
      <c r="AT220" s="161" t="s">
        <v>193</v>
      </c>
      <c r="AU220" s="161" t="s">
        <v>88</v>
      </c>
      <c r="AV220" s="12" t="s">
        <v>88</v>
      </c>
      <c r="AW220" s="12" t="s">
        <v>31</v>
      </c>
      <c r="AX220" s="12" t="s">
        <v>75</v>
      </c>
      <c r="AY220" s="161" t="s">
        <v>186</v>
      </c>
    </row>
    <row r="221" spans="2:65" s="12" customFormat="1">
      <c r="B221" s="159"/>
      <c r="D221" s="160" t="s">
        <v>193</v>
      </c>
      <c r="E221" s="161" t="s">
        <v>1</v>
      </c>
      <c r="F221" s="162" t="s">
        <v>1770</v>
      </c>
      <c r="H221" s="163">
        <v>23.42</v>
      </c>
      <c r="I221" s="164"/>
      <c r="L221" s="159"/>
      <c r="M221" s="165"/>
      <c r="T221" s="166"/>
      <c r="AT221" s="161" t="s">
        <v>193</v>
      </c>
      <c r="AU221" s="161" t="s">
        <v>88</v>
      </c>
      <c r="AV221" s="12" t="s">
        <v>88</v>
      </c>
      <c r="AW221" s="12" t="s">
        <v>31</v>
      </c>
      <c r="AX221" s="12" t="s">
        <v>75</v>
      </c>
      <c r="AY221" s="161" t="s">
        <v>186</v>
      </c>
    </row>
    <row r="222" spans="2:65" s="13" customFormat="1">
      <c r="B222" s="167"/>
      <c r="D222" s="160" t="s">
        <v>193</v>
      </c>
      <c r="E222" s="168" t="s">
        <v>1</v>
      </c>
      <c r="F222" s="169" t="s">
        <v>195</v>
      </c>
      <c r="H222" s="170">
        <v>37.619999999999997</v>
      </c>
      <c r="I222" s="171"/>
      <c r="L222" s="167"/>
      <c r="M222" s="172"/>
      <c r="T222" s="173"/>
      <c r="AT222" s="168" t="s">
        <v>193</v>
      </c>
      <c r="AU222" s="168" t="s">
        <v>88</v>
      </c>
      <c r="AV222" s="13" t="s">
        <v>192</v>
      </c>
      <c r="AW222" s="13" t="s">
        <v>31</v>
      </c>
      <c r="AX222" s="13" t="s">
        <v>82</v>
      </c>
      <c r="AY222" s="168" t="s">
        <v>186</v>
      </c>
    </row>
    <row r="223" spans="2:65" s="1" customFormat="1" ht="16.5" customHeight="1">
      <c r="B223" s="144"/>
      <c r="C223" s="180" t="s">
        <v>292</v>
      </c>
      <c r="D223" s="180" t="s">
        <v>218</v>
      </c>
      <c r="E223" s="181" t="s">
        <v>1771</v>
      </c>
      <c r="F223" s="182" t="s">
        <v>1772</v>
      </c>
      <c r="G223" s="183" t="s">
        <v>322</v>
      </c>
      <c r="H223" s="184">
        <v>37.996000000000002</v>
      </c>
      <c r="I223" s="185"/>
      <c r="J223" s="186">
        <f>ROUND(I223*H223,2)</f>
        <v>0</v>
      </c>
      <c r="K223" s="187"/>
      <c r="L223" s="188"/>
      <c r="M223" s="189" t="s">
        <v>1</v>
      </c>
      <c r="N223" s="190" t="s">
        <v>41</v>
      </c>
      <c r="P223" s="155">
        <f>O223*H223</f>
        <v>0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AR223" s="157" t="s">
        <v>336</v>
      </c>
      <c r="AT223" s="157" t="s">
        <v>218</v>
      </c>
      <c r="AU223" s="157" t="s">
        <v>88</v>
      </c>
      <c r="AY223" s="17" t="s">
        <v>186</v>
      </c>
      <c r="BE223" s="158">
        <f>IF(N223="základná",J223,0)</f>
        <v>0</v>
      </c>
      <c r="BF223" s="158">
        <f>IF(N223="znížená",J223,0)</f>
        <v>0</v>
      </c>
      <c r="BG223" s="158">
        <f>IF(N223="zákl. prenesená",J223,0)</f>
        <v>0</v>
      </c>
      <c r="BH223" s="158">
        <f>IF(N223="zníž. prenesená",J223,0)</f>
        <v>0</v>
      </c>
      <c r="BI223" s="158">
        <f>IF(N223="nulová",J223,0)</f>
        <v>0</v>
      </c>
      <c r="BJ223" s="17" t="s">
        <v>88</v>
      </c>
      <c r="BK223" s="158">
        <f>ROUND(I223*H223,2)</f>
        <v>0</v>
      </c>
      <c r="BL223" s="17" t="s">
        <v>267</v>
      </c>
      <c r="BM223" s="157" t="s">
        <v>389</v>
      </c>
    </row>
    <row r="224" spans="2:65" s="14" customFormat="1">
      <c r="B224" s="174"/>
      <c r="D224" s="160" t="s">
        <v>193</v>
      </c>
      <c r="E224" s="175" t="s">
        <v>1</v>
      </c>
      <c r="F224" s="176" t="s">
        <v>1773</v>
      </c>
      <c r="H224" s="175" t="s">
        <v>1</v>
      </c>
      <c r="I224" s="177"/>
      <c r="L224" s="174"/>
      <c r="M224" s="178"/>
      <c r="T224" s="179"/>
      <c r="AT224" s="175" t="s">
        <v>193</v>
      </c>
      <c r="AU224" s="175" t="s">
        <v>88</v>
      </c>
      <c r="AV224" s="14" t="s">
        <v>82</v>
      </c>
      <c r="AW224" s="14" t="s">
        <v>31</v>
      </c>
      <c r="AX224" s="14" t="s">
        <v>75</v>
      </c>
      <c r="AY224" s="175" t="s">
        <v>186</v>
      </c>
    </row>
    <row r="225" spans="2:65" s="12" customFormat="1">
      <c r="B225" s="159"/>
      <c r="D225" s="160" t="s">
        <v>193</v>
      </c>
      <c r="E225" s="161" t="s">
        <v>1</v>
      </c>
      <c r="F225" s="162" t="s">
        <v>1774</v>
      </c>
      <c r="H225" s="163">
        <v>37.996000000000002</v>
      </c>
      <c r="I225" s="164"/>
      <c r="L225" s="159"/>
      <c r="M225" s="165"/>
      <c r="T225" s="166"/>
      <c r="AT225" s="161" t="s">
        <v>193</v>
      </c>
      <c r="AU225" s="161" t="s">
        <v>88</v>
      </c>
      <c r="AV225" s="12" t="s">
        <v>88</v>
      </c>
      <c r="AW225" s="12" t="s">
        <v>31</v>
      </c>
      <c r="AX225" s="12" t="s">
        <v>75</v>
      </c>
      <c r="AY225" s="161" t="s">
        <v>186</v>
      </c>
    </row>
    <row r="226" spans="2:65" s="13" customFormat="1">
      <c r="B226" s="167"/>
      <c r="D226" s="160" t="s">
        <v>193</v>
      </c>
      <c r="E226" s="168" t="s">
        <v>1</v>
      </c>
      <c r="F226" s="169" t="s">
        <v>195</v>
      </c>
      <c r="H226" s="170">
        <v>37.996000000000002</v>
      </c>
      <c r="I226" s="171"/>
      <c r="L226" s="167"/>
      <c r="M226" s="172"/>
      <c r="T226" s="173"/>
      <c r="AT226" s="168" t="s">
        <v>193</v>
      </c>
      <c r="AU226" s="168" t="s">
        <v>88</v>
      </c>
      <c r="AV226" s="13" t="s">
        <v>192</v>
      </c>
      <c r="AW226" s="13" t="s">
        <v>31</v>
      </c>
      <c r="AX226" s="13" t="s">
        <v>82</v>
      </c>
      <c r="AY226" s="168" t="s">
        <v>186</v>
      </c>
    </row>
    <row r="227" spans="2:65" s="1" customFormat="1" ht="21.75" customHeight="1">
      <c r="B227" s="144"/>
      <c r="C227" s="180" t="s">
        <v>7</v>
      </c>
      <c r="D227" s="180" t="s">
        <v>218</v>
      </c>
      <c r="E227" s="181" t="s">
        <v>1775</v>
      </c>
      <c r="F227" s="182" t="s">
        <v>1776</v>
      </c>
      <c r="G227" s="183" t="s">
        <v>379</v>
      </c>
      <c r="H227" s="184">
        <v>8.08</v>
      </c>
      <c r="I227" s="185"/>
      <c r="J227" s="186">
        <f>ROUND(I227*H227,2)</f>
        <v>0</v>
      </c>
      <c r="K227" s="187"/>
      <c r="L227" s="188"/>
      <c r="M227" s="189" t="s">
        <v>1</v>
      </c>
      <c r="N227" s="190" t="s">
        <v>41</v>
      </c>
      <c r="P227" s="155">
        <f>O227*H227</f>
        <v>0</v>
      </c>
      <c r="Q227" s="155">
        <v>0</v>
      </c>
      <c r="R227" s="155">
        <f>Q227*H227</f>
        <v>0</v>
      </c>
      <c r="S227" s="155">
        <v>0</v>
      </c>
      <c r="T227" s="156">
        <f>S227*H227</f>
        <v>0</v>
      </c>
      <c r="AR227" s="157" t="s">
        <v>336</v>
      </c>
      <c r="AT227" s="157" t="s">
        <v>218</v>
      </c>
      <c r="AU227" s="157" t="s">
        <v>88</v>
      </c>
      <c r="AY227" s="17" t="s">
        <v>186</v>
      </c>
      <c r="BE227" s="158">
        <f>IF(N227="základná",J227,0)</f>
        <v>0</v>
      </c>
      <c r="BF227" s="158">
        <f>IF(N227="znížená",J227,0)</f>
        <v>0</v>
      </c>
      <c r="BG227" s="158">
        <f>IF(N227="zákl. prenesená",J227,0)</f>
        <v>0</v>
      </c>
      <c r="BH227" s="158">
        <f>IF(N227="zníž. prenesená",J227,0)</f>
        <v>0</v>
      </c>
      <c r="BI227" s="158">
        <f>IF(N227="nulová",J227,0)</f>
        <v>0</v>
      </c>
      <c r="BJ227" s="17" t="s">
        <v>88</v>
      </c>
      <c r="BK227" s="158">
        <f>ROUND(I227*H227,2)</f>
        <v>0</v>
      </c>
      <c r="BL227" s="17" t="s">
        <v>267</v>
      </c>
      <c r="BM227" s="157" t="s">
        <v>393</v>
      </c>
    </row>
    <row r="228" spans="2:65" s="1" customFormat="1" ht="21.75" customHeight="1">
      <c r="B228" s="144"/>
      <c r="C228" s="180" t="s">
        <v>314</v>
      </c>
      <c r="D228" s="180" t="s">
        <v>218</v>
      </c>
      <c r="E228" s="181" t="s">
        <v>1777</v>
      </c>
      <c r="F228" s="182" t="s">
        <v>1778</v>
      </c>
      <c r="G228" s="183" t="s">
        <v>379</v>
      </c>
      <c r="H228" s="184">
        <v>4.04</v>
      </c>
      <c r="I228" s="185"/>
      <c r="J228" s="186">
        <f>ROUND(I228*H228,2)</f>
        <v>0</v>
      </c>
      <c r="K228" s="187"/>
      <c r="L228" s="188"/>
      <c r="M228" s="189" t="s">
        <v>1</v>
      </c>
      <c r="N228" s="190" t="s">
        <v>41</v>
      </c>
      <c r="P228" s="155">
        <f>O228*H228</f>
        <v>0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AR228" s="157" t="s">
        <v>336</v>
      </c>
      <c r="AT228" s="157" t="s">
        <v>218</v>
      </c>
      <c r="AU228" s="157" t="s">
        <v>88</v>
      </c>
      <c r="AY228" s="17" t="s">
        <v>186</v>
      </c>
      <c r="BE228" s="158">
        <f>IF(N228="základná",J228,0)</f>
        <v>0</v>
      </c>
      <c r="BF228" s="158">
        <f>IF(N228="znížená",J228,0)</f>
        <v>0</v>
      </c>
      <c r="BG228" s="158">
        <f>IF(N228="zákl. prenesená",J228,0)</f>
        <v>0</v>
      </c>
      <c r="BH228" s="158">
        <f>IF(N228="zníž. prenesená",J228,0)</f>
        <v>0</v>
      </c>
      <c r="BI228" s="158">
        <f>IF(N228="nulová",J228,0)</f>
        <v>0</v>
      </c>
      <c r="BJ228" s="17" t="s">
        <v>88</v>
      </c>
      <c r="BK228" s="158">
        <f>ROUND(I228*H228,2)</f>
        <v>0</v>
      </c>
      <c r="BL228" s="17" t="s">
        <v>267</v>
      </c>
      <c r="BM228" s="157" t="s">
        <v>398</v>
      </c>
    </row>
    <row r="229" spans="2:65" s="1" customFormat="1" ht="16.5" customHeight="1">
      <c r="B229" s="144"/>
      <c r="C229" s="145" t="s">
        <v>319</v>
      </c>
      <c r="D229" s="145" t="s">
        <v>188</v>
      </c>
      <c r="E229" s="146" t="s">
        <v>1779</v>
      </c>
      <c r="F229" s="147" t="s">
        <v>1780</v>
      </c>
      <c r="G229" s="148" t="s">
        <v>322</v>
      </c>
      <c r="H229" s="149">
        <v>8</v>
      </c>
      <c r="I229" s="150"/>
      <c r="J229" s="151">
        <f>ROUND(I229*H229,2)</f>
        <v>0</v>
      </c>
      <c r="K229" s="152"/>
      <c r="L229" s="32"/>
      <c r="M229" s="153" t="s">
        <v>1</v>
      </c>
      <c r="N229" s="154" t="s">
        <v>41</v>
      </c>
      <c r="P229" s="155">
        <f>O229*H229</f>
        <v>0</v>
      </c>
      <c r="Q229" s="155">
        <v>0</v>
      </c>
      <c r="R229" s="155">
        <f>Q229*H229</f>
        <v>0</v>
      </c>
      <c r="S229" s="155">
        <v>0</v>
      </c>
      <c r="T229" s="156">
        <f>S229*H229</f>
        <v>0</v>
      </c>
      <c r="AR229" s="157" t="s">
        <v>267</v>
      </c>
      <c r="AT229" s="157" t="s">
        <v>188</v>
      </c>
      <c r="AU229" s="157" t="s">
        <v>88</v>
      </c>
      <c r="AY229" s="17" t="s">
        <v>186</v>
      </c>
      <c r="BE229" s="158">
        <f>IF(N229="základná",J229,0)</f>
        <v>0</v>
      </c>
      <c r="BF229" s="158">
        <f>IF(N229="znížená",J229,0)</f>
        <v>0</v>
      </c>
      <c r="BG229" s="158">
        <f>IF(N229="zákl. prenesená",J229,0)</f>
        <v>0</v>
      </c>
      <c r="BH229" s="158">
        <f>IF(N229="zníž. prenesená",J229,0)</f>
        <v>0</v>
      </c>
      <c r="BI229" s="158">
        <f>IF(N229="nulová",J229,0)</f>
        <v>0</v>
      </c>
      <c r="BJ229" s="17" t="s">
        <v>88</v>
      </c>
      <c r="BK229" s="158">
        <f>ROUND(I229*H229,2)</f>
        <v>0</v>
      </c>
      <c r="BL229" s="17" t="s">
        <v>267</v>
      </c>
      <c r="BM229" s="157" t="s">
        <v>401</v>
      </c>
    </row>
    <row r="230" spans="2:65" s="12" customFormat="1">
      <c r="B230" s="159"/>
      <c r="D230" s="160" t="s">
        <v>193</v>
      </c>
      <c r="E230" s="161" t="s">
        <v>1</v>
      </c>
      <c r="F230" s="162" t="s">
        <v>1781</v>
      </c>
      <c r="H230" s="163">
        <v>8</v>
      </c>
      <c r="I230" s="164"/>
      <c r="L230" s="159"/>
      <c r="M230" s="165"/>
      <c r="T230" s="166"/>
      <c r="AT230" s="161" t="s">
        <v>193</v>
      </c>
      <c r="AU230" s="161" t="s">
        <v>88</v>
      </c>
      <c r="AV230" s="12" t="s">
        <v>88</v>
      </c>
      <c r="AW230" s="12" t="s">
        <v>31</v>
      </c>
      <c r="AX230" s="12" t="s">
        <v>75</v>
      </c>
      <c r="AY230" s="161" t="s">
        <v>186</v>
      </c>
    </row>
    <row r="231" spans="2:65" s="13" customFormat="1">
      <c r="B231" s="167"/>
      <c r="D231" s="160" t="s">
        <v>193</v>
      </c>
      <c r="E231" s="168" t="s">
        <v>1</v>
      </c>
      <c r="F231" s="169" t="s">
        <v>195</v>
      </c>
      <c r="H231" s="170">
        <v>8</v>
      </c>
      <c r="I231" s="171"/>
      <c r="L231" s="167"/>
      <c r="M231" s="172"/>
      <c r="T231" s="173"/>
      <c r="AT231" s="168" t="s">
        <v>193</v>
      </c>
      <c r="AU231" s="168" t="s">
        <v>88</v>
      </c>
      <c r="AV231" s="13" t="s">
        <v>192</v>
      </c>
      <c r="AW231" s="13" t="s">
        <v>31</v>
      </c>
      <c r="AX231" s="13" t="s">
        <v>82</v>
      </c>
      <c r="AY231" s="168" t="s">
        <v>186</v>
      </c>
    </row>
    <row r="232" spans="2:65" s="1" customFormat="1" ht="16.5" customHeight="1">
      <c r="B232" s="144"/>
      <c r="C232" s="180" t="s">
        <v>295</v>
      </c>
      <c r="D232" s="180" t="s">
        <v>218</v>
      </c>
      <c r="E232" s="181" t="s">
        <v>1782</v>
      </c>
      <c r="F232" s="182" t="s">
        <v>1783</v>
      </c>
      <c r="G232" s="183" t="s">
        <v>322</v>
      </c>
      <c r="H232" s="184">
        <v>8.08</v>
      </c>
      <c r="I232" s="185"/>
      <c r="J232" s="186">
        <f>ROUND(I232*H232,2)</f>
        <v>0</v>
      </c>
      <c r="K232" s="187"/>
      <c r="L232" s="188"/>
      <c r="M232" s="189" t="s">
        <v>1</v>
      </c>
      <c r="N232" s="190" t="s">
        <v>41</v>
      </c>
      <c r="P232" s="155">
        <f>O232*H232</f>
        <v>0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AR232" s="157" t="s">
        <v>336</v>
      </c>
      <c r="AT232" s="157" t="s">
        <v>218</v>
      </c>
      <c r="AU232" s="157" t="s">
        <v>88</v>
      </c>
      <c r="AY232" s="17" t="s">
        <v>186</v>
      </c>
      <c r="BE232" s="158">
        <f>IF(N232="základná",J232,0)</f>
        <v>0</v>
      </c>
      <c r="BF232" s="158">
        <f>IF(N232="znížená",J232,0)</f>
        <v>0</v>
      </c>
      <c r="BG232" s="158">
        <f>IF(N232="zákl. prenesená",J232,0)</f>
        <v>0</v>
      </c>
      <c r="BH232" s="158">
        <f>IF(N232="zníž. prenesená",J232,0)</f>
        <v>0</v>
      </c>
      <c r="BI232" s="158">
        <f>IF(N232="nulová",J232,0)</f>
        <v>0</v>
      </c>
      <c r="BJ232" s="17" t="s">
        <v>88</v>
      </c>
      <c r="BK232" s="158">
        <f>ROUND(I232*H232,2)</f>
        <v>0</v>
      </c>
      <c r="BL232" s="17" t="s">
        <v>267</v>
      </c>
      <c r="BM232" s="157" t="s">
        <v>411</v>
      </c>
    </row>
    <row r="233" spans="2:65" s="12" customFormat="1">
      <c r="B233" s="159"/>
      <c r="D233" s="160" t="s">
        <v>193</v>
      </c>
      <c r="E233" s="161" t="s">
        <v>1</v>
      </c>
      <c r="F233" s="162" t="s">
        <v>1784</v>
      </c>
      <c r="H233" s="163">
        <v>8.08</v>
      </c>
      <c r="I233" s="164"/>
      <c r="L233" s="159"/>
      <c r="M233" s="165"/>
      <c r="T233" s="166"/>
      <c r="AT233" s="161" t="s">
        <v>193</v>
      </c>
      <c r="AU233" s="161" t="s">
        <v>88</v>
      </c>
      <c r="AV233" s="12" t="s">
        <v>88</v>
      </c>
      <c r="AW233" s="12" t="s">
        <v>31</v>
      </c>
      <c r="AX233" s="12" t="s">
        <v>75</v>
      </c>
      <c r="AY233" s="161" t="s">
        <v>186</v>
      </c>
    </row>
    <row r="234" spans="2:65" s="13" customFormat="1">
      <c r="B234" s="167"/>
      <c r="D234" s="160" t="s">
        <v>193</v>
      </c>
      <c r="E234" s="168" t="s">
        <v>1</v>
      </c>
      <c r="F234" s="169" t="s">
        <v>195</v>
      </c>
      <c r="H234" s="170">
        <v>8.08</v>
      </c>
      <c r="I234" s="171"/>
      <c r="L234" s="167"/>
      <c r="M234" s="172"/>
      <c r="T234" s="173"/>
      <c r="AT234" s="168" t="s">
        <v>193</v>
      </c>
      <c r="AU234" s="168" t="s">
        <v>88</v>
      </c>
      <c r="AV234" s="13" t="s">
        <v>192</v>
      </c>
      <c r="AW234" s="13" t="s">
        <v>31</v>
      </c>
      <c r="AX234" s="13" t="s">
        <v>82</v>
      </c>
      <c r="AY234" s="168" t="s">
        <v>186</v>
      </c>
    </row>
    <row r="235" spans="2:65" s="1" customFormat="1" ht="24.25" customHeight="1">
      <c r="B235" s="144"/>
      <c r="C235" s="145" t="s">
        <v>328</v>
      </c>
      <c r="D235" s="145" t="s">
        <v>188</v>
      </c>
      <c r="E235" s="146" t="s">
        <v>1785</v>
      </c>
      <c r="F235" s="147" t="s">
        <v>1786</v>
      </c>
      <c r="G235" s="148" t="s">
        <v>132</v>
      </c>
      <c r="H235" s="149">
        <v>49</v>
      </c>
      <c r="I235" s="150"/>
      <c r="J235" s="151">
        <f>ROUND(I235*H235,2)</f>
        <v>0</v>
      </c>
      <c r="K235" s="152"/>
      <c r="L235" s="32"/>
      <c r="M235" s="153" t="s">
        <v>1</v>
      </c>
      <c r="N235" s="154" t="s">
        <v>41</v>
      </c>
      <c r="P235" s="155">
        <f>O235*H235</f>
        <v>0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AR235" s="157" t="s">
        <v>267</v>
      </c>
      <c r="AT235" s="157" t="s">
        <v>188</v>
      </c>
      <c r="AU235" s="157" t="s">
        <v>88</v>
      </c>
      <c r="AY235" s="17" t="s">
        <v>186</v>
      </c>
      <c r="BE235" s="158">
        <f>IF(N235="základná",J235,0)</f>
        <v>0</v>
      </c>
      <c r="BF235" s="158">
        <f>IF(N235="znížená",J235,0)</f>
        <v>0</v>
      </c>
      <c r="BG235" s="158">
        <f>IF(N235="zákl. prenesená",J235,0)</f>
        <v>0</v>
      </c>
      <c r="BH235" s="158">
        <f>IF(N235="zníž. prenesená",J235,0)</f>
        <v>0</v>
      </c>
      <c r="BI235" s="158">
        <f>IF(N235="nulová",J235,0)</f>
        <v>0</v>
      </c>
      <c r="BJ235" s="17" t="s">
        <v>88</v>
      </c>
      <c r="BK235" s="158">
        <f>ROUND(I235*H235,2)</f>
        <v>0</v>
      </c>
      <c r="BL235" s="17" t="s">
        <v>267</v>
      </c>
      <c r="BM235" s="157" t="s">
        <v>418</v>
      </c>
    </row>
    <row r="236" spans="2:65" s="12" customFormat="1">
      <c r="B236" s="159"/>
      <c r="D236" s="160" t="s">
        <v>193</v>
      </c>
      <c r="E236" s="161" t="s">
        <v>1</v>
      </c>
      <c r="F236" s="162" t="s">
        <v>817</v>
      </c>
      <c r="H236" s="163">
        <v>12.85</v>
      </c>
      <c r="I236" s="164"/>
      <c r="L236" s="159"/>
      <c r="M236" s="165"/>
      <c r="T236" s="166"/>
      <c r="AT236" s="161" t="s">
        <v>193</v>
      </c>
      <c r="AU236" s="161" t="s">
        <v>88</v>
      </c>
      <c r="AV236" s="12" t="s">
        <v>88</v>
      </c>
      <c r="AW236" s="12" t="s">
        <v>31</v>
      </c>
      <c r="AX236" s="12" t="s">
        <v>75</v>
      </c>
      <c r="AY236" s="161" t="s">
        <v>186</v>
      </c>
    </row>
    <row r="237" spans="2:65" s="12" customFormat="1">
      <c r="B237" s="159"/>
      <c r="D237" s="160" t="s">
        <v>193</v>
      </c>
      <c r="E237" s="161" t="s">
        <v>1</v>
      </c>
      <c r="F237" s="162" t="s">
        <v>821</v>
      </c>
      <c r="H237" s="163">
        <v>36.15</v>
      </c>
      <c r="I237" s="164"/>
      <c r="L237" s="159"/>
      <c r="M237" s="165"/>
      <c r="T237" s="166"/>
      <c r="AT237" s="161" t="s">
        <v>193</v>
      </c>
      <c r="AU237" s="161" t="s">
        <v>88</v>
      </c>
      <c r="AV237" s="12" t="s">
        <v>88</v>
      </c>
      <c r="AW237" s="12" t="s">
        <v>31</v>
      </c>
      <c r="AX237" s="12" t="s">
        <v>75</v>
      </c>
      <c r="AY237" s="161" t="s">
        <v>186</v>
      </c>
    </row>
    <row r="238" spans="2:65" s="13" customFormat="1">
      <c r="B238" s="167"/>
      <c r="D238" s="160" t="s">
        <v>193</v>
      </c>
      <c r="E238" s="168" t="s">
        <v>1</v>
      </c>
      <c r="F238" s="169" t="s">
        <v>195</v>
      </c>
      <c r="H238" s="170">
        <v>49</v>
      </c>
      <c r="I238" s="171"/>
      <c r="L238" s="167"/>
      <c r="M238" s="172"/>
      <c r="T238" s="173"/>
      <c r="AT238" s="168" t="s">
        <v>193</v>
      </c>
      <c r="AU238" s="168" t="s">
        <v>88</v>
      </c>
      <c r="AV238" s="13" t="s">
        <v>192</v>
      </c>
      <c r="AW238" s="13" t="s">
        <v>31</v>
      </c>
      <c r="AX238" s="13" t="s">
        <v>82</v>
      </c>
      <c r="AY238" s="168" t="s">
        <v>186</v>
      </c>
    </row>
    <row r="239" spans="2:65" s="1" customFormat="1" ht="21.75" customHeight="1">
      <c r="B239" s="144"/>
      <c r="C239" s="180" t="s">
        <v>326</v>
      </c>
      <c r="D239" s="180" t="s">
        <v>218</v>
      </c>
      <c r="E239" s="181" t="s">
        <v>1787</v>
      </c>
      <c r="F239" s="182" t="s">
        <v>1788</v>
      </c>
      <c r="G239" s="183" t="s">
        <v>132</v>
      </c>
      <c r="H239" s="184">
        <v>49.98</v>
      </c>
      <c r="I239" s="185"/>
      <c r="J239" s="186">
        <f>ROUND(I239*H239,2)</f>
        <v>0</v>
      </c>
      <c r="K239" s="187"/>
      <c r="L239" s="188"/>
      <c r="M239" s="189" t="s">
        <v>1</v>
      </c>
      <c r="N239" s="190" t="s">
        <v>41</v>
      </c>
      <c r="P239" s="155">
        <f>O239*H239</f>
        <v>0</v>
      </c>
      <c r="Q239" s="155">
        <v>0</v>
      </c>
      <c r="R239" s="155">
        <f>Q239*H239</f>
        <v>0</v>
      </c>
      <c r="S239" s="155">
        <v>0</v>
      </c>
      <c r="T239" s="156">
        <f>S239*H239</f>
        <v>0</v>
      </c>
      <c r="AR239" s="157" t="s">
        <v>336</v>
      </c>
      <c r="AT239" s="157" t="s">
        <v>218</v>
      </c>
      <c r="AU239" s="157" t="s">
        <v>88</v>
      </c>
      <c r="AY239" s="17" t="s">
        <v>186</v>
      </c>
      <c r="BE239" s="158">
        <f>IF(N239="základná",J239,0)</f>
        <v>0</v>
      </c>
      <c r="BF239" s="158">
        <f>IF(N239="znížená",J239,0)</f>
        <v>0</v>
      </c>
      <c r="BG239" s="158">
        <f>IF(N239="zákl. prenesená",J239,0)</f>
        <v>0</v>
      </c>
      <c r="BH239" s="158">
        <f>IF(N239="zníž. prenesená",J239,0)</f>
        <v>0</v>
      </c>
      <c r="BI239" s="158">
        <f>IF(N239="nulová",J239,0)</f>
        <v>0</v>
      </c>
      <c r="BJ239" s="17" t="s">
        <v>88</v>
      </c>
      <c r="BK239" s="158">
        <f>ROUND(I239*H239,2)</f>
        <v>0</v>
      </c>
      <c r="BL239" s="17" t="s">
        <v>267</v>
      </c>
      <c r="BM239" s="157" t="s">
        <v>429</v>
      </c>
    </row>
    <row r="240" spans="2:65" s="14" customFormat="1">
      <c r="B240" s="174"/>
      <c r="D240" s="160" t="s">
        <v>193</v>
      </c>
      <c r="E240" s="175" t="s">
        <v>1</v>
      </c>
      <c r="F240" s="176" t="s">
        <v>1789</v>
      </c>
      <c r="H240" s="175" t="s">
        <v>1</v>
      </c>
      <c r="I240" s="177"/>
      <c r="L240" s="174"/>
      <c r="M240" s="178"/>
      <c r="T240" s="179"/>
      <c r="AT240" s="175" t="s">
        <v>193</v>
      </c>
      <c r="AU240" s="175" t="s">
        <v>88</v>
      </c>
      <c r="AV240" s="14" t="s">
        <v>82</v>
      </c>
      <c r="AW240" s="14" t="s">
        <v>31</v>
      </c>
      <c r="AX240" s="14" t="s">
        <v>75</v>
      </c>
      <c r="AY240" s="175" t="s">
        <v>186</v>
      </c>
    </row>
    <row r="241" spans="2:65" s="12" customFormat="1">
      <c r="B241" s="159"/>
      <c r="D241" s="160" t="s">
        <v>193</v>
      </c>
      <c r="E241" s="161" t="s">
        <v>1</v>
      </c>
      <c r="F241" s="162" t="s">
        <v>1790</v>
      </c>
      <c r="H241" s="163">
        <v>49.98</v>
      </c>
      <c r="I241" s="164"/>
      <c r="L241" s="159"/>
      <c r="M241" s="165"/>
      <c r="T241" s="166"/>
      <c r="AT241" s="161" t="s">
        <v>193</v>
      </c>
      <c r="AU241" s="161" t="s">
        <v>88</v>
      </c>
      <c r="AV241" s="12" t="s">
        <v>88</v>
      </c>
      <c r="AW241" s="12" t="s">
        <v>31</v>
      </c>
      <c r="AX241" s="12" t="s">
        <v>75</v>
      </c>
      <c r="AY241" s="161" t="s">
        <v>186</v>
      </c>
    </row>
    <row r="242" spans="2:65" s="13" customFormat="1">
      <c r="B242" s="167"/>
      <c r="D242" s="160" t="s">
        <v>193</v>
      </c>
      <c r="E242" s="168" t="s">
        <v>1</v>
      </c>
      <c r="F242" s="169" t="s">
        <v>195</v>
      </c>
      <c r="H242" s="170">
        <v>49.98</v>
      </c>
      <c r="I242" s="171"/>
      <c r="L242" s="167"/>
      <c r="M242" s="172"/>
      <c r="T242" s="173"/>
      <c r="AT242" s="168" t="s">
        <v>193</v>
      </c>
      <c r="AU242" s="168" t="s">
        <v>88</v>
      </c>
      <c r="AV242" s="13" t="s">
        <v>192</v>
      </c>
      <c r="AW242" s="13" t="s">
        <v>31</v>
      </c>
      <c r="AX242" s="13" t="s">
        <v>82</v>
      </c>
      <c r="AY242" s="168" t="s">
        <v>186</v>
      </c>
    </row>
    <row r="243" spans="2:65" s="1" customFormat="1" ht="24.25" customHeight="1">
      <c r="B243" s="144"/>
      <c r="C243" s="145" t="s">
        <v>338</v>
      </c>
      <c r="D243" s="145" t="s">
        <v>188</v>
      </c>
      <c r="E243" s="146" t="s">
        <v>1791</v>
      </c>
      <c r="F243" s="147" t="s">
        <v>1792</v>
      </c>
      <c r="G243" s="148" t="s">
        <v>132</v>
      </c>
      <c r="H243" s="149">
        <v>49</v>
      </c>
      <c r="I243" s="150"/>
      <c r="J243" s="151">
        <f>ROUND(I243*H243,2)</f>
        <v>0</v>
      </c>
      <c r="K243" s="152"/>
      <c r="L243" s="32"/>
      <c r="M243" s="153" t="s">
        <v>1</v>
      </c>
      <c r="N243" s="154" t="s">
        <v>41</v>
      </c>
      <c r="P243" s="155">
        <f>O243*H243</f>
        <v>0</v>
      </c>
      <c r="Q243" s="155">
        <v>0</v>
      </c>
      <c r="R243" s="155">
        <f>Q243*H243</f>
        <v>0</v>
      </c>
      <c r="S243" s="155">
        <v>0</v>
      </c>
      <c r="T243" s="156">
        <f>S243*H243</f>
        <v>0</v>
      </c>
      <c r="AR243" s="157" t="s">
        <v>267</v>
      </c>
      <c r="AT243" s="157" t="s">
        <v>188</v>
      </c>
      <c r="AU243" s="157" t="s">
        <v>88</v>
      </c>
      <c r="AY243" s="17" t="s">
        <v>186</v>
      </c>
      <c r="BE243" s="158">
        <f>IF(N243="základná",J243,0)</f>
        <v>0</v>
      </c>
      <c r="BF243" s="158">
        <f>IF(N243="znížená",J243,0)</f>
        <v>0</v>
      </c>
      <c r="BG243" s="158">
        <f>IF(N243="zákl. prenesená",J243,0)</f>
        <v>0</v>
      </c>
      <c r="BH243" s="158">
        <f>IF(N243="zníž. prenesená",J243,0)</f>
        <v>0</v>
      </c>
      <c r="BI243" s="158">
        <f>IF(N243="nulová",J243,0)</f>
        <v>0</v>
      </c>
      <c r="BJ243" s="17" t="s">
        <v>88</v>
      </c>
      <c r="BK243" s="158">
        <f>ROUND(I243*H243,2)</f>
        <v>0</v>
      </c>
      <c r="BL243" s="17" t="s">
        <v>267</v>
      </c>
      <c r="BM243" s="157" t="s">
        <v>439</v>
      </c>
    </row>
    <row r="244" spans="2:65" s="1" customFormat="1" ht="24.25" customHeight="1">
      <c r="B244" s="144"/>
      <c r="C244" s="180" t="s">
        <v>331</v>
      </c>
      <c r="D244" s="180" t="s">
        <v>218</v>
      </c>
      <c r="E244" s="181" t="s">
        <v>1793</v>
      </c>
      <c r="F244" s="182" t="s">
        <v>1794</v>
      </c>
      <c r="G244" s="183" t="s">
        <v>132</v>
      </c>
      <c r="H244" s="184">
        <v>50.47</v>
      </c>
      <c r="I244" s="185"/>
      <c r="J244" s="186">
        <f>ROUND(I244*H244,2)</f>
        <v>0</v>
      </c>
      <c r="K244" s="187"/>
      <c r="L244" s="188"/>
      <c r="M244" s="189" t="s">
        <v>1</v>
      </c>
      <c r="N244" s="190" t="s">
        <v>41</v>
      </c>
      <c r="P244" s="155">
        <f>O244*H244</f>
        <v>0</v>
      </c>
      <c r="Q244" s="155">
        <v>0</v>
      </c>
      <c r="R244" s="155">
        <f>Q244*H244</f>
        <v>0</v>
      </c>
      <c r="S244" s="155">
        <v>0</v>
      </c>
      <c r="T244" s="156">
        <f>S244*H244</f>
        <v>0</v>
      </c>
      <c r="AR244" s="157" t="s">
        <v>336</v>
      </c>
      <c r="AT244" s="157" t="s">
        <v>218</v>
      </c>
      <c r="AU244" s="157" t="s">
        <v>88</v>
      </c>
      <c r="AY244" s="17" t="s">
        <v>186</v>
      </c>
      <c r="BE244" s="158">
        <f>IF(N244="základná",J244,0)</f>
        <v>0</v>
      </c>
      <c r="BF244" s="158">
        <f>IF(N244="znížená",J244,0)</f>
        <v>0</v>
      </c>
      <c r="BG244" s="158">
        <f>IF(N244="zákl. prenesená",J244,0)</f>
        <v>0</v>
      </c>
      <c r="BH244" s="158">
        <f>IF(N244="zníž. prenesená",J244,0)</f>
        <v>0</v>
      </c>
      <c r="BI244" s="158">
        <f>IF(N244="nulová",J244,0)</f>
        <v>0</v>
      </c>
      <c r="BJ244" s="17" t="s">
        <v>88</v>
      </c>
      <c r="BK244" s="158">
        <f>ROUND(I244*H244,2)</f>
        <v>0</v>
      </c>
      <c r="BL244" s="17" t="s">
        <v>267</v>
      </c>
      <c r="BM244" s="157" t="s">
        <v>448</v>
      </c>
    </row>
    <row r="245" spans="2:65" s="14" customFormat="1">
      <c r="B245" s="174"/>
      <c r="D245" s="160" t="s">
        <v>193</v>
      </c>
      <c r="E245" s="175" t="s">
        <v>1</v>
      </c>
      <c r="F245" s="176" t="s">
        <v>1789</v>
      </c>
      <c r="H245" s="175" t="s">
        <v>1</v>
      </c>
      <c r="I245" s="177"/>
      <c r="L245" s="174"/>
      <c r="M245" s="178"/>
      <c r="T245" s="179"/>
      <c r="AT245" s="175" t="s">
        <v>193</v>
      </c>
      <c r="AU245" s="175" t="s">
        <v>88</v>
      </c>
      <c r="AV245" s="14" t="s">
        <v>82</v>
      </c>
      <c r="AW245" s="14" t="s">
        <v>31</v>
      </c>
      <c r="AX245" s="14" t="s">
        <v>75</v>
      </c>
      <c r="AY245" s="175" t="s">
        <v>186</v>
      </c>
    </row>
    <row r="246" spans="2:65" s="12" customFormat="1">
      <c r="B246" s="159"/>
      <c r="D246" s="160" t="s">
        <v>193</v>
      </c>
      <c r="E246" s="161" t="s">
        <v>1</v>
      </c>
      <c r="F246" s="162" t="s">
        <v>1795</v>
      </c>
      <c r="H246" s="163">
        <v>50.47</v>
      </c>
      <c r="I246" s="164"/>
      <c r="L246" s="159"/>
      <c r="M246" s="165"/>
      <c r="T246" s="166"/>
      <c r="AT246" s="161" t="s">
        <v>193</v>
      </c>
      <c r="AU246" s="161" t="s">
        <v>88</v>
      </c>
      <c r="AV246" s="12" t="s">
        <v>88</v>
      </c>
      <c r="AW246" s="12" t="s">
        <v>31</v>
      </c>
      <c r="AX246" s="12" t="s">
        <v>75</v>
      </c>
      <c r="AY246" s="161" t="s">
        <v>186</v>
      </c>
    </row>
    <row r="247" spans="2:65" s="13" customFormat="1">
      <c r="B247" s="167"/>
      <c r="D247" s="160" t="s">
        <v>193</v>
      </c>
      <c r="E247" s="168" t="s">
        <v>1</v>
      </c>
      <c r="F247" s="169" t="s">
        <v>195</v>
      </c>
      <c r="H247" s="170">
        <v>50.47</v>
      </c>
      <c r="I247" s="171"/>
      <c r="L247" s="167"/>
      <c r="M247" s="172"/>
      <c r="T247" s="173"/>
      <c r="AT247" s="168" t="s">
        <v>193</v>
      </c>
      <c r="AU247" s="168" t="s">
        <v>88</v>
      </c>
      <c r="AV247" s="13" t="s">
        <v>192</v>
      </c>
      <c r="AW247" s="13" t="s">
        <v>31</v>
      </c>
      <c r="AX247" s="13" t="s">
        <v>82</v>
      </c>
      <c r="AY247" s="168" t="s">
        <v>186</v>
      </c>
    </row>
    <row r="248" spans="2:65" s="1" customFormat="1" ht="24.25" customHeight="1">
      <c r="B248" s="144"/>
      <c r="C248" s="145" t="s">
        <v>347</v>
      </c>
      <c r="D248" s="145" t="s">
        <v>188</v>
      </c>
      <c r="E248" s="146" t="s">
        <v>1796</v>
      </c>
      <c r="F248" s="147" t="s">
        <v>1797</v>
      </c>
      <c r="G248" s="148" t="s">
        <v>1104</v>
      </c>
      <c r="H248" s="198"/>
      <c r="I248" s="150"/>
      <c r="J248" s="151">
        <f>ROUND(I248*H248,2)</f>
        <v>0</v>
      </c>
      <c r="K248" s="152"/>
      <c r="L248" s="32"/>
      <c r="M248" s="153" t="s">
        <v>1</v>
      </c>
      <c r="N248" s="154" t="s">
        <v>41</v>
      </c>
      <c r="P248" s="155">
        <f>O248*H248</f>
        <v>0</v>
      </c>
      <c r="Q248" s="155">
        <v>0</v>
      </c>
      <c r="R248" s="155">
        <f>Q248*H248</f>
        <v>0</v>
      </c>
      <c r="S248" s="155">
        <v>0</v>
      </c>
      <c r="T248" s="156">
        <f>S248*H248</f>
        <v>0</v>
      </c>
      <c r="AR248" s="157" t="s">
        <v>267</v>
      </c>
      <c r="AT248" s="157" t="s">
        <v>188</v>
      </c>
      <c r="AU248" s="157" t="s">
        <v>88</v>
      </c>
      <c r="AY248" s="17" t="s">
        <v>186</v>
      </c>
      <c r="BE248" s="158">
        <f>IF(N248="základná",J248,0)</f>
        <v>0</v>
      </c>
      <c r="BF248" s="158">
        <f>IF(N248="znížená",J248,0)</f>
        <v>0</v>
      </c>
      <c r="BG248" s="158">
        <f>IF(N248="zákl. prenesená",J248,0)</f>
        <v>0</v>
      </c>
      <c r="BH248" s="158">
        <f>IF(N248="zníž. prenesená",J248,0)</f>
        <v>0</v>
      </c>
      <c r="BI248" s="158">
        <f>IF(N248="nulová",J248,0)</f>
        <v>0</v>
      </c>
      <c r="BJ248" s="17" t="s">
        <v>88</v>
      </c>
      <c r="BK248" s="158">
        <f>ROUND(I248*H248,2)</f>
        <v>0</v>
      </c>
      <c r="BL248" s="17" t="s">
        <v>267</v>
      </c>
      <c r="BM248" s="157" t="s">
        <v>451</v>
      </c>
    </row>
    <row r="249" spans="2:65" s="11" customFormat="1" ht="22.9" customHeight="1">
      <c r="B249" s="132"/>
      <c r="D249" s="133" t="s">
        <v>74</v>
      </c>
      <c r="E249" s="142" t="s">
        <v>1798</v>
      </c>
      <c r="F249" s="142" t="s">
        <v>1799</v>
      </c>
      <c r="I249" s="135"/>
      <c r="J249" s="143">
        <f>BK249</f>
        <v>0</v>
      </c>
      <c r="L249" s="132"/>
      <c r="M249" s="137"/>
      <c r="P249" s="138">
        <f>SUM(P250:P251)</f>
        <v>0</v>
      </c>
      <c r="R249" s="138">
        <f>SUM(R250:R251)</f>
        <v>0</v>
      </c>
      <c r="T249" s="139">
        <f>SUM(T250:T251)</f>
        <v>0</v>
      </c>
      <c r="AR249" s="133" t="s">
        <v>88</v>
      </c>
      <c r="AT249" s="140" t="s">
        <v>74</v>
      </c>
      <c r="AU249" s="140" t="s">
        <v>82</v>
      </c>
      <c r="AY249" s="133" t="s">
        <v>186</v>
      </c>
      <c r="BK249" s="141">
        <f>SUM(BK250:BK251)</f>
        <v>0</v>
      </c>
    </row>
    <row r="250" spans="2:65" s="1" customFormat="1" ht="21.75" customHeight="1">
      <c r="B250" s="144"/>
      <c r="C250" s="145" t="s">
        <v>336</v>
      </c>
      <c r="D250" s="145" t="s">
        <v>188</v>
      </c>
      <c r="E250" s="146" t="s">
        <v>1800</v>
      </c>
      <c r="F250" s="147" t="s">
        <v>1801</v>
      </c>
      <c r="G250" s="148" t="s">
        <v>132</v>
      </c>
      <c r="H250" s="149">
        <v>49</v>
      </c>
      <c r="I250" s="150"/>
      <c r="J250" s="151">
        <f>ROUND(I250*H250,2)</f>
        <v>0</v>
      </c>
      <c r="K250" s="152"/>
      <c r="L250" s="32"/>
      <c r="M250" s="153" t="s">
        <v>1</v>
      </c>
      <c r="N250" s="154" t="s">
        <v>41</v>
      </c>
      <c r="P250" s="155">
        <f>O250*H250</f>
        <v>0</v>
      </c>
      <c r="Q250" s="155">
        <v>0</v>
      </c>
      <c r="R250" s="155">
        <f>Q250*H250</f>
        <v>0</v>
      </c>
      <c r="S250" s="155">
        <v>0</v>
      </c>
      <c r="T250" s="156">
        <f>S250*H250</f>
        <v>0</v>
      </c>
      <c r="AR250" s="157" t="s">
        <v>267</v>
      </c>
      <c r="AT250" s="157" t="s">
        <v>188</v>
      </c>
      <c r="AU250" s="157" t="s">
        <v>88</v>
      </c>
      <c r="AY250" s="17" t="s">
        <v>186</v>
      </c>
      <c r="BE250" s="158">
        <f>IF(N250="základná",J250,0)</f>
        <v>0</v>
      </c>
      <c r="BF250" s="158">
        <f>IF(N250="znížená",J250,0)</f>
        <v>0</v>
      </c>
      <c r="BG250" s="158">
        <f>IF(N250="zákl. prenesená",J250,0)</f>
        <v>0</v>
      </c>
      <c r="BH250" s="158">
        <f>IF(N250="zníž. prenesená",J250,0)</f>
        <v>0</v>
      </c>
      <c r="BI250" s="158">
        <f>IF(N250="nulová",J250,0)</f>
        <v>0</v>
      </c>
      <c r="BJ250" s="17" t="s">
        <v>88</v>
      </c>
      <c r="BK250" s="158">
        <f>ROUND(I250*H250,2)</f>
        <v>0</v>
      </c>
      <c r="BL250" s="17" t="s">
        <v>267</v>
      </c>
      <c r="BM250" s="157" t="s">
        <v>455</v>
      </c>
    </row>
    <row r="251" spans="2:65" s="1" customFormat="1" ht="24.25" customHeight="1">
      <c r="B251" s="144"/>
      <c r="C251" s="145" t="s">
        <v>361</v>
      </c>
      <c r="D251" s="145" t="s">
        <v>188</v>
      </c>
      <c r="E251" s="146" t="s">
        <v>1802</v>
      </c>
      <c r="F251" s="147" t="s">
        <v>1803</v>
      </c>
      <c r="G251" s="148" t="s">
        <v>1104</v>
      </c>
      <c r="H251" s="198"/>
      <c r="I251" s="150"/>
      <c r="J251" s="151">
        <f>ROUND(I251*H251,2)</f>
        <v>0</v>
      </c>
      <c r="K251" s="152"/>
      <c r="L251" s="32"/>
      <c r="M251" s="153" t="s">
        <v>1</v>
      </c>
      <c r="N251" s="154" t="s">
        <v>41</v>
      </c>
      <c r="P251" s="155">
        <f>O251*H251</f>
        <v>0</v>
      </c>
      <c r="Q251" s="155">
        <v>0</v>
      </c>
      <c r="R251" s="155">
        <f>Q251*H251</f>
        <v>0</v>
      </c>
      <c r="S251" s="155">
        <v>0</v>
      </c>
      <c r="T251" s="156">
        <f>S251*H251</f>
        <v>0</v>
      </c>
      <c r="AR251" s="157" t="s">
        <v>267</v>
      </c>
      <c r="AT251" s="157" t="s">
        <v>188</v>
      </c>
      <c r="AU251" s="157" t="s">
        <v>88</v>
      </c>
      <c r="AY251" s="17" t="s">
        <v>186</v>
      </c>
      <c r="BE251" s="158">
        <f>IF(N251="základná",J251,0)</f>
        <v>0</v>
      </c>
      <c r="BF251" s="158">
        <f>IF(N251="znížená",J251,0)</f>
        <v>0</v>
      </c>
      <c r="BG251" s="158">
        <f>IF(N251="zákl. prenesená",J251,0)</f>
        <v>0</v>
      </c>
      <c r="BH251" s="158">
        <f>IF(N251="zníž. prenesená",J251,0)</f>
        <v>0</v>
      </c>
      <c r="BI251" s="158">
        <f>IF(N251="nulová",J251,0)</f>
        <v>0</v>
      </c>
      <c r="BJ251" s="17" t="s">
        <v>88</v>
      </c>
      <c r="BK251" s="158">
        <f>ROUND(I251*H251,2)</f>
        <v>0</v>
      </c>
      <c r="BL251" s="17" t="s">
        <v>267</v>
      </c>
      <c r="BM251" s="157" t="s">
        <v>458</v>
      </c>
    </row>
    <row r="252" spans="2:65" s="11" customFormat="1" ht="22.9" customHeight="1">
      <c r="B252" s="132"/>
      <c r="D252" s="133" t="s">
        <v>74</v>
      </c>
      <c r="E252" s="142" t="s">
        <v>1620</v>
      </c>
      <c r="F252" s="142" t="s">
        <v>1621</v>
      </c>
      <c r="I252" s="135"/>
      <c r="J252" s="143">
        <f>BK252</f>
        <v>0</v>
      </c>
      <c r="L252" s="132"/>
      <c r="M252" s="137"/>
      <c r="P252" s="138">
        <f>SUM(P253:P273)</f>
        <v>0</v>
      </c>
      <c r="R252" s="138">
        <f>SUM(R253:R273)</f>
        <v>0</v>
      </c>
      <c r="T252" s="139">
        <f>SUM(T253:T273)</f>
        <v>0</v>
      </c>
      <c r="AR252" s="133" t="s">
        <v>88</v>
      </c>
      <c r="AT252" s="140" t="s">
        <v>74</v>
      </c>
      <c r="AU252" s="140" t="s">
        <v>82</v>
      </c>
      <c r="AY252" s="133" t="s">
        <v>186</v>
      </c>
      <c r="BK252" s="141">
        <f>SUM(BK253:BK273)</f>
        <v>0</v>
      </c>
    </row>
    <row r="253" spans="2:65" s="1" customFormat="1" ht="24.25" customHeight="1">
      <c r="B253" s="144"/>
      <c r="C253" s="145" t="s">
        <v>341</v>
      </c>
      <c r="D253" s="145" t="s">
        <v>188</v>
      </c>
      <c r="E253" s="146" t="s">
        <v>1623</v>
      </c>
      <c r="F253" s="147" t="s">
        <v>1624</v>
      </c>
      <c r="G253" s="148" t="s">
        <v>132</v>
      </c>
      <c r="H253" s="149">
        <v>29.431999999999999</v>
      </c>
      <c r="I253" s="150"/>
      <c r="J253" s="151">
        <f>ROUND(I253*H253,2)</f>
        <v>0</v>
      </c>
      <c r="K253" s="152"/>
      <c r="L253" s="32"/>
      <c r="M253" s="153" t="s">
        <v>1</v>
      </c>
      <c r="N253" s="154" t="s">
        <v>41</v>
      </c>
      <c r="P253" s="155">
        <f>O253*H253</f>
        <v>0</v>
      </c>
      <c r="Q253" s="155">
        <v>0</v>
      </c>
      <c r="R253" s="155">
        <f>Q253*H253</f>
        <v>0</v>
      </c>
      <c r="S253" s="155">
        <v>0</v>
      </c>
      <c r="T253" s="156">
        <f>S253*H253</f>
        <v>0</v>
      </c>
      <c r="AR253" s="157" t="s">
        <v>267</v>
      </c>
      <c r="AT253" s="157" t="s">
        <v>188</v>
      </c>
      <c r="AU253" s="157" t="s">
        <v>88</v>
      </c>
      <c r="AY253" s="17" t="s">
        <v>186</v>
      </c>
      <c r="BE253" s="158">
        <f>IF(N253="základná",J253,0)</f>
        <v>0</v>
      </c>
      <c r="BF253" s="158">
        <f>IF(N253="znížená",J253,0)</f>
        <v>0</v>
      </c>
      <c r="BG253" s="158">
        <f>IF(N253="zákl. prenesená",J253,0)</f>
        <v>0</v>
      </c>
      <c r="BH253" s="158">
        <f>IF(N253="zníž. prenesená",J253,0)</f>
        <v>0</v>
      </c>
      <c r="BI253" s="158">
        <f>IF(N253="nulová",J253,0)</f>
        <v>0</v>
      </c>
      <c r="BJ253" s="17" t="s">
        <v>88</v>
      </c>
      <c r="BK253" s="158">
        <f>ROUND(I253*H253,2)</f>
        <v>0</v>
      </c>
      <c r="BL253" s="17" t="s">
        <v>267</v>
      </c>
      <c r="BM253" s="157" t="s">
        <v>463</v>
      </c>
    </row>
    <row r="254" spans="2:65" s="14" customFormat="1">
      <c r="B254" s="174"/>
      <c r="D254" s="160" t="s">
        <v>193</v>
      </c>
      <c r="E254" s="175" t="s">
        <v>1</v>
      </c>
      <c r="F254" s="176" t="s">
        <v>1804</v>
      </c>
      <c r="H254" s="175" t="s">
        <v>1</v>
      </c>
      <c r="I254" s="177"/>
      <c r="L254" s="174"/>
      <c r="M254" s="178"/>
      <c r="T254" s="179"/>
      <c r="AT254" s="175" t="s">
        <v>193</v>
      </c>
      <c r="AU254" s="175" t="s">
        <v>88</v>
      </c>
      <c r="AV254" s="14" t="s">
        <v>82</v>
      </c>
      <c r="AW254" s="14" t="s">
        <v>31</v>
      </c>
      <c r="AX254" s="14" t="s">
        <v>75</v>
      </c>
      <c r="AY254" s="175" t="s">
        <v>186</v>
      </c>
    </row>
    <row r="255" spans="2:65" s="12" customFormat="1">
      <c r="B255" s="159"/>
      <c r="D255" s="160" t="s">
        <v>193</v>
      </c>
      <c r="E255" s="161" t="s">
        <v>1</v>
      </c>
      <c r="F255" s="162" t="s">
        <v>1805</v>
      </c>
      <c r="H255" s="163">
        <v>8.02</v>
      </c>
      <c r="I255" s="164"/>
      <c r="L255" s="159"/>
      <c r="M255" s="165"/>
      <c r="T255" s="166"/>
      <c r="AT255" s="161" t="s">
        <v>193</v>
      </c>
      <c r="AU255" s="161" t="s">
        <v>88</v>
      </c>
      <c r="AV255" s="12" t="s">
        <v>88</v>
      </c>
      <c r="AW255" s="12" t="s">
        <v>31</v>
      </c>
      <c r="AX255" s="12" t="s">
        <v>75</v>
      </c>
      <c r="AY255" s="161" t="s">
        <v>186</v>
      </c>
    </row>
    <row r="256" spans="2:65" s="12" customFormat="1">
      <c r="B256" s="159"/>
      <c r="D256" s="160" t="s">
        <v>193</v>
      </c>
      <c r="E256" s="161" t="s">
        <v>1</v>
      </c>
      <c r="F256" s="162" t="s">
        <v>1806</v>
      </c>
      <c r="H256" s="163">
        <v>6.8479999999999999</v>
      </c>
      <c r="I256" s="164"/>
      <c r="L256" s="159"/>
      <c r="M256" s="165"/>
      <c r="T256" s="166"/>
      <c r="AT256" s="161" t="s">
        <v>193</v>
      </c>
      <c r="AU256" s="161" t="s">
        <v>88</v>
      </c>
      <c r="AV256" s="12" t="s">
        <v>88</v>
      </c>
      <c r="AW256" s="12" t="s">
        <v>31</v>
      </c>
      <c r="AX256" s="12" t="s">
        <v>75</v>
      </c>
      <c r="AY256" s="161" t="s">
        <v>186</v>
      </c>
    </row>
    <row r="257" spans="2:65" s="12" customFormat="1">
      <c r="B257" s="159"/>
      <c r="D257" s="160" t="s">
        <v>193</v>
      </c>
      <c r="E257" s="161" t="s">
        <v>1</v>
      </c>
      <c r="F257" s="162" t="s">
        <v>1807</v>
      </c>
      <c r="H257" s="163">
        <v>2.5379999999999998</v>
      </c>
      <c r="I257" s="164"/>
      <c r="L257" s="159"/>
      <c r="M257" s="165"/>
      <c r="T257" s="166"/>
      <c r="AT257" s="161" t="s">
        <v>193</v>
      </c>
      <c r="AU257" s="161" t="s">
        <v>88</v>
      </c>
      <c r="AV257" s="12" t="s">
        <v>88</v>
      </c>
      <c r="AW257" s="12" t="s">
        <v>31</v>
      </c>
      <c r="AX257" s="12" t="s">
        <v>75</v>
      </c>
      <c r="AY257" s="161" t="s">
        <v>186</v>
      </c>
    </row>
    <row r="258" spans="2:65" s="14" customFormat="1">
      <c r="B258" s="174"/>
      <c r="D258" s="160" t="s">
        <v>193</v>
      </c>
      <c r="E258" s="175" t="s">
        <v>1</v>
      </c>
      <c r="F258" s="176" t="s">
        <v>1808</v>
      </c>
      <c r="H258" s="175" t="s">
        <v>1</v>
      </c>
      <c r="I258" s="177"/>
      <c r="L258" s="174"/>
      <c r="M258" s="178"/>
      <c r="T258" s="179"/>
      <c r="AT258" s="175" t="s">
        <v>193</v>
      </c>
      <c r="AU258" s="175" t="s">
        <v>88</v>
      </c>
      <c r="AV258" s="14" t="s">
        <v>82</v>
      </c>
      <c r="AW258" s="14" t="s">
        <v>31</v>
      </c>
      <c r="AX258" s="14" t="s">
        <v>75</v>
      </c>
      <c r="AY258" s="175" t="s">
        <v>186</v>
      </c>
    </row>
    <row r="259" spans="2:65" s="12" customFormat="1">
      <c r="B259" s="159"/>
      <c r="D259" s="160" t="s">
        <v>193</v>
      </c>
      <c r="E259" s="161" t="s">
        <v>1</v>
      </c>
      <c r="F259" s="162" t="s">
        <v>1809</v>
      </c>
      <c r="H259" s="163">
        <v>5.37</v>
      </c>
      <c r="I259" s="164"/>
      <c r="L259" s="159"/>
      <c r="M259" s="165"/>
      <c r="T259" s="166"/>
      <c r="AT259" s="161" t="s">
        <v>193</v>
      </c>
      <c r="AU259" s="161" t="s">
        <v>88</v>
      </c>
      <c r="AV259" s="12" t="s">
        <v>88</v>
      </c>
      <c r="AW259" s="12" t="s">
        <v>31</v>
      </c>
      <c r="AX259" s="12" t="s">
        <v>75</v>
      </c>
      <c r="AY259" s="161" t="s">
        <v>186</v>
      </c>
    </row>
    <row r="260" spans="2:65" s="12" customFormat="1">
      <c r="B260" s="159"/>
      <c r="D260" s="160" t="s">
        <v>193</v>
      </c>
      <c r="E260" s="161" t="s">
        <v>1</v>
      </c>
      <c r="F260" s="162" t="s">
        <v>1810</v>
      </c>
      <c r="H260" s="163">
        <v>6.6559999999999997</v>
      </c>
      <c r="I260" s="164"/>
      <c r="L260" s="159"/>
      <c r="M260" s="165"/>
      <c r="T260" s="166"/>
      <c r="AT260" s="161" t="s">
        <v>193</v>
      </c>
      <c r="AU260" s="161" t="s">
        <v>88</v>
      </c>
      <c r="AV260" s="12" t="s">
        <v>88</v>
      </c>
      <c r="AW260" s="12" t="s">
        <v>31</v>
      </c>
      <c r="AX260" s="12" t="s">
        <v>75</v>
      </c>
      <c r="AY260" s="161" t="s">
        <v>186</v>
      </c>
    </row>
    <row r="261" spans="2:65" s="13" customFormat="1">
      <c r="B261" s="167"/>
      <c r="D261" s="160" t="s">
        <v>193</v>
      </c>
      <c r="E261" s="168" t="s">
        <v>1</v>
      </c>
      <c r="F261" s="169" t="s">
        <v>195</v>
      </c>
      <c r="H261" s="170">
        <v>29.431999999999999</v>
      </c>
      <c r="I261" s="171"/>
      <c r="L261" s="167"/>
      <c r="M261" s="172"/>
      <c r="T261" s="173"/>
      <c r="AT261" s="168" t="s">
        <v>193</v>
      </c>
      <c r="AU261" s="168" t="s">
        <v>88</v>
      </c>
      <c r="AV261" s="13" t="s">
        <v>192</v>
      </c>
      <c r="AW261" s="13" t="s">
        <v>31</v>
      </c>
      <c r="AX261" s="13" t="s">
        <v>82</v>
      </c>
      <c r="AY261" s="168" t="s">
        <v>186</v>
      </c>
    </row>
    <row r="262" spans="2:65" s="1" customFormat="1" ht="37.9" customHeight="1">
      <c r="B262" s="144"/>
      <c r="C262" s="180" t="s">
        <v>376</v>
      </c>
      <c r="D262" s="180" t="s">
        <v>218</v>
      </c>
      <c r="E262" s="181" t="s">
        <v>1628</v>
      </c>
      <c r="F262" s="182" t="s">
        <v>1629</v>
      </c>
      <c r="G262" s="183" t="s">
        <v>132</v>
      </c>
      <c r="H262" s="184">
        <v>30.609000000000002</v>
      </c>
      <c r="I262" s="185"/>
      <c r="J262" s="186">
        <f>ROUND(I262*H262,2)</f>
        <v>0</v>
      </c>
      <c r="K262" s="187"/>
      <c r="L262" s="188"/>
      <c r="M262" s="189" t="s">
        <v>1</v>
      </c>
      <c r="N262" s="190" t="s">
        <v>41</v>
      </c>
      <c r="P262" s="155">
        <f>O262*H262</f>
        <v>0</v>
      </c>
      <c r="Q262" s="155">
        <v>0</v>
      </c>
      <c r="R262" s="155">
        <f>Q262*H262</f>
        <v>0</v>
      </c>
      <c r="S262" s="155">
        <v>0</v>
      </c>
      <c r="T262" s="156">
        <f>S262*H262</f>
        <v>0</v>
      </c>
      <c r="AR262" s="157" t="s">
        <v>336</v>
      </c>
      <c r="AT262" s="157" t="s">
        <v>218</v>
      </c>
      <c r="AU262" s="157" t="s">
        <v>88</v>
      </c>
      <c r="AY262" s="17" t="s">
        <v>186</v>
      </c>
      <c r="BE262" s="158">
        <f>IF(N262="základná",J262,0)</f>
        <v>0</v>
      </c>
      <c r="BF262" s="158">
        <f>IF(N262="znížená",J262,0)</f>
        <v>0</v>
      </c>
      <c r="BG262" s="158">
        <f>IF(N262="zákl. prenesená",J262,0)</f>
        <v>0</v>
      </c>
      <c r="BH262" s="158">
        <f>IF(N262="zníž. prenesená",J262,0)</f>
        <v>0</v>
      </c>
      <c r="BI262" s="158">
        <f>IF(N262="nulová",J262,0)</f>
        <v>0</v>
      </c>
      <c r="BJ262" s="17" t="s">
        <v>88</v>
      </c>
      <c r="BK262" s="158">
        <f>ROUND(I262*H262,2)</f>
        <v>0</v>
      </c>
      <c r="BL262" s="17" t="s">
        <v>267</v>
      </c>
      <c r="BM262" s="157" t="s">
        <v>471</v>
      </c>
    </row>
    <row r="263" spans="2:65" s="14" customFormat="1" ht="30">
      <c r="B263" s="174"/>
      <c r="D263" s="160" t="s">
        <v>193</v>
      </c>
      <c r="E263" s="175" t="s">
        <v>1</v>
      </c>
      <c r="F263" s="176" t="s">
        <v>1579</v>
      </c>
      <c r="H263" s="175" t="s">
        <v>1</v>
      </c>
      <c r="I263" s="177"/>
      <c r="L263" s="174"/>
      <c r="M263" s="178"/>
      <c r="T263" s="179"/>
      <c r="AT263" s="175" t="s">
        <v>193</v>
      </c>
      <c r="AU263" s="175" t="s">
        <v>88</v>
      </c>
      <c r="AV263" s="14" t="s">
        <v>82</v>
      </c>
      <c r="AW263" s="14" t="s">
        <v>31</v>
      </c>
      <c r="AX263" s="14" t="s">
        <v>75</v>
      </c>
      <c r="AY263" s="175" t="s">
        <v>186</v>
      </c>
    </row>
    <row r="264" spans="2:65" s="14" customFormat="1">
      <c r="B264" s="174"/>
      <c r="D264" s="160" t="s">
        <v>193</v>
      </c>
      <c r="E264" s="175" t="s">
        <v>1</v>
      </c>
      <c r="F264" s="176" t="s">
        <v>1631</v>
      </c>
      <c r="H264" s="175" t="s">
        <v>1</v>
      </c>
      <c r="I264" s="177"/>
      <c r="L264" s="174"/>
      <c r="M264" s="178"/>
      <c r="T264" s="179"/>
      <c r="AT264" s="175" t="s">
        <v>193</v>
      </c>
      <c r="AU264" s="175" t="s">
        <v>88</v>
      </c>
      <c r="AV264" s="14" t="s">
        <v>82</v>
      </c>
      <c r="AW264" s="14" t="s">
        <v>31</v>
      </c>
      <c r="AX264" s="14" t="s">
        <v>75</v>
      </c>
      <c r="AY264" s="175" t="s">
        <v>186</v>
      </c>
    </row>
    <row r="265" spans="2:65" s="12" customFormat="1">
      <c r="B265" s="159"/>
      <c r="D265" s="160" t="s">
        <v>193</v>
      </c>
      <c r="E265" s="161" t="s">
        <v>1</v>
      </c>
      <c r="F265" s="162" t="s">
        <v>1811</v>
      </c>
      <c r="H265" s="163">
        <v>30.609000000000002</v>
      </c>
      <c r="I265" s="164"/>
      <c r="L265" s="159"/>
      <c r="M265" s="165"/>
      <c r="T265" s="166"/>
      <c r="AT265" s="161" t="s">
        <v>193</v>
      </c>
      <c r="AU265" s="161" t="s">
        <v>88</v>
      </c>
      <c r="AV265" s="12" t="s">
        <v>88</v>
      </c>
      <c r="AW265" s="12" t="s">
        <v>31</v>
      </c>
      <c r="AX265" s="12" t="s">
        <v>75</v>
      </c>
      <c r="AY265" s="161" t="s">
        <v>186</v>
      </c>
    </row>
    <row r="266" spans="2:65" s="13" customFormat="1">
      <c r="B266" s="167"/>
      <c r="D266" s="160" t="s">
        <v>193</v>
      </c>
      <c r="E266" s="168" t="s">
        <v>1</v>
      </c>
      <c r="F266" s="169" t="s">
        <v>195</v>
      </c>
      <c r="H266" s="170">
        <v>30.609000000000002</v>
      </c>
      <c r="I266" s="171"/>
      <c r="L266" s="167"/>
      <c r="M266" s="172"/>
      <c r="T266" s="173"/>
      <c r="AT266" s="168" t="s">
        <v>193</v>
      </c>
      <c r="AU266" s="168" t="s">
        <v>88</v>
      </c>
      <c r="AV266" s="13" t="s">
        <v>192</v>
      </c>
      <c r="AW266" s="13" t="s">
        <v>31</v>
      </c>
      <c r="AX266" s="13" t="s">
        <v>82</v>
      </c>
      <c r="AY266" s="168" t="s">
        <v>186</v>
      </c>
    </row>
    <row r="267" spans="2:65" s="1" customFormat="1" ht="24.25" customHeight="1">
      <c r="B267" s="144"/>
      <c r="C267" s="145" t="s">
        <v>345</v>
      </c>
      <c r="D267" s="145" t="s">
        <v>188</v>
      </c>
      <c r="E267" s="146" t="s">
        <v>1812</v>
      </c>
      <c r="F267" s="147" t="s">
        <v>1813</v>
      </c>
      <c r="G267" s="148" t="s">
        <v>322</v>
      </c>
      <c r="H267" s="149">
        <v>8.4</v>
      </c>
      <c r="I267" s="150"/>
      <c r="J267" s="151">
        <f>ROUND(I267*H267,2)</f>
        <v>0</v>
      </c>
      <c r="K267" s="152"/>
      <c r="L267" s="32"/>
      <c r="M267" s="153" t="s">
        <v>1</v>
      </c>
      <c r="N267" s="154" t="s">
        <v>41</v>
      </c>
      <c r="P267" s="155">
        <f>O267*H267</f>
        <v>0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AR267" s="157" t="s">
        <v>267</v>
      </c>
      <c r="AT267" s="157" t="s">
        <v>188</v>
      </c>
      <c r="AU267" s="157" t="s">
        <v>88</v>
      </c>
      <c r="AY267" s="17" t="s">
        <v>186</v>
      </c>
      <c r="BE267" s="158">
        <f>IF(N267="základná",J267,0)</f>
        <v>0</v>
      </c>
      <c r="BF267" s="158">
        <f>IF(N267="znížená",J267,0)</f>
        <v>0</v>
      </c>
      <c r="BG267" s="158">
        <f>IF(N267="zákl. prenesená",J267,0)</f>
        <v>0</v>
      </c>
      <c r="BH267" s="158">
        <f>IF(N267="zníž. prenesená",J267,0)</f>
        <v>0</v>
      </c>
      <c r="BI267" s="158">
        <f>IF(N267="nulová",J267,0)</f>
        <v>0</v>
      </c>
      <c r="BJ267" s="17" t="s">
        <v>88</v>
      </c>
      <c r="BK267" s="158">
        <f>ROUND(I267*H267,2)</f>
        <v>0</v>
      </c>
      <c r="BL267" s="17" t="s">
        <v>267</v>
      </c>
      <c r="BM267" s="157" t="s">
        <v>476</v>
      </c>
    </row>
    <row r="268" spans="2:65" s="12" customFormat="1">
      <c r="B268" s="159"/>
      <c r="D268" s="160" t="s">
        <v>193</v>
      </c>
      <c r="E268" s="161" t="s">
        <v>1</v>
      </c>
      <c r="F268" s="162" t="s">
        <v>1814</v>
      </c>
      <c r="H268" s="163">
        <v>8.4</v>
      </c>
      <c r="I268" s="164"/>
      <c r="L268" s="159"/>
      <c r="M268" s="165"/>
      <c r="T268" s="166"/>
      <c r="AT268" s="161" t="s">
        <v>193</v>
      </c>
      <c r="AU268" s="161" t="s">
        <v>88</v>
      </c>
      <c r="AV268" s="12" t="s">
        <v>88</v>
      </c>
      <c r="AW268" s="12" t="s">
        <v>31</v>
      </c>
      <c r="AX268" s="12" t="s">
        <v>75</v>
      </c>
      <c r="AY268" s="161" t="s">
        <v>186</v>
      </c>
    </row>
    <row r="269" spans="2:65" s="13" customFormat="1">
      <c r="B269" s="167"/>
      <c r="D269" s="160" t="s">
        <v>193</v>
      </c>
      <c r="E269" s="168" t="s">
        <v>1</v>
      </c>
      <c r="F269" s="169" t="s">
        <v>195</v>
      </c>
      <c r="H269" s="170">
        <v>8.4</v>
      </c>
      <c r="I269" s="171"/>
      <c r="L269" s="167"/>
      <c r="M269" s="172"/>
      <c r="T269" s="173"/>
      <c r="AT269" s="168" t="s">
        <v>193</v>
      </c>
      <c r="AU269" s="168" t="s">
        <v>88</v>
      </c>
      <c r="AV269" s="13" t="s">
        <v>192</v>
      </c>
      <c r="AW269" s="13" t="s">
        <v>31</v>
      </c>
      <c r="AX269" s="13" t="s">
        <v>82</v>
      </c>
      <c r="AY269" s="168" t="s">
        <v>186</v>
      </c>
    </row>
    <row r="270" spans="2:65" s="1" customFormat="1" ht="16.5" customHeight="1">
      <c r="B270" s="144"/>
      <c r="C270" s="180" t="s">
        <v>386</v>
      </c>
      <c r="D270" s="180" t="s">
        <v>218</v>
      </c>
      <c r="E270" s="181" t="s">
        <v>1815</v>
      </c>
      <c r="F270" s="182" t="s">
        <v>1816</v>
      </c>
      <c r="G270" s="183" t="s">
        <v>322</v>
      </c>
      <c r="H270" s="184">
        <v>8.484</v>
      </c>
      <c r="I270" s="185"/>
      <c r="J270" s="186">
        <f>ROUND(I270*H270,2)</f>
        <v>0</v>
      </c>
      <c r="K270" s="187"/>
      <c r="L270" s="188"/>
      <c r="M270" s="189" t="s">
        <v>1</v>
      </c>
      <c r="N270" s="190" t="s">
        <v>41</v>
      </c>
      <c r="P270" s="155">
        <f>O270*H270</f>
        <v>0</v>
      </c>
      <c r="Q270" s="155">
        <v>0</v>
      </c>
      <c r="R270" s="155">
        <f>Q270*H270</f>
        <v>0</v>
      </c>
      <c r="S270" s="155">
        <v>0</v>
      </c>
      <c r="T270" s="156">
        <f>S270*H270</f>
        <v>0</v>
      </c>
      <c r="AR270" s="157" t="s">
        <v>336</v>
      </c>
      <c r="AT270" s="157" t="s">
        <v>218</v>
      </c>
      <c r="AU270" s="157" t="s">
        <v>88</v>
      </c>
      <c r="AY270" s="17" t="s">
        <v>186</v>
      </c>
      <c r="BE270" s="158">
        <f>IF(N270="základná",J270,0)</f>
        <v>0</v>
      </c>
      <c r="BF270" s="158">
        <f>IF(N270="znížená",J270,0)</f>
        <v>0</v>
      </c>
      <c r="BG270" s="158">
        <f>IF(N270="zákl. prenesená",J270,0)</f>
        <v>0</v>
      </c>
      <c r="BH270" s="158">
        <f>IF(N270="zníž. prenesená",J270,0)</f>
        <v>0</v>
      </c>
      <c r="BI270" s="158">
        <f>IF(N270="nulová",J270,0)</f>
        <v>0</v>
      </c>
      <c r="BJ270" s="17" t="s">
        <v>88</v>
      </c>
      <c r="BK270" s="158">
        <f>ROUND(I270*H270,2)</f>
        <v>0</v>
      </c>
      <c r="BL270" s="17" t="s">
        <v>267</v>
      </c>
      <c r="BM270" s="157" t="s">
        <v>482</v>
      </c>
    </row>
    <row r="271" spans="2:65" s="12" customFormat="1">
      <c r="B271" s="159"/>
      <c r="D271" s="160" t="s">
        <v>193</v>
      </c>
      <c r="E271" s="161" t="s">
        <v>1</v>
      </c>
      <c r="F271" s="162" t="s">
        <v>1817</v>
      </c>
      <c r="H271" s="163">
        <v>8.484</v>
      </c>
      <c r="I271" s="164"/>
      <c r="L271" s="159"/>
      <c r="M271" s="165"/>
      <c r="T271" s="166"/>
      <c r="AT271" s="161" t="s">
        <v>193</v>
      </c>
      <c r="AU271" s="161" t="s">
        <v>88</v>
      </c>
      <c r="AV271" s="12" t="s">
        <v>88</v>
      </c>
      <c r="AW271" s="12" t="s">
        <v>31</v>
      </c>
      <c r="AX271" s="12" t="s">
        <v>75</v>
      </c>
      <c r="AY271" s="161" t="s">
        <v>186</v>
      </c>
    </row>
    <row r="272" spans="2:65" s="13" customFormat="1">
      <c r="B272" s="167"/>
      <c r="D272" s="160" t="s">
        <v>193</v>
      </c>
      <c r="E272" s="168" t="s">
        <v>1</v>
      </c>
      <c r="F272" s="169" t="s">
        <v>195</v>
      </c>
      <c r="H272" s="170">
        <v>8.484</v>
      </c>
      <c r="I272" s="171"/>
      <c r="L272" s="167"/>
      <c r="M272" s="172"/>
      <c r="T272" s="173"/>
      <c r="AT272" s="168" t="s">
        <v>193</v>
      </c>
      <c r="AU272" s="168" t="s">
        <v>88</v>
      </c>
      <c r="AV272" s="13" t="s">
        <v>192</v>
      </c>
      <c r="AW272" s="13" t="s">
        <v>31</v>
      </c>
      <c r="AX272" s="13" t="s">
        <v>82</v>
      </c>
      <c r="AY272" s="168" t="s">
        <v>186</v>
      </c>
    </row>
    <row r="273" spans="2:65" s="1" customFormat="1" ht="24.25" customHeight="1">
      <c r="B273" s="144"/>
      <c r="C273" s="145" t="s">
        <v>350</v>
      </c>
      <c r="D273" s="145" t="s">
        <v>188</v>
      </c>
      <c r="E273" s="146" t="s">
        <v>1634</v>
      </c>
      <c r="F273" s="147" t="s">
        <v>1635</v>
      </c>
      <c r="G273" s="148" t="s">
        <v>1104</v>
      </c>
      <c r="H273" s="198"/>
      <c r="I273" s="150"/>
      <c r="J273" s="151">
        <f>ROUND(I273*H273,2)</f>
        <v>0</v>
      </c>
      <c r="K273" s="152"/>
      <c r="L273" s="32"/>
      <c r="M273" s="153" t="s">
        <v>1</v>
      </c>
      <c r="N273" s="154" t="s">
        <v>41</v>
      </c>
      <c r="P273" s="155">
        <f>O273*H273</f>
        <v>0</v>
      </c>
      <c r="Q273" s="155">
        <v>0</v>
      </c>
      <c r="R273" s="155">
        <f>Q273*H273</f>
        <v>0</v>
      </c>
      <c r="S273" s="155">
        <v>0</v>
      </c>
      <c r="T273" s="156">
        <f>S273*H273</f>
        <v>0</v>
      </c>
      <c r="AR273" s="157" t="s">
        <v>267</v>
      </c>
      <c r="AT273" s="157" t="s">
        <v>188</v>
      </c>
      <c r="AU273" s="157" t="s">
        <v>88</v>
      </c>
      <c r="AY273" s="17" t="s">
        <v>186</v>
      </c>
      <c r="BE273" s="158">
        <f>IF(N273="základná",J273,0)</f>
        <v>0</v>
      </c>
      <c r="BF273" s="158">
        <f>IF(N273="znížená",J273,0)</f>
        <v>0</v>
      </c>
      <c r="BG273" s="158">
        <f>IF(N273="zákl. prenesená",J273,0)</f>
        <v>0</v>
      </c>
      <c r="BH273" s="158">
        <f>IF(N273="zníž. prenesená",J273,0)</f>
        <v>0</v>
      </c>
      <c r="BI273" s="158">
        <f>IF(N273="nulová",J273,0)</f>
        <v>0</v>
      </c>
      <c r="BJ273" s="17" t="s">
        <v>88</v>
      </c>
      <c r="BK273" s="158">
        <f>ROUND(I273*H273,2)</f>
        <v>0</v>
      </c>
      <c r="BL273" s="17" t="s">
        <v>267</v>
      </c>
      <c r="BM273" s="157" t="s">
        <v>485</v>
      </c>
    </row>
    <row r="274" spans="2:65" s="11" customFormat="1" ht="22.9" customHeight="1">
      <c r="B274" s="132"/>
      <c r="D274" s="133" t="s">
        <v>74</v>
      </c>
      <c r="E274" s="142" t="s">
        <v>1661</v>
      </c>
      <c r="F274" s="142" t="s">
        <v>1662</v>
      </c>
      <c r="I274" s="135"/>
      <c r="J274" s="143">
        <f>BK274</f>
        <v>0</v>
      </c>
      <c r="L274" s="132"/>
      <c r="M274" s="137"/>
      <c r="P274" s="138">
        <f>SUM(P275:P281)</f>
        <v>0</v>
      </c>
      <c r="R274" s="138">
        <f>SUM(R275:R281)</f>
        <v>0</v>
      </c>
      <c r="T274" s="139">
        <f>SUM(T275:T281)</f>
        <v>0</v>
      </c>
      <c r="AR274" s="133" t="s">
        <v>88</v>
      </c>
      <c r="AT274" s="140" t="s">
        <v>74</v>
      </c>
      <c r="AU274" s="140" t="s">
        <v>82</v>
      </c>
      <c r="AY274" s="133" t="s">
        <v>186</v>
      </c>
      <c r="BK274" s="141">
        <f>SUM(BK275:BK281)</f>
        <v>0</v>
      </c>
    </row>
    <row r="275" spans="2:65" s="1" customFormat="1" ht="24.25" customHeight="1">
      <c r="B275" s="144"/>
      <c r="C275" s="145" t="s">
        <v>395</v>
      </c>
      <c r="D275" s="145" t="s">
        <v>188</v>
      </c>
      <c r="E275" s="146" t="s">
        <v>1818</v>
      </c>
      <c r="F275" s="147" t="s">
        <v>1819</v>
      </c>
      <c r="G275" s="148" t="s">
        <v>132</v>
      </c>
      <c r="H275" s="149">
        <v>112.21899999999999</v>
      </c>
      <c r="I275" s="150"/>
      <c r="J275" s="151">
        <f>ROUND(I275*H275,2)</f>
        <v>0</v>
      </c>
      <c r="K275" s="152"/>
      <c r="L275" s="32"/>
      <c r="M275" s="153" t="s">
        <v>1</v>
      </c>
      <c r="N275" s="154" t="s">
        <v>41</v>
      </c>
      <c r="P275" s="155">
        <f>O275*H275</f>
        <v>0</v>
      </c>
      <c r="Q275" s="155">
        <v>0</v>
      </c>
      <c r="R275" s="155">
        <f>Q275*H275</f>
        <v>0</v>
      </c>
      <c r="S275" s="155">
        <v>0</v>
      </c>
      <c r="T275" s="156">
        <f>S275*H275</f>
        <v>0</v>
      </c>
      <c r="AR275" s="157" t="s">
        <v>267</v>
      </c>
      <c r="AT275" s="157" t="s">
        <v>188</v>
      </c>
      <c r="AU275" s="157" t="s">
        <v>88</v>
      </c>
      <c r="AY275" s="17" t="s">
        <v>186</v>
      </c>
      <c r="BE275" s="158">
        <f>IF(N275="základná",J275,0)</f>
        <v>0</v>
      </c>
      <c r="BF275" s="158">
        <f>IF(N275="znížená",J275,0)</f>
        <v>0</v>
      </c>
      <c r="BG275" s="158">
        <f>IF(N275="zákl. prenesená",J275,0)</f>
        <v>0</v>
      </c>
      <c r="BH275" s="158">
        <f>IF(N275="zníž. prenesená",J275,0)</f>
        <v>0</v>
      </c>
      <c r="BI275" s="158">
        <f>IF(N275="nulová",J275,0)</f>
        <v>0</v>
      </c>
      <c r="BJ275" s="17" t="s">
        <v>88</v>
      </c>
      <c r="BK275" s="158">
        <f>ROUND(I275*H275,2)</f>
        <v>0</v>
      </c>
      <c r="BL275" s="17" t="s">
        <v>267</v>
      </c>
      <c r="BM275" s="157" t="s">
        <v>490</v>
      </c>
    </row>
    <row r="276" spans="2:65" s="12" customFormat="1">
      <c r="B276" s="159"/>
      <c r="D276" s="160" t="s">
        <v>193</v>
      </c>
      <c r="E276" s="161" t="s">
        <v>1</v>
      </c>
      <c r="F276" s="162" t="s">
        <v>1820</v>
      </c>
      <c r="H276" s="163">
        <v>112.21899999999999</v>
      </c>
      <c r="I276" s="164"/>
      <c r="L276" s="159"/>
      <c r="M276" s="165"/>
      <c r="T276" s="166"/>
      <c r="AT276" s="161" t="s">
        <v>193</v>
      </c>
      <c r="AU276" s="161" t="s">
        <v>88</v>
      </c>
      <c r="AV276" s="12" t="s">
        <v>88</v>
      </c>
      <c r="AW276" s="12" t="s">
        <v>31</v>
      </c>
      <c r="AX276" s="12" t="s">
        <v>75</v>
      </c>
      <c r="AY276" s="161" t="s">
        <v>186</v>
      </c>
    </row>
    <row r="277" spans="2:65" s="13" customFormat="1">
      <c r="B277" s="167"/>
      <c r="D277" s="160" t="s">
        <v>193</v>
      </c>
      <c r="E277" s="168" t="s">
        <v>1</v>
      </c>
      <c r="F277" s="169" t="s">
        <v>195</v>
      </c>
      <c r="H277" s="170">
        <v>112.21899999999999</v>
      </c>
      <c r="I277" s="171"/>
      <c r="L277" s="167"/>
      <c r="M277" s="172"/>
      <c r="T277" s="173"/>
      <c r="AT277" s="168" t="s">
        <v>193</v>
      </c>
      <c r="AU277" s="168" t="s">
        <v>88</v>
      </c>
      <c r="AV277" s="13" t="s">
        <v>192</v>
      </c>
      <c r="AW277" s="13" t="s">
        <v>31</v>
      </c>
      <c r="AX277" s="13" t="s">
        <v>82</v>
      </c>
      <c r="AY277" s="168" t="s">
        <v>186</v>
      </c>
    </row>
    <row r="278" spans="2:65" s="1" customFormat="1" ht="24.25" customHeight="1">
      <c r="B278" s="144"/>
      <c r="C278" s="145" t="s">
        <v>359</v>
      </c>
      <c r="D278" s="145" t="s">
        <v>188</v>
      </c>
      <c r="E278" s="146" t="s">
        <v>1672</v>
      </c>
      <c r="F278" s="147" t="s">
        <v>1673</v>
      </c>
      <c r="G278" s="148" t="s">
        <v>132</v>
      </c>
      <c r="H278" s="149">
        <v>75.015000000000001</v>
      </c>
      <c r="I278" s="150"/>
      <c r="J278" s="151">
        <f>ROUND(I278*H278,2)</f>
        <v>0</v>
      </c>
      <c r="K278" s="152"/>
      <c r="L278" s="32"/>
      <c r="M278" s="153" t="s">
        <v>1</v>
      </c>
      <c r="N278" s="154" t="s">
        <v>41</v>
      </c>
      <c r="P278" s="155">
        <f>O278*H278</f>
        <v>0</v>
      </c>
      <c r="Q278" s="155">
        <v>0</v>
      </c>
      <c r="R278" s="155">
        <f>Q278*H278</f>
        <v>0</v>
      </c>
      <c r="S278" s="155">
        <v>0</v>
      </c>
      <c r="T278" s="156">
        <f>S278*H278</f>
        <v>0</v>
      </c>
      <c r="AR278" s="157" t="s">
        <v>267</v>
      </c>
      <c r="AT278" s="157" t="s">
        <v>188</v>
      </c>
      <c r="AU278" s="157" t="s">
        <v>88</v>
      </c>
      <c r="AY278" s="17" t="s">
        <v>186</v>
      </c>
      <c r="BE278" s="158">
        <f>IF(N278="základná",J278,0)</f>
        <v>0</v>
      </c>
      <c r="BF278" s="158">
        <f>IF(N278="znížená",J278,0)</f>
        <v>0</v>
      </c>
      <c r="BG278" s="158">
        <f>IF(N278="zákl. prenesená",J278,0)</f>
        <v>0</v>
      </c>
      <c r="BH278" s="158">
        <f>IF(N278="zníž. prenesená",J278,0)</f>
        <v>0</v>
      </c>
      <c r="BI278" s="158">
        <f>IF(N278="nulová",J278,0)</f>
        <v>0</v>
      </c>
      <c r="BJ278" s="17" t="s">
        <v>88</v>
      </c>
      <c r="BK278" s="158">
        <f>ROUND(I278*H278,2)</f>
        <v>0</v>
      </c>
      <c r="BL278" s="17" t="s">
        <v>267</v>
      </c>
      <c r="BM278" s="157" t="s">
        <v>493</v>
      </c>
    </row>
    <row r="279" spans="2:65" s="12" customFormat="1">
      <c r="B279" s="159"/>
      <c r="D279" s="160" t="s">
        <v>193</v>
      </c>
      <c r="E279" s="161" t="s">
        <v>1</v>
      </c>
      <c r="F279" s="162" t="s">
        <v>1821</v>
      </c>
      <c r="H279" s="163">
        <v>75.015000000000001</v>
      </c>
      <c r="I279" s="164"/>
      <c r="L279" s="159"/>
      <c r="M279" s="165"/>
      <c r="T279" s="166"/>
      <c r="AT279" s="161" t="s">
        <v>193</v>
      </c>
      <c r="AU279" s="161" t="s">
        <v>88</v>
      </c>
      <c r="AV279" s="12" t="s">
        <v>88</v>
      </c>
      <c r="AW279" s="12" t="s">
        <v>31</v>
      </c>
      <c r="AX279" s="12" t="s">
        <v>75</v>
      </c>
      <c r="AY279" s="161" t="s">
        <v>186</v>
      </c>
    </row>
    <row r="280" spans="2:65" s="13" customFormat="1">
      <c r="B280" s="167"/>
      <c r="D280" s="160" t="s">
        <v>193</v>
      </c>
      <c r="E280" s="168" t="s">
        <v>1</v>
      </c>
      <c r="F280" s="169" t="s">
        <v>195</v>
      </c>
      <c r="H280" s="170">
        <v>75.015000000000001</v>
      </c>
      <c r="I280" s="171"/>
      <c r="L280" s="167"/>
      <c r="M280" s="172"/>
      <c r="T280" s="173"/>
      <c r="AT280" s="168" t="s">
        <v>193</v>
      </c>
      <c r="AU280" s="168" t="s">
        <v>88</v>
      </c>
      <c r="AV280" s="13" t="s">
        <v>192</v>
      </c>
      <c r="AW280" s="13" t="s">
        <v>31</v>
      </c>
      <c r="AX280" s="13" t="s">
        <v>82</v>
      </c>
      <c r="AY280" s="168" t="s">
        <v>186</v>
      </c>
    </row>
    <row r="281" spans="2:65" s="1" customFormat="1" ht="33" customHeight="1">
      <c r="B281" s="144"/>
      <c r="C281" s="145" t="s">
        <v>408</v>
      </c>
      <c r="D281" s="145" t="s">
        <v>188</v>
      </c>
      <c r="E281" s="146" t="s">
        <v>1678</v>
      </c>
      <c r="F281" s="147" t="s">
        <v>1679</v>
      </c>
      <c r="G281" s="148" t="s">
        <v>132</v>
      </c>
      <c r="H281" s="149">
        <v>112.21899999999999</v>
      </c>
      <c r="I281" s="150"/>
      <c r="J281" s="151">
        <f>ROUND(I281*H281,2)</f>
        <v>0</v>
      </c>
      <c r="K281" s="152"/>
      <c r="L281" s="32"/>
      <c r="M281" s="153" t="s">
        <v>1</v>
      </c>
      <c r="N281" s="154" t="s">
        <v>41</v>
      </c>
      <c r="P281" s="155">
        <f>O281*H281</f>
        <v>0</v>
      </c>
      <c r="Q281" s="155">
        <v>0</v>
      </c>
      <c r="R281" s="155">
        <f>Q281*H281</f>
        <v>0</v>
      </c>
      <c r="S281" s="155">
        <v>0</v>
      </c>
      <c r="T281" s="156">
        <f>S281*H281</f>
        <v>0</v>
      </c>
      <c r="AR281" s="157" t="s">
        <v>267</v>
      </c>
      <c r="AT281" s="157" t="s">
        <v>188</v>
      </c>
      <c r="AU281" s="157" t="s">
        <v>88</v>
      </c>
      <c r="AY281" s="17" t="s">
        <v>186</v>
      </c>
      <c r="BE281" s="158">
        <f>IF(N281="základná",J281,0)</f>
        <v>0</v>
      </c>
      <c r="BF281" s="158">
        <f>IF(N281="znížená",J281,0)</f>
        <v>0</v>
      </c>
      <c r="BG281" s="158">
        <f>IF(N281="zákl. prenesená",J281,0)</f>
        <v>0</v>
      </c>
      <c r="BH281" s="158">
        <f>IF(N281="zníž. prenesená",J281,0)</f>
        <v>0</v>
      </c>
      <c r="BI281" s="158">
        <f>IF(N281="nulová",J281,0)</f>
        <v>0</v>
      </c>
      <c r="BJ281" s="17" t="s">
        <v>88</v>
      </c>
      <c r="BK281" s="158">
        <f>ROUND(I281*H281,2)</f>
        <v>0</v>
      </c>
      <c r="BL281" s="17" t="s">
        <v>267</v>
      </c>
      <c r="BM281" s="157" t="s">
        <v>501</v>
      </c>
    </row>
    <row r="282" spans="2:65" s="11" customFormat="1" ht="25.9" customHeight="1">
      <c r="B282" s="132"/>
      <c r="D282" s="133" t="s">
        <v>74</v>
      </c>
      <c r="E282" s="134" t="s">
        <v>1697</v>
      </c>
      <c r="F282" s="134" t="s">
        <v>1698</v>
      </c>
      <c r="I282" s="135"/>
      <c r="J282" s="136">
        <f>BK282</f>
        <v>0</v>
      </c>
      <c r="L282" s="132"/>
      <c r="M282" s="137"/>
      <c r="P282" s="138">
        <f>P283</f>
        <v>0</v>
      </c>
      <c r="R282" s="138">
        <f>R283</f>
        <v>0</v>
      </c>
      <c r="T282" s="139">
        <f>T283</f>
        <v>0</v>
      </c>
      <c r="AR282" s="133" t="s">
        <v>212</v>
      </c>
      <c r="AT282" s="140" t="s">
        <v>74</v>
      </c>
      <c r="AU282" s="140" t="s">
        <v>75</v>
      </c>
      <c r="AY282" s="133" t="s">
        <v>186</v>
      </c>
      <c r="BK282" s="141">
        <f>BK283</f>
        <v>0</v>
      </c>
    </row>
    <row r="283" spans="2:65" s="1" customFormat="1" ht="16.5" customHeight="1">
      <c r="B283" s="144"/>
      <c r="C283" s="145" t="s">
        <v>380</v>
      </c>
      <c r="D283" s="145" t="s">
        <v>188</v>
      </c>
      <c r="E283" s="146" t="s">
        <v>1717</v>
      </c>
      <c r="F283" s="147" t="s">
        <v>1822</v>
      </c>
      <c r="G283" s="148" t="s">
        <v>1104</v>
      </c>
      <c r="H283" s="198"/>
      <c r="I283" s="150"/>
      <c r="J283" s="151">
        <f>ROUND(I283*H283,2)</f>
        <v>0</v>
      </c>
      <c r="K283" s="152"/>
      <c r="L283" s="32"/>
      <c r="M283" s="199" t="s">
        <v>1</v>
      </c>
      <c r="N283" s="200" t="s">
        <v>41</v>
      </c>
      <c r="O283" s="201"/>
      <c r="P283" s="202">
        <f>O283*H283</f>
        <v>0</v>
      </c>
      <c r="Q283" s="202">
        <v>0</v>
      </c>
      <c r="R283" s="202">
        <f>Q283*H283</f>
        <v>0</v>
      </c>
      <c r="S283" s="202">
        <v>0</v>
      </c>
      <c r="T283" s="203">
        <f>S283*H283</f>
        <v>0</v>
      </c>
      <c r="AR283" s="157" t="s">
        <v>192</v>
      </c>
      <c r="AT283" s="157" t="s">
        <v>188</v>
      </c>
      <c r="AU283" s="157" t="s">
        <v>82</v>
      </c>
      <c r="AY283" s="17" t="s">
        <v>186</v>
      </c>
      <c r="BE283" s="158">
        <f>IF(N283="základná",J283,0)</f>
        <v>0</v>
      </c>
      <c r="BF283" s="158">
        <f>IF(N283="znížená",J283,0)</f>
        <v>0</v>
      </c>
      <c r="BG283" s="158">
        <f>IF(N283="zákl. prenesená",J283,0)</f>
        <v>0</v>
      </c>
      <c r="BH283" s="158">
        <f>IF(N283="zníž. prenesená",J283,0)</f>
        <v>0</v>
      </c>
      <c r="BI283" s="158">
        <f>IF(N283="nulová",J283,0)</f>
        <v>0</v>
      </c>
      <c r="BJ283" s="17" t="s">
        <v>88</v>
      </c>
      <c r="BK283" s="158">
        <f>ROUND(I283*H283,2)</f>
        <v>0</v>
      </c>
      <c r="BL283" s="17" t="s">
        <v>192</v>
      </c>
      <c r="BM283" s="157" t="s">
        <v>508</v>
      </c>
    </row>
    <row r="284" spans="2:65" s="1" customFormat="1" ht="7" customHeight="1">
      <c r="B284" s="47"/>
      <c r="C284" s="48"/>
      <c r="D284" s="48"/>
      <c r="E284" s="48"/>
      <c r="F284" s="48"/>
      <c r="G284" s="48"/>
      <c r="H284" s="48"/>
      <c r="I284" s="48"/>
      <c r="J284" s="48"/>
      <c r="K284" s="48"/>
      <c r="L284" s="32"/>
    </row>
  </sheetData>
  <autoFilter ref="C131:K283" xr:uid="{00000000-0009-0000-0000-000002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7"/>
  <sheetViews>
    <sheetView showGridLines="0" topLeftCell="A25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95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134</v>
      </c>
      <c r="L4" s="20"/>
      <c r="M4" s="97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Richtársky dom - energetická obnova objektu</v>
      </c>
      <c r="F7" s="260"/>
      <c r="G7" s="260"/>
      <c r="H7" s="260"/>
      <c r="L7" s="20"/>
    </row>
    <row r="8" spans="2:46" s="1" customFormat="1" ht="12" customHeight="1">
      <c r="B8" s="32"/>
      <c r="D8" s="27" t="s">
        <v>135</v>
      </c>
      <c r="L8" s="32"/>
    </row>
    <row r="9" spans="2:46" s="1" customFormat="1" ht="16.5" customHeight="1">
      <c r="B9" s="32"/>
      <c r="E9" s="254" t="s">
        <v>1823</v>
      </c>
      <c r="F9" s="258"/>
      <c r="G9" s="258"/>
      <c r="H9" s="25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18. 11. 2025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61" t="str">
        <f>'Rekapitulácia stavby'!E14</f>
        <v>Vyplň údaj</v>
      </c>
      <c r="F18" s="245"/>
      <c r="G18" s="245"/>
      <c r="H18" s="245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8"/>
      <c r="E27" s="249" t="s">
        <v>1</v>
      </c>
      <c r="F27" s="249"/>
      <c r="G27" s="249"/>
      <c r="H27" s="249"/>
      <c r="L27" s="98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4" customHeight="1">
      <c r="B30" s="32"/>
      <c r="D30" s="99" t="s">
        <v>35</v>
      </c>
      <c r="J30" s="69">
        <f>ROUND(J123,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58" t="s">
        <v>39</v>
      </c>
      <c r="E33" s="37" t="s">
        <v>40</v>
      </c>
      <c r="F33" s="100">
        <f>ROUND((SUM(BE123:BE186)),  2)</f>
        <v>0</v>
      </c>
      <c r="G33" s="101"/>
      <c r="H33" s="101"/>
      <c r="I33" s="102">
        <v>0.23</v>
      </c>
      <c r="J33" s="100">
        <f>ROUND(((SUM(BE123:BE186))*I33),  2)</f>
        <v>0</v>
      </c>
      <c r="L33" s="32"/>
    </row>
    <row r="34" spans="2:12" s="1" customFormat="1" ht="14.5" customHeight="1">
      <c r="B34" s="32"/>
      <c r="E34" s="37" t="s">
        <v>41</v>
      </c>
      <c r="F34" s="100">
        <f>ROUND((SUM(BF123:BF186)),  2)</f>
        <v>0</v>
      </c>
      <c r="G34" s="101"/>
      <c r="H34" s="101"/>
      <c r="I34" s="102">
        <v>0.23</v>
      </c>
      <c r="J34" s="100">
        <f>ROUND(((SUM(BF123:BF186))*I34),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9">
        <f>ROUND((SUM(BG123:BG186)),  2)</f>
        <v>0</v>
      </c>
      <c r="I35" s="103">
        <v>0.23</v>
      </c>
      <c r="J35" s="89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9">
        <f>ROUND((SUM(BH123:BH186)),  2)</f>
        <v>0</v>
      </c>
      <c r="I36" s="103">
        <v>0.23</v>
      </c>
      <c r="J36" s="89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100">
        <f>ROUND((SUM(BI123:BI186)),  2)</f>
        <v>0</v>
      </c>
      <c r="G37" s="101"/>
      <c r="H37" s="101"/>
      <c r="I37" s="102">
        <v>0</v>
      </c>
      <c r="J37" s="100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104"/>
      <c r="D39" s="105" t="s">
        <v>45</v>
      </c>
      <c r="E39" s="60"/>
      <c r="F39" s="60"/>
      <c r="G39" s="106" t="s">
        <v>46</v>
      </c>
      <c r="H39" s="107" t="s">
        <v>47</v>
      </c>
      <c r="I39" s="60"/>
      <c r="J39" s="108">
        <f>SUM(J30:J37)</f>
        <v>0</v>
      </c>
      <c r="K39" s="109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0" t="s">
        <v>51</v>
      </c>
      <c r="G61" s="46" t="s">
        <v>50</v>
      </c>
      <c r="H61" s="34"/>
      <c r="I61" s="34"/>
      <c r="J61" s="11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0" t="s">
        <v>51</v>
      </c>
      <c r="G76" s="46" t="s">
        <v>50</v>
      </c>
      <c r="H76" s="34"/>
      <c r="I76" s="34"/>
      <c r="J76" s="111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139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59" t="str">
        <f>E7</f>
        <v>Richtársky dom - energetická obnova objektu</v>
      </c>
      <c r="F85" s="260"/>
      <c r="G85" s="260"/>
      <c r="H85" s="260"/>
      <c r="L85" s="32"/>
    </row>
    <row r="86" spans="2:47" s="1" customFormat="1" ht="12" customHeight="1">
      <c r="B86" s="32"/>
      <c r="C86" s="27" t="s">
        <v>135</v>
      </c>
      <c r="L86" s="32"/>
    </row>
    <row r="87" spans="2:47" s="1" customFormat="1" ht="16.5" customHeight="1">
      <c r="B87" s="32"/>
      <c r="E87" s="254" t="str">
        <f>E9</f>
        <v>B - Prípojky vody a kanalizácie</v>
      </c>
      <c r="F87" s="258"/>
      <c r="G87" s="258"/>
      <c r="H87" s="25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Záhorská Bystrica</v>
      </c>
      <c r="I89" s="27" t="s">
        <v>21</v>
      </c>
      <c r="J89" s="55" t="str">
        <f>IF(J12="","",J12)</f>
        <v>18. 11. 2025</v>
      </c>
      <c r="L89" s="32"/>
    </row>
    <row r="90" spans="2:47" s="1" customFormat="1" ht="7" customHeight="1">
      <c r="B90" s="32"/>
      <c r="L90" s="32"/>
    </row>
    <row r="91" spans="2:47" s="1" customFormat="1" ht="25.75" customHeight="1">
      <c r="B91" s="32"/>
      <c r="C91" s="27" t="s">
        <v>23</v>
      </c>
      <c r="F91" s="25" t="str">
        <f>E15</f>
        <v>Mestská časť BA-Záhorská Bystrica</v>
      </c>
      <c r="I91" s="27" t="s">
        <v>29</v>
      </c>
      <c r="J91" s="30" t="str">
        <f>E21</f>
        <v>Ing. arch. Ladislav Slabey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 xml:space="preserve"> </v>
      </c>
      <c r="L92" s="32"/>
    </row>
    <row r="93" spans="2:47" s="1" customFormat="1" ht="10.4" customHeight="1">
      <c r="B93" s="32"/>
      <c r="L93" s="32"/>
    </row>
    <row r="94" spans="2:47" s="1" customFormat="1" ht="29.25" customHeight="1">
      <c r="B94" s="32"/>
      <c r="C94" s="112" t="s">
        <v>140</v>
      </c>
      <c r="D94" s="104"/>
      <c r="E94" s="104"/>
      <c r="F94" s="104"/>
      <c r="G94" s="104"/>
      <c r="H94" s="104"/>
      <c r="I94" s="104"/>
      <c r="J94" s="113" t="s">
        <v>141</v>
      </c>
      <c r="K94" s="104"/>
      <c r="L94" s="32"/>
    </row>
    <row r="95" spans="2:47" s="1" customFormat="1" ht="10.4" customHeight="1">
      <c r="B95" s="32"/>
      <c r="L95" s="32"/>
    </row>
    <row r="96" spans="2:47" s="1" customFormat="1" ht="22.9" customHeight="1">
      <c r="B96" s="32"/>
      <c r="C96" s="114" t="s">
        <v>142</v>
      </c>
      <c r="J96" s="69">
        <f>J123</f>
        <v>0</v>
      </c>
      <c r="L96" s="32"/>
      <c r="AU96" s="17" t="s">
        <v>143</v>
      </c>
    </row>
    <row r="97" spans="2:12" s="8" customFormat="1" ht="25" customHeight="1">
      <c r="B97" s="115"/>
      <c r="D97" s="116" t="s">
        <v>144</v>
      </c>
      <c r="E97" s="117"/>
      <c r="F97" s="117"/>
      <c r="G97" s="117"/>
      <c r="H97" s="117"/>
      <c r="I97" s="117"/>
      <c r="J97" s="118">
        <f>J124</f>
        <v>0</v>
      </c>
      <c r="L97" s="115"/>
    </row>
    <row r="98" spans="2:12" s="9" customFormat="1" ht="19.899999999999999" customHeight="1">
      <c r="B98" s="119"/>
      <c r="D98" s="120" t="s">
        <v>145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2:12" s="9" customFormat="1" ht="19.899999999999999" customHeight="1">
      <c r="B99" s="119"/>
      <c r="D99" s="120" t="s">
        <v>148</v>
      </c>
      <c r="E99" s="121"/>
      <c r="F99" s="121"/>
      <c r="G99" s="121"/>
      <c r="H99" s="121"/>
      <c r="I99" s="121"/>
      <c r="J99" s="122">
        <f>J146</f>
        <v>0</v>
      </c>
      <c r="L99" s="119"/>
    </row>
    <row r="100" spans="2:12" s="9" customFormat="1" ht="19.899999999999999" customHeight="1">
      <c r="B100" s="119"/>
      <c r="D100" s="120" t="s">
        <v>151</v>
      </c>
      <c r="E100" s="121"/>
      <c r="F100" s="121"/>
      <c r="G100" s="121"/>
      <c r="H100" s="121"/>
      <c r="I100" s="121"/>
      <c r="J100" s="122">
        <f>J151</f>
        <v>0</v>
      </c>
      <c r="L100" s="119"/>
    </row>
    <row r="101" spans="2:12" s="9" customFormat="1" ht="19.899999999999999" customHeight="1">
      <c r="B101" s="119"/>
      <c r="D101" s="120" t="s">
        <v>152</v>
      </c>
      <c r="E101" s="121"/>
      <c r="F101" s="121"/>
      <c r="G101" s="121"/>
      <c r="H101" s="121"/>
      <c r="I101" s="121"/>
      <c r="J101" s="122">
        <f>J168</f>
        <v>0</v>
      </c>
      <c r="L101" s="119"/>
    </row>
    <row r="102" spans="2:12" s="9" customFormat="1" ht="19.899999999999999" customHeight="1">
      <c r="B102" s="119"/>
      <c r="D102" s="120" t="s">
        <v>153</v>
      </c>
      <c r="E102" s="121"/>
      <c r="F102" s="121"/>
      <c r="G102" s="121"/>
      <c r="H102" s="121"/>
      <c r="I102" s="121"/>
      <c r="J102" s="122">
        <f>J175</f>
        <v>0</v>
      </c>
      <c r="L102" s="119"/>
    </row>
    <row r="103" spans="2:12" s="8" customFormat="1" ht="25" customHeight="1">
      <c r="B103" s="115"/>
      <c r="D103" s="116" t="s">
        <v>1824</v>
      </c>
      <c r="E103" s="117"/>
      <c r="F103" s="117"/>
      <c r="G103" s="117"/>
      <c r="H103" s="117"/>
      <c r="I103" s="117"/>
      <c r="J103" s="118">
        <f>J177</f>
        <v>0</v>
      </c>
      <c r="L103" s="115"/>
    </row>
    <row r="104" spans="2:12" s="1" customFormat="1" ht="21.75" customHeight="1">
      <c r="B104" s="32"/>
      <c r="L104" s="32"/>
    </row>
    <row r="105" spans="2:12" s="1" customFormat="1" ht="7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12" s="1" customFormat="1" ht="7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12" s="1" customFormat="1" ht="25" customHeight="1">
      <c r="B110" s="32"/>
      <c r="C110" s="21" t="s">
        <v>172</v>
      </c>
      <c r="L110" s="32"/>
    </row>
    <row r="111" spans="2:12" s="1" customFormat="1" ht="7" customHeight="1">
      <c r="B111" s="32"/>
      <c r="L111" s="32"/>
    </row>
    <row r="112" spans="2:12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59" t="str">
        <f>E7</f>
        <v>Richtársky dom - energetická obnova objektu</v>
      </c>
      <c r="F113" s="260"/>
      <c r="G113" s="260"/>
      <c r="H113" s="260"/>
      <c r="L113" s="32"/>
    </row>
    <row r="114" spans="2:65" s="1" customFormat="1" ht="12" customHeight="1">
      <c r="B114" s="32"/>
      <c r="C114" s="27" t="s">
        <v>135</v>
      </c>
      <c r="L114" s="32"/>
    </row>
    <row r="115" spans="2:65" s="1" customFormat="1" ht="16.5" customHeight="1">
      <c r="B115" s="32"/>
      <c r="E115" s="254" t="str">
        <f>E9</f>
        <v>B - Prípojky vody a kanalizácie</v>
      </c>
      <c r="F115" s="258"/>
      <c r="G115" s="258"/>
      <c r="H115" s="258"/>
      <c r="L115" s="32"/>
    </row>
    <row r="116" spans="2:65" s="1" customFormat="1" ht="7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F12</f>
        <v>Záhorská Bystrica</v>
      </c>
      <c r="I117" s="27" t="s">
        <v>21</v>
      </c>
      <c r="J117" s="55" t="str">
        <f>IF(J12="","",J12)</f>
        <v>18. 11. 2025</v>
      </c>
      <c r="L117" s="32"/>
    </row>
    <row r="118" spans="2:65" s="1" customFormat="1" ht="7" customHeight="1">
      <c r="B118" s="32"/>
      <c r="L118" s="32"/>
    </row>
    <row r="119" spans="2:65" s="1" customFormat="1" ht="25.75" customHeight="1">
      <c r="B119" s="32"/>
      <c r="C119" s="27" t="s">
        <v>23</v>
      </c>
      <c r="F119" s="25" t="str">
        <f>E15</f>
        <v>Mestská časť BA-Záhorská Bystrica</v>
      </c>
      <c r="I119" s="27" t="s">
        <v>29</v>
      </c>
      <c r="J119" s="30" t="str">
        <f>E21</f>
        <v>Ing. arch. Ladislav Slabey</v>
      </c>
      <c r="L119" s="32"/>
    </row>
    <row r="120" spans="2:65" s="1" customFormat="1" ht="15.25" customHeight="1">
      <c r="B120" s="32"/>
      <c r="C120" s="27" t="s">
        <v>27</v>
      </c>
      <c r="F120" s="25" t="str">
        <f>IF(E18="","",E18)</f>
        <v>Vyplň údaj</v>
      </c>
      <c r="I120" s="27" t="s">
        <v>32</v>
      </c>
      <c r="J120" s="30" t="str">
        <f>E24</f>
        <v xml:space="preserve"> </v>
      </c>
      <c r="L120" s="32"/>
    </row>
    <row r="121" spans="2:65" s="1" customFormat="1" ht="10.4" customHeight="1">
      <c r="B121" s="32"/>
      <c r="L121" s="32"/>
    </row>
    <row r="122" spans="2:65" s="10" customFormat="1" ht="29.25" customHeight="1">
      <c r="B122" s="123"/>
      <c r="C122" s="124" t="s">
        <v>173</v>
      </c>
      <c r="D122" s="125" t="s">
        <v>60</v>
      </c>
      <c r="E122" s="125" t="s">
        <v>56</v>
      </c>
      <c r="F122" s="125" t="s">
        <v>57</v>
      </c>
      <c r="G122" s="125" t="s">
        <v>174</v>
      </c>
      <c r="H122" s="125" t="s">
        <v>175</v>
      </c>
      <c r="I122" s="125" t="s">
        <v>176</v>
      </c>
      <c r="J122" s="126" t="s">
        <v>141</v>
      </c>
      <c r="K122" s="127" t="s">
        <v>177</v>
      </c>
      <c r="L122" s="123"/>
      <c r="M122" s="62" t="s">
        <v>1</v>
      </c>
      <c r="N122" s="63" t="s">
        <v>39</v>
      </c>
      <c r="O122" s="63" t="s">
        <v>178</v>
      </c>
      <c r="P122" s="63" t="s">
        <v>179</v>
      </c>
      <c r="Q122" s="63" t="s">
        <v>180</v>
      </c>
      <c r="R122" s="63" t="s">
        <v>181</v>
      </c>
      <c r="S122" s="63" t="s">
        <v>182</v>
      </c>
      <c r="T122" s="64" t="s">
        <v>183</v>
      </c>
    </row>
    <row r="123" spans="2:65" s="1" customFormat="1" ht="22.9" customHeight="1">
      <c r="B123" s="32"/>
      <c r="C123" s="67" t="s">
        <v>142</v>
      </c>
      <c r="J123" s="128">
        <f>BK123</f>
        <v>0</v>
      </c>
      <c r="L123" s="32"/>
      <c r="M123" s="65"/>
      <c r="N123" s="56"/>
      <c r="O123" s="56"/>
      <c r="P123" s="129">
        <f>P124+P177</f>
        <v>0</v>
      </c>
      <c r="Q123" s="56"/>
      <c r="R123" s="129">
        <f>R124+R177</f>
        <v>1.9566360000000001E-2</v>
      </c>
      <c r="S123" s="56"/>
      <c r="T123" s="130">
        <f>T124+T177</f>
        <v>2.7</v>
      </c>
      <c r="AT123" s="17" t="s">
        <v>74</v>
      </c>
      <c r="AU123" s="17" t="s">
        <v>143</v>
      </c>
      <c r="BK123" s="131">
        <f>BK124+BK177</f>
        <v>0</v>
      </c>
    </row>
    <row r="124" spans="2:65" s="11" customFormat="1" ht="25.9" customHeight="1">
      <c r="B124" s="132"/>
      <c r="D124" s="133" t="s">
        <v>74</v>
      </c>
      <c r="E124" s="134" t="s">
        <v>184</v>
      </c>
      <c r="F124" s="134" t="s">
        <v>185</v>
      </c>
      <c r="I124" s="135"/>
      <c r="J124" s="136">
        <f>BK124</f>
        <v>0</v>
      </c>
      <c r="L124" s="132"/>
      <c r="M124" s="137"/>
      <c r="P124" s="138">
        <f>P125+P146+P151+P168+P175</f>
        <v>0</v>
      </c>
      <c r="R124" s="138">
        <f>R125+R146+R151+R168+R175</f>
        <v>1.9566360000000001E-2</v>
      </c>
      <c r="T124" s="139">
        <f>T125+T146+T151+T168+T175</f>
        <v>2.7</v>
      </c>
      <c r="AR124" s="133" t="s">
        <v>82</v>
      </c>
      <c r="AT124" s="140" t="s">
        <v>74</v>
      </c>
      <c r="AU124" s="140" t="s">
        <v>75</v>
      </c>
      <c r="AY124" s="133" t="s">
        <v>186</v>
      </c>
      <c r="BK124" s="141">
        <f>BK125+BK146+BK151+BK168+BK175</f>
        <v>0</v>
      </c>
    </row>
    <row r="125" spans="2:65" s="11" customFormat="1" ht="22.9" customHeight="1">
      <c r="B125" s="132"/>
      <c r="D125" s="133" t="s">
        <v>74</v>
      </c>
      <c r="E125" s="142" t="s">
        <v>82</v>
      </c>
      <c r="F125" s="142" t="s">
        <v>187</v>
      </c>
      <c r="I125" s="135"/>
      <c r="J125" s="143">
        <f>BK125</f>
        <v>0</v>
      </c>
      <c r="L125" s="132"/>
      <c r="M125" s="137"/>
      <c r="P125" s="138">
        <f>SUM(P126:P145)</f>
        <v>0</v>
      </c>
      <c r="R125" s="138">
        <f>SUM(R126:R145)</f>
        <v>1.9566360000000001E-2</v>
      </c>
      <c r="T125" s="139">
        <f>SUM(T126:T145)</f>
        <v>2.7</v>
      </c>
      <c r="AR125" s="133" t="s">
        <v>82</v>
      </c>
      <c r="AT125" s="140" t="s">
        <v>74</v>
      </c>
      <c r="AU125" s="140" t="s">
        <v>82</v>
      </c>
      <c r="AY125" s="133" t="s">
        <v>186</v>
      </c>
      <c r="BK125" s="141">
        <f>SUM(BK126:BK145)</f>
        <v>0</v>
      </c>
    </row>
    <row r="126" spans="2:65" s="1" customFormat="1" ht="33" customHeight="1">
      <c r="B126" s="144"/>
      <c r="C126" s="145" t="s">
        <v>82</v>
      </c>
      <c r="D126" s="145" t="s">
        <v>188</v>
      </c>
      <c r="E126" s="146" t="s">
        <v>233</v>
      </c>
      <c r="F126" s="147" t="s">
        <v>234</v>
      </c>
      <c r="G126" s="148" t="s">
        <v>132</v>
      </c>
      <c r="H126" s="149">
        <v>12</v>
      </c>
      <c r="I126" s="150"/>
      <c r="J126" s="151">
        <f>ROUND(I126*H126,2)</f>
        <v>0</v>
      </c>
      <c r="K126" s="152"/>
      <c r="L126" s="32"/>
      <c r="M126" s="153" t="s">
        <v>1</v>
      </c>
      <c r="N126" s="154" t="s">
        <v>41</v>
      </c>
      <c r="P126" s="155">
        <f>O126*H126</f>
        <v>0</v>
      </c>
      <c r="Q126" s="155">
        <v>0</v>
      </c>
      <c r="R126" s="155">
        <f>Q126*H126</f>
        <v>0</v>
      </c>
      <c r="S126" s="155">
        <v>0.22500000000000001</v>
      </c>
      <c r="T126" s="156">
        <f>S126*H126</f>
        <v>2.7</v>
      </c>
      <c r="AR126" s="157" t="s">
        <v>192</v>
      </c>
      <c r="AT126" s="157" t="s">
        <v>188</v>
      </c>
      <c r="AU126" s="157" t="s">
        <v>88</v>
      </c>
      <c r="AY126" s="17" t="s">
        <v>186</v>
      </c>
      <c r="BE126" s="158">
        <f>IF(N126="základná",J126,0)</f>
        <v>0</v>
      </c>
      <c r="BF126" s="158">
        <f>IF(N126="znížená",J126,0)</f>
        <v>0</v>
      </c>
      <c r="BG126" s="158">
        <f>IF(N126="zákl. prenesená",J126,0)</f>
        <v>0</v>
      </c>
      <c r="BH126" s="158">
        <f>IF(N126="zníž. prenesená",J126,0)</f>
        <v>0</v>
      </c>
      <c r="BI126" s="158">
        <f>IF(N126="nulová",J126,0)</f>
        <v>0</v>
      </c>
      <c r="BJ126" s="17" t="s">
        <v>88</v>
      </c>
      <c r="BK126" s="158">
        <f>ROUND(I126*H126,2)</f>
        <v>0</v>
      </c>
      <c r="BL126" s="17" t="s">
        <v>192</v>
      </c>
      <c r="BM126" s="157" t="s">
        <v>1825</v>
      </c>
    </row>
    <row r="127" spans="2:65" s="1" customFormat="1" ht="21.75" customHeight="1">
      <c r="B127" s="144"/>
      <c r="C127" s="145" t="s">
        <v>88</v>
      </c>
      <c r="D127" s="145" t="s">
        <v>188</v>
      </c>
      <c r="E127" s="146" t="s">
        <v>208</v>
      </c>
      <c r="F127" s="147" t="s">
        <v>209</v>
      </c>
      <c r="G127" s="148" t="s">
        <v>198</v>
      </c>
      <c r="H127" s="149">
        <v>8.7119999999999997</v>
      </c>
      <c r="I127" s="150"/>
      <c r="J127" s="151">
        <f>ROUND(I127*H127,2)</f>
        <v>0</v>
      </c>
      <c r="K127" s="152"/>
      <c r="L127" s="32"/>
      <c r="M127" s="153" t="s">
        <v>1</v>
      </c>
      <c r="N127" s="154" t="s">
        <v>41</v>
      </c>
      <c r="P127" s="155">
        <f>O127*H127</f>
        <v>0</v>
      </c>
      <c r="Q127" s="155">
        <v>0</v>
      </c>
      <c r="R127" s="155">
        <f>Q127*H127</f>
        <v>0</v>
      </c>
      <c r="S127" s="155">
        <v>0</v>
      </c>
      <c r="T127" s="156">
        <f>S127*H127</f>
        <v>0</v>
      </c>
      <c r="AR127" s="157" t="s">
        <v>192</v>
      </c>
      <c r="AT127" s="157" t="s">
        <v>188</v>
      </c>
      <c r="AU127" s="157" t="s">
        <v>88</v>
      </c>
      <c r="AY127" s="17" t="s">
        <v>186</v>
      </c>
      <c r="BE127" s="158">
        <f>IF(N127="základná",J127,0)</f>
        <v>0</v>
      </c>
      <c r="BF127" s="158">
        <f>IF(N127="znížená",J127,0)</f>
        <v>0</v>
      </c>
      <c r="BG127" s="158">
        <f>IF(N127="zákl. prenesená",J127,0)</f>
        <v>0</v>
      </c>
      <c r="BH127" s="158">
        <f>IF(N127="zníž. prenesená",J127,0)</f>
        <v>0</v>
      </c>
      <c r="BI127" s="158">
        <f>IF(N127="nulová",J127,0)</f>
        <v>0</v>
      </c>
      <c r="BJ127" s="17" t="s">
        <v>88</v>
      </c>
      <c r="BK127" s="158">
        <f>ROUND(I127*H127,2)</f>
        <v>0</v>
      </c>
      <c r="BL127" s="17" t="s">
        <v>192</v>
      </c>
      <c r="BM127" s="157" t="s">
        <v>88</v>
      </c>
    </row>
    <row r="128" spans="2:65" s="12" customFormat="1">
      <c r="B128" s="159"/>
      <c r="D128" s="160" t="s">
        <v>193</v>
      </c>
      <c r="E128" s="161" t="s">
        <v>1</v>
      </c>
      <c r="F128" s="162" t="s">
        <v>1826</v>
      </c>
      <c r="H128" s="163">
        <v>6.48</v>
      </c>
      <c r="I128" s="164"/>
      <c r="L128" s="159"/>
      <c r="M128" s="165"/>
      <c r="T128" s="166"/>
      <c r="AT128" s="161" t="s">
        <v>193</v>
      </c>
      <c r="AU128" s="161" t="s">
        <v>88</v>
      </c>
      <c r="AV128" s="12" t="s">
        <v>88</v>
      </c>
      <c r="AW128" s="12" t="s">
        <v>31</v>
      </c>
      <c r="AX128" s="12" t="s">
        <v>75</v>
      </c>
      <c r="AY128" s="161" t="s">
        <v>186</v>
      </c>
    </row>
    <row r="129" spans="2:65" s="12" customFormat="1">
      <c r="B129" s="159"/>
      <c r="D129" s="160" t="s">
        <v>193</v>
      </c>
      <c r="E129" s="161" t="s">
        <v>1</v>
      </c>
      <c r="F129" s="162" t="s">
        <v>1827</v>
      </c>
      <c r="H129" s="163">
        <v>2.2320000000000002</v>
      </c>
      <c r="I129" s="164"/>
      <c r="L129" s="159"/>
      <c r="M129" s="165"/>
      <c r="T129" s="166"/>
      <c r="AT129" s="161" t="s">
        <v>193</v>
      </c>
      <c r="AU129" s="161" t="s">
        <v>88</v>
      </c>
      <c r="AV129" s="12" t="s">
        <v>88</v>
      </c>
      <c r="AW129" s="12" t="s">
        <v>31</v>
      </c>
      <c r="AX129" s="12" t="s">
        <v>75</v>
      </c>
      <c r="AY129" s="161" t="s">
        <v>186</v>
      </c>
    </row>
    <row r="130" spans="2:65" s="13" customFormat="1">
      <c r="B130" s="167"/>
      <c r="D130" s="160" t="s">
        <v>193</v>
      </c>
      <c r="E130" s="168" t="s">
        <v>1</v>
      </c>
      <c r="F130" s="169" t="s">
        <v>195</v>
      </c>
      <c r="H130" s="170">
        <v>8.7119999999999997</v>
      </c>
      <c r="I130" s="171"/>
      <c r="L130" s="167"/>
      <c r="M130" s="172"/>
      <c r="T130" s="173"/>
      <c r="AT130" s="168" t="s">
        <v>193</v>
      </c>
      <c r="AU130" s="168" t="s">
        <v>88</v>
      </c>
      <c r="AV130" s="13" t="s">
        <v>192</v>
      </c>
      <c r="AW130" s="13" t="s">
        <v>31</v>
      </c>
      <c r="AX130" s="13" t="s">
        <v>82</v>
      </c>
      <c r="AY130" s="168" t="s">
        <v>186</v>
      </c>
    </row>
    <row r="131" spans="2:65" s="1" customFormat="1" ht="37.9" customHeight="1">
      <c r="B131" s="144"/>
      <c r="C131" s="145" t="s">
        <v>202</v>
      </c>
      <c r="D131" s="145" t="s">
        <v>188</v>
      </c>
      <c r="E131" s="146" t="s">
        <v>1828</v>
      </c>
      <c r="F131" s="147" t="s">
        <v>1829</v>
      </c>
      <c r="G131" s="148" t="s">
        <v>198</v>
      </c>
      <c r="H131" s="149">
        <v>2.6139999999999999</v>
      </c>
      <c r="I131" s="150"/>
      <c r="J131" s="151">
        <f>ROUND(I131*H131,2)</f>
        <v>0</v>
      </c>
      <c r="K131" s="152"/>
      <c r="L131" s="32"/>
      <c r="M131" s="153" t="s">
        <v>1</v>
      </c>
      <c r="N131" s="154" t="s">
        <v>41</v>
      </c>
      <c r="P131" s="155">
        <f>O131*H131</f>
        <v>0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AR131" s="157" t="s">
        <v>192</v>
      </c>
      <c r="AT131" s="157" t="s">
        <v>188</v>
      </c>
      <c r="AU131" s="157" t="s">
        <v>88</v>
      </c>
      <c r="AY131" s="17" t="s">
        <v>186</v>
      </c>
      <c r="BE131" s="158">
        <f>IF(N131="základná",J131,0)</f>
        <v>0</v>
      </c>
      <c r="BF131" s="158">
        <f>IF(N131="znížená",J131,0)</f>
        <v>0</v>
      </c>
      <c r="BG131" s="158">
        <f>IF(N131="zákl. prenesená",J131,0)</f>
        <v>0</v>
      </c>
      <c r="BH131" s="158">
        <f>IF(N131="zníž. prenesená",J131,0)</f>
        <v>0</v>
      </c>
      <c r="BI131" s="158">
        <f>IF(N131="nulová",J131,0)</f>
        <v>0</v>
      </c>
      <c r="BJ131" s="17" t="s">
        <v>88</v>
      </c>
      <c r="BK131" s="158">
        <f>ROUND(I131*H131,2)</f>
        <v>0</v>
      </c>
      <c r="BL131" s="17" t="s">
        <v>192</v>
      </c>
      <c r="BM131" s="157" t="s">
        <v>192</v>
      </c>
    </row>
    <row r="132" spans="2:65" s="12" customFormat="1">
      <c r="B132" s="159"/>
      <c r="D132" s="160" t="s">
        <v>193</v>
      </c>
      <c r="E132" s="161" t="s">
        <v>1</v>
      </c>
      <c r="F132" s="162" t="s">
        <v>1830</v>
      </c>
      <c r="H132" s="163">
        <v>2.6139999999999999</v>
      </c>
      <c r="I132" s="164"/>
      <c r="L132" s="159"/>
      <c r="M132" s="165"/>
      <c r="T132" s="166"/>
      <c r="AT132" s="161" t="s">
        <v>193</v>
      </c>
      <c r="AU132" s="161" t="s">
        <v>88</v>
      </c>
      <c r="AV132" s="12" t="s">
        <v>88</v>
      </c>
      <c r="AW132" s="12" t="s">
        <v>31</v>
      </c>
      <c r="AX132" s="12" t="s">
        <v>75</v>
      </c>
      <c r="AY132" s="161" t="s">
        <v>186</v>
      </c>
    </row>
    <row r="133" spans="2:65" s="13" customFormat="1">
      <c r="B133" s="167"/>
      <c r="D133" s="160" t="s">
        <v>193</v>
      </c>
      <c r="E133" s="168" t="s">
        <v>1</v>
      </c>
      <c r="F133" s="169" t="s">
        <v>195</v>
      </c>
      <c r="H133" s="170">
        <v>2.6139999999999999</v>
      </c>
      <c r="I133" s="171"/>
      <c r="L133" s="167"/>
      <c r="M133" s="172"/>
      <c r="T133" s="173"/>
      <c r="AT133" s="168" t="s">
        <v>193</v>
      </c>
      <c r="AU133" s="168" t="s">
        <v>88</v>
      </c>
      <c r="AV133" s="13" t="s">
        <v>192</v>
      </c>
      <c r="AW133" s="13" t="s">
        <v>31</v>
      </c>
      <c r="AX133" s="13" t="s">
        <v>82</v>
      </c>
      <c r="AY133" s="168" t="s">
        <v>186</v>
      </c>
    </row>
    <row r="134" spans="2:65" s="1" customFormat="1" ht="24.25" customHeight="1">
      <c r="B134" s="144"/>
      <c r="C134" s="145" t="s">
        <v>192</v>
      </c>
      <c r="D134" s="145" t="s">
        <v>188</v>
      </c>
      <c r="E134" s="146" t="s">
        <v>1831</v>
      </c>
      <c r="F134" s="147" t="s">
        <v>1832</v>
      </c>
      <c r="G134" s="148" t="s">
        <v>132</v>
      </c>
      <c r="H134" s="149">
        <v>21.6</v>
      </c>
      <c r="I134" s="150"/>
      <c r="J134" s="151">
        <f>ROUND(I134*H134,2)</f>
        <v>0</v>
      </c>
      <c r="K134" s="152"/>
      <c r="L134" s="32"/>
      <c r="M134" s="153" t="s">
        <v>1</v>
      </c>
      <c r="N134" s="154" t="s">
        <v>41</v>
      </c>
      <c r="P134" s="155">
        <f>O134*H134</f>
        <v>0</v>
      </c>
      <c r="Q134" s="155">
        <v>9.0585000000000004E-4</v>
      </c>
      <c r="R134" s="155">
        <f>Q134*H134</f>
        <v>1.9566360000000001E-2</v>
      </c>
      <c r="S134" s="155">
        <v>0</v>
      </c>
      <c r="T134" s="156">
        <f>S134*H134</f>
        <v>0</v>
      </c>
      <c r="AR134" s="157" t="s">
        <v>192</v>
      </c>
      <c r="AT134" s="157" t="s">
        <v>188</v>
      </c>
      <c r="AU134" s="157" t="s">
        <v>88</v>
      </c>
      <c r="AY134" s="17" t="s">
        <v>186</v>
      </c>
      <c r="BE134" s="158">
        <f>IF(N134="základná",J134,0)</f>
        <v>0</v>
      </c>
      <c r="BF134" s="158">
        <f>IF(N134="znížená",J134,0)</f>
        <v>0</v>
      </c>
      <c r="BG134" s="158">
        <f>IF(N134="zákl. prenesená",J134,0)</f>
        <v>0</v>
      </c>
      <c r="BH134" s="158">
        <f>IF(N134="zníž. prenesená",J134,0)</f>
        <v>0</v>
      </c>
      <c r="BI134" s="158">
        <f>IF(N134="nulová",J134,0)</f>
        <v>0</v>
      </c>
      <c r="BJ134" s="17" t="s">
        <v>88</v>
      </c>
      <c r="BK134" s="158">
        <f>ROUND(I134*H134,2)</f>
        <v>0</v>
      </c>
      <c r="BL134" s="17" t="s">
        <v>192</v>
      </c>
      <c r="BM134" s="157" t="s">
        <v>1833</v>
      </c>
    </row>
    <row r="135" spans="2:65" s="1" customFormat="1" ht="24.25" customHeight="1">
      <c r="B135" s="144"/>
      <c r="C135" s="145" t="s">
        <v>212</v>
      </c>
      <c r="D135" s="145" t="s">
        <v>188</v>
      </c>
      <c r="E135" s="146" t="s">
        <v>1834</v>
      </c>
      <c r="F135" s="147" t="s">
        <v>1835</v>
      </c>
      <c r="G135" s="148" t="s">
        <v>132</v>
      </c>
      <c r="H135" s="149">
        <v>21.6</v>
      </c>
      <c r="I135" s="150"/>
      <c r="J135" s="151">
        <f>ROUND(I135*H135,2)</f>
        <v>0</v>
      </c>
      <c r="K135" s="152"/>
      <c r="L135" s="32"/>
      <c r="M135" s="153" t="s">
        <v>1</v>
      </c>
      <c r="N135" s="154" t="s">
        <v>41</v>
      </c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AR135" s="157" t="s">
        <v>192</v>
      </c>
      <c r="AT135" s="157" t="s">
        <v>188</v>
      </c>
      <c r="AU135" s="157" t="s">
        <v>88</v>
      </c>
      <c r="AY135" s="17" t="s">
        <v>186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7" t="s">
        <v>88</v>
      </c>
      <c r="BK135" s="158">
        <f>ROUND(I135*H135,2)</f>
        <v>0</v>
      </c>
      <c r="BL135" s="17" t="s">
        <v>192</v>
      </c>
      <c r="BM135" s="157" t="s">
        <v>1836</v>
      </c>
    </row>
    <row r="136" spans="2:65" s="1" customFormat="1" ht="33" customHeight="1">
      <c r="B136" s="144"/>
      <c r="C136" s="145" t="s">
        <v>217</v>
      </c>
      <c r="D136" s="145" t="s">
        <v>188</v>
      </c>
      <c r="E136" s="146" t="s">
        <v>265</v>
      </c>
      <c r="F136" s="147" t="s">
        <v>266</v>
      </c>
      <c r="G136" s="148" t="s">
        <v>198</v>
      </c>
      <c r="H136" s="149">
        <v>2.919</v>
      </c>
      <c r="I136" s="150"/>
      <c r="J136" s="151">
        <f>ROUND(I136*H136,2)</f>
        <v>0</v>
      </c>
      <c r="K136" s="152"/>
      <c r="L136" s="32"/>
      <c r="M136" s="153" t="s">
        <v>1</v>
      </c>
      <c r="N136" s="154" t="s">
        <v>41</v>
      </c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AR136" s="157" t="s">
        <v>192</v>
      </c>
      <c r="AT136" s="157" t="s">
        <v>188</v>
      </c>
      <c r="AU136" s="157" t="s">
        <v>88</v>
      </c>
      <c r="AY136" s="17" t="s">
        <v>186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7" t="s">
        <v>88</v>
      </c>
      <c r="BK136" s="158">
        <f>ROUND(I136*H136,2)</f>
        <v>0</v>
      </c>
      <c r="BL136" s="17" t="s">
        <v>192</v>
      </c>
      <c r="BM136" s="157" t="s">
        <v>217</v>
      </c>
    </row>
    <row r="137" spans="2:65" s="1" customFormat="1" ht="37.9" customHeight="1">
      <c r="B137" s="144"/>
      <c r="C137" s="145" t="s">
        <v>225</v>
      </c>
      <c r="D137" s="145" t="s">
        <v>188</v>
      </c>
      <c r="E137" s="146" t="s">
        <v>270</v>
      </c>
      <c r="F137" s="147" t="s">
        <v>1837</v>
      </c>
      <c r="G137" s="148" t="s">
        <v>198</v>
      </c>
      <c r="H137" s="149">
        <v>49.622999999999998</v>
      </c>
      <c r="I137" s="150"/>
      <c r="J137" s="151">
        <f>ROUND(I137*H137,2)</f>
        <v>0</v>
      </c>
      <c r="K137" s="152"/>
      <c r="L137" s="32"/>
      <c r="M137" s="153" t="s">
        <v>1</v>
      </c>
      <c r="N137" s="154" t="s">
        <v>41</v>
      </c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AR137" s="157" t="s">
        <v>192</v>
      </c>
      <c r="AT137" s="157" t="s">
        <v>188</v>
      </c>
      <c r="AU137" s="157" t="s">
        <v>88</v>
      </c>
      <c r="AY137" s="17" t="s">
        <v>186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7" t="s">
        <v>88</v>
      </c>
      <c r="BK137" s="158">
        <f>ROUND(I137*H137,2)</f>
        <v>0</v>
      </c>
      <c r="BL137" s="17" t="s">
        <v>192</v>
      </c>
      <c r="BM137" s="157" t="s">
        <v>222</v>
      </c>
    </row>
    <row r="138" spans="2:65" s="12" customFormat="1" ht="20">
      <c r="B138" s="159"/>
      <c r="D138" s="160" t="s">
        <v>193</v>
      </c>
      <c r="E138" s="161" t="s">
        <v>1</v>
      </c>
      <c r="F138" s="162" t="s">
        <v>1838</v>
      </c>
      <c r="H138" s="163">
        <v>49.622999999999998</v>
      </c>
      <c r="I138" s="164"/>
      <c r="L138" s="159"/>
      <c r="M138" s="165"/>
      <c r="T138" s="166"/>
      <c r="AT138" s="161" t="s">
        <v>193</v>
      </c>
      <c r="AU138" s="161" t="s">
        <v>88</v>
      </c>
      <c r="AV138" s="12" t="s">
        <v>88</v>
      </c>
      <c r="AW138" s="12" t="s">
        <v>31</v>
      </c>
      <c r="AX138" s="12" t="s">
        <v>75</v>
      </c>
      <c r="AY138" s="161" t="s">
        <v>186</v>
      </c>
    </row>
    <row r="139" spans="2:65" s="13" customFormat="1">
      <c r="B139" s="167"/>
      <c r="D139" s="160" t="s">
        <v>193</v>
      </c>
      <c r="E139" s="168" t="s">
        <v>1</v>
      </c>
      <c r="F139" s="169" t="s">
        <v>195</v>
      </c>
      <c r="H139" s="170">
        <v>49.622999999999998</v>
      </c>
      <c r="I139" s="171"/>
      <c r="L139" s="167"/>
      <c r="M139" s="172"/>
      <c r="T139" s="173"/>
      <c r="AT139" s="168" t="s">
        <v>193</v>
      </c>
      <c r="AU139" s="168" t="s">
        <v>88</v>
      </c>
      <c r="AV139" s="13" t="s">
        <v>192</v>
      </c>
      <c r="AW139" s="13" t="s">
        <v>31</v>
      </c>
      <c r="AX139" s="13" t="s">
        <v>82</v>
      </c>
      <c r="AY139" s="168" t="s">
        <v>186</v>
      </c>
    </row>
    <row r="140" spans="2:65" s="1" customFormat="1" ht="24.25" customHeight="1">
      <c r="B140" s="144"/>
      <c r="C140" s="145" t="s">
        <v>222</v>
      </c>
      <c r="D140" s="145" t="s">
        <v>188</v>
      </c>
      <c r="E140" s="146" t="s">
        <v>290</v>
      </c>
      <c r="F140" s="147" t="s">
        <v>291</v>
      </c>
      <c r="G140" s="148" t="s">
        <v>198</v>
      </c>
      <c r="H140" s="149">
        <v>2.919</v>
      </c>
      <c r="I140" s="150"/>
      <c r="J140" s="151">
        <f>ROUND(I140*H140,2)</f>
        <v>0</v>
      </c>
      <c r="K140" s="152"/>
      <c r="L140" s="32"/>
      <c r="M140" s="153" t="s">
        <v>1</v>
      </c>
      <c r="N140" s="154" t="s">
        <v>41</v>
      </c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AR140" s="157" t="s">
        <v>192</v>
      </c>
      <c r="AT140" s="157" t="s">
        <v>188</v>
      </c>
      <c r="AU140" s="157" t="s">
        <v>88</v>
      </c>
      <c r="AY140" s="17" t="s">
        <v>186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7" t="s">
        <v>88</v>
      </c>
      <c r="BK140" s="158">
        <f>ROUND(I140*H140,2)</f>
        <v>0</v>
      </c>
      <c r="BL140" s="17" t="s">
        <v>192</v>
      </c>
      <c r="BM140" s="157" t="s">
        <v>237</v>
      </c>
    </row>
    <row r="141" spans="2:65" s="1" customFormat="1" ht="16.5" customHeight="1">
      <c r="B141" s="144"/>
      <c r="C141" s="145" t="s">
        <v>232</v>
      </c>
      <c r="D141" s="145" t="s">
        <v>188</v>
      </c>
      <c r="E141" s="146" t="s">
        <v>1839</v>
      </c>
      <c r="F141" s="147" t="s">
        <v>1840</v>
      </c>
      <c r="G141" s="148" t="s">
        <v>198</v>
      </c>
      <c r="H141" s="149">
        <v>2.919</v>
      </c>
      <c r="I141" s="150"/>
      <c r="J141" s="151">
        <f>ROUND(I141*H141,2)</f>
        <v>0</v>
      </c>
      <c r="K141" s="152"/>
      <c r="L141" s="32"/>
      <c r="M141" s="153" t="s">
        <v>1</v>
      </c>
      <c r="N141" s="154" t="s">
        <v>41</v>
      </c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AR141" s="157" t="s">
        <v>192</v>
      </c>
      <c r="AT141" s="157" t="s">
        <v>188</v>
      </c>
      <c r="AU141" s="157" t="s">
        <v>88</v>
      </c>
      <c r="AY141" s="17" t="s">
        <v>186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7" t="s">
        <v>88</v>
      </c>
      <c r="BK141" s="158">
        <f>ROUND(I141*H141,2)</f>
        <v>0</v>
      </c>
      <c r="BL141" s="17" t="s">
        <v>192</v>
      </c>
      <c r="BM141" s="157" t="s">
        <v>254</v>
      </c>
    </row>
    <row r="142" spans="2:65" s="1" customFormat="1" ht="24.25" customHeight="1">
      <c r="B142" s="144"/>
      <c r="C142" s="145" t="s">
        <v>237</v>
      </c>
      <c r="D142" s="145" t="s">
        <v>188</v>
      </c>
      <c r="E142" s="146" t="s">
        <v>281</v>
      </c>
      <c r="F142" s="147" t="s">
        <v>282</v>
      </c>
      <c r="G142" s="148" t="s">
        <v>277</v>
      </c>
      <c r="H142" s="149">
        <v>4.67</v>
      </c>
      <c r="I142" s="150"/>
      <c r="J142" s="151">
        <f>ROUND(I142*H142,2)</f>
        <v>0</v>
      </c>
      <c r="K142" s="152"/>
      <c r="L142" s="32"/>
      <c r="M142" s="153" t="s">
        <v>1</v>
      </c>
      <c r="N142" s="154" t="s">
        <v>41</v>
      </c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AR142" s="157" t="s">
        <v>192</v>
      </c>
      <c r="AT142" s="157" t="s">
        <v>188</v>
      </c>
      <c r="AU142" s="157" t="s">
        <v>88</v>
      </c>
      <c r="AY142" s="17" t="s">
        <v>186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7" t="s">
        <v>88</v>
      </c>
      <c r="BK142" s="158">
        <f>ROUND(I142*H142,2)</f>
        <v>0</v>
      </c>
      <c r="BL142" s="17" t="s">
        <v>192</v>
      </c>
      <c r="BM142" s="157" t="s">
        <v>1841</v>
      </c>
    </row>
    <row r="143" spans="2:65" s="1" customFormat="1" ht="24.25" customHeight="1">
      <c r="B143" s="144"/>
      <c r="C143" s="145" t="s">
        <v>249</v>
      </c>
      <c r="D143" s="145" t="s">
        <v>188</v>
      </c>
      <c r="E143" s="146" t="s">
        <v>293</v>
      </c>
      <c r="F143" s="147" t="s">
        <v>294</v>
      </c>
      <c r="G143" s="148" t="s">
        <v>198</v>
      </c>
      <c r="H143" s="149">
        <v>5.7930000000000001</v>
      </c>
      <c r="I143" s="150"/>
      <c r="J143" s="151">
        <f>ROUND(I143*H143,2)</f>
        <v>0</v>
      </c>
      <c r="K143" s="152"/>
      <c r="L143" s="32"/>
      <c r="M143" s="153" t="s">
        <v>1</v>
      </c>
      <c r="N143" s="154" t="s">
        <v>41</v>
      </c>
      <c r="P143" s="155">
        <f>O143*H143</f>
        <v>0</v>
      </c>
      <c r="Q143" s="155">
        <v>0</v>
      </c>
      <c r="R143" s="155">
        <f>Q143*H143</f>
        <v>0</v>
      </c>
      <c r="S143" s="155">
        <v>0</v>
      </c>
      <c r="T143" s="156">
        <f>S143*H143</f>
        <v>0</v>
      </c>
      <c r="AR143" s="157" t="s">
        <v>192</v>
      </c>
      <c r="AT143" s="157" t="s">
        <v>188</v>
      </c>
      <c r="AU143" s="157" t="s">
        <v>88</v>
      </c>
      <c r="AY143" s="17" t="s">
        <v>186</v>
      </c>
      <c r="BE143" s="158">
        <f>IF(N143="základná",J143,0)</f>
        <v>0</v>
      </c>
      <c r="BF143" s="158">
        <f>IF(N143="znížená",J143,0)</f>
        <v>0</v>
      </c>
      <c r="BG143" s="158">
        <f>IF(N143="zákl. prenesená",J143,0)</f>
        <v>0</v>
      </c>
      <c r="BH143" s="158">
        <f>IF(N143="zníž. prenesená",J143,0)</f>
        <v>0</v>
      </c>
      <c r="BI143" s="158">
        <f>IF(N143="nulová",J143,0)</f>
        <v>0</v>
      </c>
      <c r="BJ143" s="17" t="s">
        <v>88</v>
      </c>
      <c r="BK143" s="158">
        <f>ROUND(I143*H143,2)</f>
        <v>0</v>
      </c>
      <c r="BL143" s="17" t="s">
        <v>192</v>
      </c>
      <c r="BM143" s="157" t="s">
        <v>267</v>
      </c>
    </row>
    <row r="144" spans="2:65" s="12" customFormat="1">
      <c r="B144" s="159"/>
      <c r="D144" s="160" t="s">
        <v>193</v>
      </c>
      <c r="E144" s="161" t="s">
        <v>1</v>
      </c>
      <c r="F144" s="162" t="s">
        <v>1842</v>
      </c>
      <c r="H144" s="163">
        <v>5.7930000000000001</v>
      </c>
      <c r="I144" s="164"/>
      <c r="L144" s="159"/>
      <c r="M144" s="165"/>
      <c r="T144" s="166"/>
      <c r="AT144" s="161" t="s">
        <v>193</v>
      </c>
      <c r="AU144" s="161" t="s">
        <v>88</v>
      </c>
      <c r="AV144" s="12" t="s">
        <v>88</v>
      </c>
      <c r="AW144" s="12" t="s">
        <v>31</v>
      </c>
      <c r="AX144" s="12" t="s">
        <v>75</v>
      </c>
      <c r="AY144" s="161" t="s">
        <v>186</v>
      </c>
    </row>
    <row r="145" spans="2:65" s="13" customFormat="1">
      <c r="B145" s="167"/>
      <c r="D145" s="160" t="s">
        <v>193</v>
      </c>
      <c r="E145" s="168" t="s">
        <v>1</v>
      </c>
      <c r="F145" s="169" t="s">
        <v>195</v>
      </c>
      <c r="H145" s="170">
        <v>5.7930000000000001</v>
      </c>
      <c r="I145" s="171"/>
      <c r="L145" s="167"/>
      <c r="M145" s="172"/>
      <c r="T145" s="173"/>
      <c r="AT145" s="168" t="s">
        <v>193</v>
      </c>
      <c r="AU145" s="168" t="s">
        <v>88</v>
      </c>
      <c r="AV145" s="13" t="s">
        <v>192</v>
      </c>
      <c r="AW145" s="13" t="s">
        <v>31</v>
      </c>
      <c r="AX145" s="13" t="s">
        <v>82</v>
      </c>
      <c r="AY145" s="168" t="s">
        <v>186</v>
      </c>
    </row>
    <row r="146" spans="2:65" s="11" customFormat="1" ht="22.9" customHeight="1">
      <c r="B146" s="132"/>
      <c r="D146" s="133" t="s">
        <v>74</v>
      </c>
      <c r="E146" s="142" t="s">
        <v>192</v>
      </c>
      <c r="F146" s="142" t="s">
        <v>425</v>
      </c>
      <c r="I146" s="135"/>
      <c r="J146" s="143">
        <f>BK146</f>
        <v>0</v>
      </c>
      <c r="L146" s="132"/>
      <c r="M146" s="137"/>
      <c r="P146" s="138">
        <f>SUM(P147:P150)</f>
        <v>0</v>
      </c>
      <c r="R146" s="138">
        <f>SUM(R147:R150)</f>
        <v>0</v>
      </c>
      <c r="T146" s="139">
        <f>SUM(T147:T150)</f>
        <v>0</v>
      </c>
      <c r="AR146" s="133" t="s">
        <v>82</v>
      </c>
      <c r="AT146" s="140" t="s">
        <v>74</v>
      </c>
      <c r="AU146" s="140" t="s">
        <v>82</v>
      </c>
      <c r="AY146" s="133" t="s">
        <v>186</v>
      </c>
      <c r="BK146" s="141">
        <f>SUM(BK147:BK150)</f>
        <v>0</v>
      </c>
    </row>
    <row r="147" spans="2:65" s="1" customFormat="1" ht="37.9" customHeight="1">
      <c r="B147" s="144"/>
      <c r="C147" s="145" t="s">
        <v>254</v>
      </c>
      <c r="D147" s="145" t="s">
        <v>188</v>
      </c>
      <c r="E147" s="146" t="s">
        <v>1843</v>
      </c>
      <c r="F147" s="147" t="s">
        <v>1844</v>
      </c>
      <c r="G147" s="148" t="s">
        <v>198</v>
      </c>
      <c r="H147" s="149">
        <v>2.919</v>
      </c>
      <c r="I147" s="150"/>
      <c r="J147" s="151">
        <f>ROUND(I147*H147,2)</f>
        <v>0</v>
      </c>
      <c r="K147" s="152"/>
      <c r="L147" s="32"/>
      <c r="M147" s="153" t="s">
        <v>1</v>
      </c>
      <c r="N147" s="154" t="s">
        <v>41</v>
      </c>
      <c r="P147" s="155">
        <f>O147*H147</f>
        <v>0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AR147" s="157" t="s">
        <v>192</v>
      </c>
      <c r="AT147" s="157" t="s">
        <v>188</v>
      </c>
      <c r="AU147" s="157" t="s">
        <v>88</v>
      </c>
      <c r="AY147" s="17" t="s">
        <v>186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7" t="s">
        <v>88</v>
      </c>
      <c r="BK147" s="158">
        <f>ROUND(I147*H147,2)</f>
        <v>0</v>
      </c>
      <c r="BL147" s="17" t="s">
        <v>192</v>
      </c>
      <c r="BM147" s="157" t="s">
        <v>272</v>
      </c>
    </row>
    <row r="148" spans="2:65" s="12" customFormat="1">
      <c r="B148" s="159"/>
      <c r="D148" s="160" t="s">
        <v>193</v>
      </c>
      <c r="E148" s="161" t="s">
        <v>1</v>
      </c>
      <c r="F148" s="162" t="s">
        <v>1845</v>
      </c>
      <c r="H148" s="163">
        <v>2.2679999999999998</v>
      </c>
      <c r="I148" s="164"/>
      <c r="L148" s="159"/>
      <c r="M148" s="165"/>
      <c r="T148" s="166"/>
      <c r="AT148" s="161" t="s">
        <v>193</v>
      </c>
      <c r="AU148" s="161" t="s">
        <v>88</v>
      </c>
      <c r="AV148" s="12" t="s">
        <v>88</v>
      </c>
      <c r="AW148" s="12" t="s">
        <v>31</v>
      </c>
      <c r="AX148" s="12" t="s">
        <v>75</v>
      </c>
      <c r="AY148" s="161" t="s">
        <v>186</v>
      </c>
    </row>
    <row r="149" spans="2:65" s="12" customFormat="1">
      <c r="B149" s="159"/>
      <c r="D149" s="160" t="s">
        <v>193</v>
      </c>
      <c r="E149" s="161" t="s">
        <v>1</v>
      </c>
      <c r="F149" s="162" t="s">
        <v>1846</v>
      </c>
      <c r="H149" s="163">
        <v>0.65100000000000002</v>
      </c>
      <c r="I149" s="164"/>
      <c r="L149" s="159"/>
      <c r="M149" s="165"/>
      <c r="T149" s="166"/>
      <c r="AT149" s="161" t="s">
        <v>193</v>
      </c>
      <c r="AU149" s="161" t="s">
        <v>88</v>
      </c>
      <c r="AV149" s="12" t="s">
        <v>88</v>
      </c>
      <c r="AW149" s="12" t="s">
        <v>31</v>
      </c>
      <c r="AX149" s="12" t="s">
        <v>75</v>
      </c>
      <c r="AY149" s="161" t="s">
        <v>186</v>
      </c>
    </row>
    <row r="150" spans="2:65" s="13" customFormat="1">
      <c r="B150" s="167"/>
      <c r="D150" s="160" t="s">
        <v>193</v>
      </c>
      <c r="E150" s="168" t="s">
        <v>1</v>
      </c>
      <c r="F150" s="169" t="s">
        <v>195</v>
      </c>
      <c r="H150" s="170">
        <v>2.919</v>
      </c>
      <c r="I150" s="171"/>
      <c r="L150" s="167"/>
      <c r="M150" s="172"/>
      <c r="T150" s="173"/>
      <c r="AT150" s="168" t="s">
        <v>193</v>
      </c>
      <c r="AU150" s="168" t="s">
        <v>88</v>
      </c>
      <c r="AV150" s="13" t="s">
        <v>192</v>
      </c>
      <c r="AW150" s="13" t="s">
        <v>31</v>
      </c>
      <c r="AX150" s="13" t="s">
        <v>82</v>
      </c>
      <c r="AY150" s="168" t="s">
        <v>186</v>
      </c>
    </row>
    <row r="151" spans="2:65" s="11" customFormat="1" ht="22.9" customHeight="1">
      <c r="B151" s="132"/>
      <c r="D151" s="133" t="s">
        <v>74</v>
      </c>
      <c r="E151" s="142" t="s">
        <v>222</v>
      </c>
      <c r="F151" s="142" t="s">
        <v>822</v>
      </c>
      <c r="I151" s="135"/>
      <c r="J151" s="143">
        <f>BK151</f>
        <v>0</v>
      </c>
      <c r="L151" s="132"/>
      <c r="M151" s="137"/>
      <c r="P151" s="138">
        <f>SUM(P152:P167)</f>
        <v>0</v>
      </c>
      <c r="R151" s="138">
        <f>SUM(R152:R167)</f>
        <v>0</v>
      </c>
      <c r="T151" s="139">
        <f>SUM(T152:T167)</f>
        <v>0</v>
      </c>
      <c r="AR151" s="133" t="s">
        <v>82</v>
      </c>
      <c r="AT151" s="140" t="s">
        <v>74</v>
      </c>
      <c r="AU151" s="140" t="s">
        <v>82</v>
      </c>
      <c r="AY151" s="133" t="s">
        <v>186</v>
      </c>
      <c r="BK151" s="141">
        <f>SUM(BK152:BK167)</f>
        <v>0</v>
      </c>
    </row>
    <row r="152" spans="2:65" s="1" customFormat="1" ht="24.25" customHeight="1">
      <c r="B152" s="144"/>
      <c r="C152" s="145" t="s">
        <v>261</v>
      </c>
      <c r="D152" s="145" t="s">
        <v>188</v>
      </c>
      <c r="E152" s="146" t="s">
        <v>1847</v>
      </c>
      <c r="F152" s="147" t="s">
        <v>1848</v>
      </c>
      <c r="G152" s="148" t="s">
        <v>322</v>
      </c>
      <c r="H152" s="149">
        <v>4.5999999999999996</v>
      </c>
      <c r="I152" s="150"/>
      <c r="J152" s="151">
        <f>ROUND(I152*H152,2)</f>
        <v>0</v>
      </c>
      <c r="K152" s="152"/>
      <c r="L152" s="32"/>
      <c r="M152" s="153" t="s">
        <v>1</v>
      </c>
      <c r="N152" s="154" t="s">
        <v>41</v>
      </c>
      <c r="P152" s="155">
        <f>O152*H152</f>
        <v>0</v>
      </c>
      <c r="Q152" s="155">
        <v>0</v>
      </c>
      <c r="R152" s="155">
        <f>Q152*H152</f>
        <v>0</v>
      </c>
      <c r="S152" s="155">
        <v>0</v>
      </c>
      <c r="T152" s="156">
        <f>S152*H152</f>
        <v>0</v>
      </c>
      <c r="AR152" s="157" t="s">
        <v>192</v>
      </c>
      <c r="AT152" s="157" t="s">
        <v>188</v>
      </c>
      <c r="AU152" s="157" t="s">
        <v>88</v>
      </c>
      <c r="AY152" s="17" t="s">
        <v>186</v>
      </c>
      <c r="BE152" s="158">
        <f>IF(N152="základná",J152,0)</f>
        <v>0</v>
      </c>
      <c r="BF152" s="158">
        <f>IF(N152="znížená",J152,0)</f>
        <v>0</v>
      </c>
      <c r="BG152" s="158">
        <f>IF(N152="zákl. prenesená",J152,0)</f>
        <v>0</v>
      </c>
      <c r="BH152" s="158">
        <f>IF(N152="zníž. prenesená",J152,0)</f>
        <v>0</v>
      </c>
      <c r="BI152" s="158">
        <f>IF(N152="nulová",J152,0)</f>
        <v>0</v>
      </c>
      <c r="BJ152" s="17" t="s">
        <v>88</v>
      </c>
      <c r="BK152" s="158">
        <f>ROUND(I152*H152,2)</f>
        <v>0</v>
      </c>
      <c r="BL152" s="17" t="s">
        <v>192</v>
      </c>
      <c r="BM152" s="157" t="s">
        <v>288</v>
      </c>
    </row>
    <row r="153" spans="2:65" s="12" customFormat="1">
      <c r="B153" s="159"/>
      <c r="D153" s="160" t="s">
        <v>193</v>
      </c>
      <c r="E153" s="161" t="s">
        <v>1</v>
      </c>
      <c r="F153" s="162" t="s">
        <v>1849</v>
      </c>
      <c r="H153" s="163">
        <v>4.5999999999999996</v>
      </c>
      <c r="I153" s="164"/>
      <c r="L153" s="159"/>
      <c r="M153" s="165"/>
      <c r="T153" s="166"/>
      <c r="AT153" s="161" t="s">
        <v>193</v>
      </c>
      <c r="AU153" s="161" t="s">
        <v>88</v>
      </c>
      <c r="AV153" s="12" t="s">
        <v>88</v>
      </c>
      <c r="AW153" s="12" t="s">
        <v>31</v>
      </c>
      <c r="AX153" s="12" t="s">
        <v>75</v>
      </c>
      <c r="AY153" s="161" t="s">
        <v>186</v>
      </c>
    </row>
    <row r="154" spans="2:65" s="13" customFormat="1">
      <c r="B154" s="167"/>
      <c r="D154" s="160" t="s">
        <v>193</v>
      </c>
      <c r="E154" s="168" t="s">
        <v>1</v>
      </c>
      <c r="F154" s="169" t="s">
        <v>195</v>
      </c>
      <c r="H154" s="170">
        <v>4.5999999999999996</v>
      </c>
      <c r="I154" s="171"/>
      <c r="L154" s="167"/>
      <c r="M154" s="172"/>
      <c r="T154" s="173"/>
      <c r="AT154" s="168" t="s">
        <v>193</v>
      </c>
      <c r="AU154" s="168" t="s">
        <v>88</v>
      </c>
      <c r="AV154" s="13" t="s">
        <v>192</v>
      </c>
      <c r="AW154" s="13" t="s">
        <v>31</v>
      </c>
      <c r="AX154" s="13" t="s">
        <v>82</v>
      </c>
      <c r="AY154" s="168" t="s">
        <v>186</v>
      </c>
    </row>
    <row r="155" spans="2:65" s="1" customFormat="1" ht="24.25" customHeight="1">
      <c r="B155" s="144"/>
      <c r="C155" s="145" t="s">
        <v>264</v>
      </c>
      <c r="D155" s="145" t="s">
        <v>188</v>
      </c>
      <c r="E155" s="146" t="s">
        <v>1850</v>
      </c>
      <c r="F155" s="147" t="s">
        <v>1851</v>
      </c>
      <c r="G155" s="148" t="s">
        <v>322</v>
      </c>
      <c r="H155" s="149">
        <v>10.8</v>
      </c>
      <c r="I155" s="150"/>
      <c r="J155" s="151">
        <f>ROUND(I155*H155,2)</f>
        <v>0</v>
      </c>
      <c r="K155" s="152"/>
      <c r="L155" s="32"/>
      <c r="M155" s="153" t="s">
        <v>1</v>
      </c>
      <c r="N155" s="154" t="s">
        <v>41</v>
      </c>
      <c r="P155" s="155">
        <f>O155*H155</f>
        <v>0</v>
      </c>
      <c r="Q155" s="155">
        <v>0</v>
      </c>
      <c r="R155" s="155">
        <f>Q155*H155</f>
        <v>0</v>
      </c>
      <c r="S155" s="155">
        <v>0</v>
      </c>
      <c r="T155" s="156">
        <f>S155*H155</f>
        <v>0</v>
      </c>
      <c r="AR155" s="157" t="s">
        <v>192</v>
      </c>
      <c r="AT155" s="157" t="s">
        <v>188</v>
      </c>
      <c r="AU155" s="157" t="s">
        <v>88</v>
      </c>
      <c r="AY155" s="17" t="s">
        <v>186</v>
      </c>
      <c r="BE155" s="158">
        <f>IF(N155="základná",J155,0)</f>
        <v>0</v>
      </c>
      <c r="BF155" s="158">
        <f>IF(N155="znížená",J155,0)</f>
        <v>0</v>
      </c>
      <c r="BG155" s="158">
        <f>IF(N155="zákl. prenesená",J155,0)</f>
        <v>0</v>
      </c>
      <c r="BH155" s="158">
        <f>IF(N155="zníž. prenesená",J155,0)</f>
        <v>0</v>
      </c>
      <c r="BI155" s="158">
        <f>IF(N155="nulová",J155,0)</f>
        <v>0</v>
      </c>
      <c r="BJ155" s="17" t="s">
        <v>88</v>
      </c>
      <c r="BK155" s="158">
        <f>ROUND(I155*H155,2)</f>
        <v>0</v>
      </c>
      <c r="BL155" s="17" t="s">
        <v>192</v>
      </c>
      <c r="BM155" s="157" t="s">
        <v>292</v>
      </c>
    </row>
    <row r="156" spans="2:65" s="1" customFormat="1" ht="21.75" customHeight="1">
      <c r="B156" s="144"/>
      <c r="C156" s="145" t="s">
        <v>269</v>
      </c>
      <c r="D156" s="145" t="s">
        <v>188</v>
      </c>
      <c r="E156" s="146" t="s">
        <v>1852</v>
      </c>
      <c r="F156" s="147" t="s">
        <v>1853</v>
      </c>
      <c r="G156" s="148" t="s">
        <v>322</v>
      </c>
      <c r="H156" s="149">
        <v>0.6</v>
      </c>
      <c r="I156" s="150"/>
      <c r="J156" s="151">
        <f>ROUND(I156*H156,2)</f>
        <v>0</v>
      </c>
      <c r="K156" s="152"/>
      <c r="L156" s="32"/>
      <c r="M156" s="153" t="s">
        <v>1</v>
      </c>
      <c r="N156" s="154" t="s">
        <v>41</v>
      </c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AR156" s="157" t="s">
        <v>192</v>
      </c>
      <c r="AT156" s="157" t="s">
        <v>188</v>
      </c>
      <c r="AU156" s="157" t="s">
        <v>88</v>
      </c>
      <c r="AY156" s="17" t="s">
        <v>186</v>
      </c>
      <c r="BE156" s="158">
        <f>IF(N156="základná",J156,0)</f>
        <v>0</v>
      </c>
      <c r="BF156" s="158">
        <f>IF(N156="znížená",J156,0)</f>
        <v>0</v>
      </c>
      <c r="BG156" s="158">
        <f>IF(N156="zákl. prenesená",J156,0)</f>
        <v>0</v>
      </c>
      <c r="BH156" s="158">
        <f>IF(N156="zníž. prenesená",J156,0)</f>
        <v>0</v>
      </c>
      <c r="BI156" s="158">
        <f>IF(N156="nulová",J156,0)</f>
        <v>0</v>
      </c>
      <c r="BJ156" s="17" t="s">
        <v>88</v>
      </c>
      <c r="BK156" s="158">
        <f>ROUND(I156*H156,2)</f>
        <v>0</v>
      </c>
      <c r="BL156" s="17" t="s">
        <v>192</v>
      </c>
      <c r="BM156" s="157" t="s">
        <v>314</v>
      </c>
    </row>
    <row r="157" spans="2:65" s="1" customFormat="1" ht="24.25" customHeight="1">
      <c r="B157" s="144"/>
      <c r="C157" s="145" t="s">
        <v>267</v>
      </c>
      <c r="D157" s="145" t="s">
        <v>188</v>
      </c>
      <c r="E157" s="146" t="s">
        <v>1854</v>
      </c>
      <c r="F157" s="147" t="s">
        <v>1855</v>
      </c>
      <c r="G157" s="148" t="s">
        <v>322</v>
      </c>
      <c r="H157" s="149">
        <v>4.5999999999999996</v>
      </c>
      <c r="I157" s="150"/>
      <c r="J157" s="151">
        <f>ROUND(I157*H157,2)</f>
        <v>0</v>
      </c>
      <c r="K157" s="152"/>
      <c r="L157" s="32"/>
      <c r="M157" s="153" t="s">
        <v>1</v>
      </c>
      <c r="N157" s="154" t="s">
        <v>41</v>
      </c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AR157" s="157" t="s">
        <v>192</v>
      </c>
      <c r="AT157" s="157" t="s">
        <v>188</v>
      </c>
      <c r="AU157" s="157" t="s">
        <v>88</v>
      </c>
      <c r="AY157" s="17" t="s">
        <v>186</v>
      </c>
      <c r="BE157" s="158">
        <f>IF(N157="základná",J157,0)</f>
        <v>0</v>
      </c>
      <c r="BF157" s="158">
        <f>IF(N157="znížená",J157,0)</f>
        <v>0</v>
      </c>
      <c r="BG157" s="158">
        <f>IF(N157="zákl. prenesená",J157,0)</f>
        <v>0</v>
      </c>
      <c r="BH157" s="158">
        <f>IF(N157="zníž. prenesená",J157,0)</f>
        <v>0</v>
      </c>
      <c r="BI157" s="158">
        <f>IF(N157="nulová",J157,0)</f>
        <v>0</v>
      </c>
      <c r="BJ157" s="17" t="s">
        <v>88</v>
      </c>
      <c r="BK157" s="158">
        <f>ROUND(I157*H157,2)</f>
        <v>0</v>
      </c>
      <c r="BL157" s="17" t="s">
        <v>192</v>
      </c>
      <c r="BM157" s="157" t="s">
        <v>295</v>
      </c>
    </row>
    <row r="158" spans="2:65" s="1" customFormat="1" ht="16.5" customHeight="1">
      <c r="B158" s="144"/>
      <c r="C158" s="145" t="s">
        <v>280</v>
      </c>
      <c r="D158" s="145" t="s">
        <v>188</v>
      </c>
      <c r="E158" s="146" t="s">
        <v>1856</v>
      </c>
      <c r="F158" s="147" t="s">
        <v>1857</v>
      </c>
      <c r="G158" s="148" t="s">
        <v>322</v>
      </c>
      <c r="H158" s="149">
        <v>10.8</v>
      </c>
      <c r="I158" s="150"/>
      <c r="J158" s="151">
        <f>ROUND(I158*H158,2)</f>
        <v>0</v>
      </c>
      <c r="K158" s="152"/>
      <c r="L158" s="32"/>
      <c r="M158" s="153" t="s">
        <v>1</v>
      </c>
      <c r="N158" s="154" t="s">
        <v>41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AR158" s="157" t="s">
        <v>192</v>
      </c>
      <c r="AT158" s="157" t="s">
        <v>188</v>
      </c>
      <c r="AU158" s="157" t="s">
        <v>88</v>
      </c>
      <c r="AY158" s="17" t="s">
        <v>186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7" t="s">
        <v>88</v>
      </c>
      <c r="BK158" s="158">
        <f>ROUND(I158*H158,2)</f>
        <v>0</v>
      </c>
      <c r="BL158" s="17" t="s">
        <v>192</v>
      </c>
      <c r="BM158" s="157" t="s">
        <v>326</v>
      </c>
    </row>
    <row r="159" spans="2:65" s="1" customFormat="1" ht="21.75" customHeight="1">
      <c r="B159" s="144"/>
      <c r="C159" s="145" t="s">
        <v>272</v>
      </c>
      <c r="D159" s="145" t="s">
        <v>188</v>
      </c>
      <c r="E159" s="146" t="s">
        <v>1858</v>
      </c>
      <c r="F159" s="147" t="s">
        <v>1859</v>
      </c>
      <c r="G159" s="148" t="s">
        <v>322</v>
      </c>
      <c r="H159" s="149">
        <v>17</v>
      </c>
      <c r="I159" s="150"/>
      <c r="J159" s="151">
        <f>ROUND(I159*H159,2)</f>
        <v>0</v>
      </c>
      <c r="K159" s="152"/>
      <c r="L159" s="32"/>
      <c r="M159" s="153" t="s">
        <v>1</v>
      </c>
      <c r="N159" s="154" t="s">
        <v>41</v>
      </c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AR159" s="157" t="s">
        <v>192</v>
      </c>
      <c r="AT159" s="157" t="s">
        <v>188</v>
      </c>
      <c r="AU159" s="157" t="s">
        <v>88</v>
      </c>
      <c r="AY159" s="17" t="s">
        <v>186</v>
      </c>
      <c r="BE159" s="158">
        <f>IF(N159="základná",J159,0)</f>
        <v>0</v>
      </c>
      <c r="BF159" s="158">
        <f>IF(N159="znížená",J159,0)</f>
        <v>0</v>
      </c>
      <c r="BG159" s="158">
        <f>IF(N159="zákl. prenesená",J159,0)</f>
        <v>0</v>
      </c>
      <c r="BH159" s="158">
        <f>IF(N159="zníž. prenesená",J159,0)</f>
        <v>0</v>
      </c>
      <c r="BI159" s="158">
        <f>IF(N159="nulová",J159,0)</f>
        <v>0</v>
      </c>
      <c r="BJ159" s="17" t="s">
        <v>88</v>
      </c>
      <c r="BK159" s="158">
        <f>ROUND(I159*H159,2)</f>
        <v>0</v>
      </c>
      <c r="BL159" s="17" t="s">
        <v>192</v>
      </c>
      <c r="BM159" s="157" t="s">
        <v>1860</v>
      </c>
    </row>
    <row r="160" spans="2:65" s="12" customFormat="1">
      <c r="B160" s="159"/>
      <c r="D160" s="160" t="s">
        <v>193</v>
      </c>
      <c r="E160" s="161" t="s">
        <v>1</v>
      </c>
      <c r="F160" s="162" t="s">
        <v>1861</v>
      </c>
      <c r="H160" s="163">
        <v>17</v>
      </c>
      <c r="I160" s="164"/>
      <c r="L160" s="159"/>
      <c r="M160" s="165"/>
      <c r="T160" s="166"/>
      <c r="AT160" s="161" t="s">
        <v>193</v>
      </c>
      <c r="AU160" s="161" t="s">
        <v>88</v>
      </c>
      <c r="AV160" s="12" t="s">
        <v>88</v>
      </c>
      <c r="AW160" s="12" t="s">
        <v>31</v>
      </c>
      <c r="AX160" s="12" t="s">
        <v>82</v>
      </c>
      <c r="AY160" s="161" t="s">
        <v>186</v>
      </c>
    </row>
    <row r="161" spans="2:65" s="1" customFormat="1" ht="33" customHeight="1">
      <c r="B161" s="144"/>
      <c r="C161" s="145" t="s">
        <v>289</v>
      </c>
      <c r="D161" s="145" t="s">
        <v>188</v>
      </c>
      <c r="E161" s="146" t="s">
        <v>1862</v>
      </c>
      <c r="F161" s="147" t="s">
        <v>1863</v>
      </c>
      <c r="G161" s="148" t="s">
        <v>379</v>
      </c>
      <c r="H161" s="149">
        <v>3</v>
      </c>
      <c r="I161" s="150"/>
      <c r="J161" s="151">
        <f t="shared" ref="J161:J167" si="0">ROUND(I161*H161,2)</f>
        <v>0</v>
      </c>
      <c r="K161" s="152"/>
      <c r="L161" s="32"/>
      <c r="M161" s="153" t="s">
        <v>1</v>
      </c>
      <c r="N161" s="154" t="s">
        <v>41</v>
      </c>
      <c r="P161" s="155">
        <f t="shared" ref="P161:P167" si="1">O161*H161</f>
        <v>0</v>
      </c>
      <c r="Q161" s="155">
        <v>0</v>
      </c>
      <c r="R161" s="155">
        <f t="shared" ref="R161:R167" si="2">Q161*H161</f>
        <v>0</v>
      </c>
      <c r="S161" s="155">
        <v>0</v>
      </c>
      <c r="T161" s="156">
        <f t="shared" ref="T161:T167" si="3">S161*H161</f>
        <v>0</v>
      </c>
      <c r="AR161" s="157" t="s">
        <v>192</v>
      </c>
      <c r="AT161" s="157" t="s">
        <v>188</v>
      </c>
      <c r="AU161" s="157" t="s">
        <v>88</v>
      </c>
      <c r="AY161" s="17" t="s">
        <v>186</v>
      </c>
      <c r="BE161" s="158">
        <f t="shared" ref="BE161:BE167" si="4">IF(N161="základná",J161,0)</f>
        <v>0</v>
      </c>
      <c r="BF161" s="158">
        <f t="shared" ref="BF161:BF167" si="5">IF(N161="znížená",J161,0)</f>
        <v>0</v>
      </c>
      <c r="BG161" s="158">
        <f t="shared" ref="BG161:BG167" si="6">IF(N161="zákl. prenesená",J161,0)</f>
        <v>0</v>
      </c>
      <c r="BH161" s="158">
        <f t="shared" ref="BH161:BH167" si="7">IF(N161="zníž. prenesená",J161,0)</f>
        <v>0</v>
      </c>
      <c r="BI161" s="158">
        <f t="shared" ref="BI161:BI167" si="8">IF(N161="nulová",J161,0)</f>
        <v>0</v>
      </c>
      <c r="BJ161" s="17" t="s">
        <v>88</v>
      </c>
      <c r="BK161" s="158">
        <f t="shared" ref="BK161:BK167" si="9">ROUND(I161*H161,2)</f>
        <v>0</v>
      </c>
      <c r="BL161" s="17" t="s">
        <v>192</v>
      </c>
      <c r="BM161" s="157" t="s">
        <v>331</v>
      </c>
    </row>
    <row r="162" spans="2:65" s="1" customFormat="1" ht="33" customHeight="1">
      <c r="B162" s="144"/>
      <c r="C162" s="180" t="s">
        <v>288</v>
      </c>
      <c r="D162" s="180" t="s">
        <v>218</v>
      </c>
      <c r="E162" s="181" t="s">
        <v>1864</v>
      </c>
      <c r="F162" s="182" t="s">
        <v>1865</v>
      </c>
      <c r="G162" s="183" t="s">
        <v>379</v>
      </c>
      <c r="H162" s="184">
        <v>3</v>
      </c>
      <c r="I162" s="185"/>
      <c r="J162" s="186">
        <f t="shared" si="0"/>
        <v>0</v>
      </c>
      <c r="K162" s="187"/>
      <c r="L162" s="188"/>
      <c r="M162" s="189" t="s">
        <v>1</v>
      </c>
      <c r="N162" s="190" t="s">
        <v>41</v>
      </c>
      <c r="P162" s="155">
        <f t="shared" si="1"/>
        <v>0</v>
      </c>
      <c r="Q162" s="155">
        <v>0</v>
      </c>
      <c r="R162" s="155">
        <f t="shared" si="2"/>
        <v>0</v>
      </c>
      <c r="S162" s="155">
        <v>0</v>
      </c>
      <c r="T162" s="156">
        <f t="shared" si="3"/>
        <v>0</v>
      </c>
      <c r="AR162" s="157" t="s">
        <v>222</v>
      </c>
      <c r="AT162" s="157" t="s">
        <v>218</v>
      </c>
      <c r="AU162" s="157" t="s">
        <v>88</v>
      </c>
      <c r="AY162" s="17" t="s">
        <v>186</v>
      </c>
      <c r="BE162" s="158">
        <f t="shared" si="4"/>
        <v>0</v>
      </c>
      <c r="BF162" s="158">
        <f t="shared" si="5"/>
        <v>0</v>
      </c>
      <c r="BG162" s="158">
        <f t="shared" si="6"/>
        <v>0</v>
      </c>
      <c r="BH162" s="158">
        <f t="shared" si="7"/>
        <v>0</v>
      </c>
      <c r="BI162" s="158">
        <f t="shared" si="8"/>
        <v>0</v>
      </c>
      <c r="BJ162" s="17" t="s">
        <v>88</v>
      </c>
      <c r="BK162" s="158">
        <f t="shared" si="9"/>
        <v>0</v>
      </c>
      <c r="BL162" s="17" t="s">
        <v>192</v>
      </c>
      <c r="BM162" s="157" t="s">
        <v>336</v>
      </c>
    </row>
    <row r="163" spans="2:65" s="1" customFormat="1" ht="24.25" customHeight="1">
      <c r="B163" s="144"/>
      <c r="C163" s="180" t="s">
        <v>301</v>
      </c>
      <c r="D163" s="180" t="s">
        <v>218</v>
      </c>
      <c r="E163" s="181" t="s">
        <v>1866</v>
      </c>
      <c r="F163" s="182" t="s">
        <v>1867</v>
      </c>
      <c r="G163" s="183" t="s">
        <v>379</v>
      </c>
      <c r="H163" s="184">
        <v>3</v>
      </c>
      <c r="I163" s="185"/>
      <c r="J163" s="186">
        <f t="shared" si="0"/>
        <v>0</v>
      </c>
      <c r="K163" s="187"/>
      <c r="L163" s="188"/>
      <c r="M163" s="189" t="s">
        <v>1</v>
      </c>
      <c r="N163" s="190" t="s">
        <v>41</v>
      </c>
      <c r="P163" s="155">
        <f t="shared" si="1"/>
        <v>0</v>
      </c>
      <c r="Q163" s="155">
        <v>0</v>
      </c>
      <c r="R163" s="155">
        <f t="shared" si="2"/>
        <v>0</v>
      </c>
      <c r="S163" s="155">
        <v>0</v>
      </c>
      <c r="T163" s="156">
        <f t="shared" si="3"/>
        <v>0</v>
      </c>
      <c r="AR163" s="157" t="s">
        <v>222</v>
      </c>
      <c r="AT163" s="157" t="s">
        <v>218</v>
      </c>
      <c r="AU163" s="157" t="s">
        <v>88</v>
      </c>
      <c r="AY163" s="17" t="s">
        <v>186</v>
      </c>
      <c r="BE163" s="158">
        <f t="shared" si="4"/>
        <v>0</v>
      </c>
      <c r="BF163" s="158">
        <f t="shared" si="5"/>
        <v>0</v>
      </c>
      <c r="BG163" s="158">
        <f t="shared" si="6"/>
        <v>0</v>
      </c>
      <c r="BH163" s="158">
        <f t="shared" si="7"/>
        <v>0</v>
      </c>
      <c r="BI163" s="158">
        <f t="shared" si="8"/>
        <v>0</v>
      </c>
      <c r="BJ163" s="17" t="s">
        <v>88</v>
      </c>
      <c r="BK163" s="158">
        <f t="shared" si="9"/>
        <v>0</v>
      </c>
      <c r="BL163" s="17" t="s">
        <v>192</v>
      </c>
      <c r="BM163" s="157" t="s">
        <v>341</v>
      </c>
    </row>
    <row r="164" spans="2:65" s="1" customFormat="1" ht="24.25" customHeight="1">
      <c r="B164" s="144"/>
      <c r="C164" s="180" t="s">
        <v>292</v>
      </c>
      <c r="D164" s="180" t="s">
        <v>218</v>
      </c>
      <c r="E164" s="181" t="s">
        <v>1868</v>
      </c>
      <c r="F164" s="182" t="s">
        <v>1869</v>
      </c>
      <c r="G164" s="183" t="s">
        <v>379</v>
      </c>
      <c r="H164" s="184">
        <v>3</v>
      </c>
      <c r="I164" s="185"/>
      <c r="J164" s="186">
        <f t="shared" si="0"/>
        <v>0</v>
      </c>
      <c r="K164" s="187"/>
      <c r="L164" s="188"/>
      <c r="M164" s="189" t="s">
        <v>1</v>
      </c>
      <c r="N164" s="190" t="s">
        <v>41</v>
      </c>
      <c r="P164" s="155">
        <f t="shared" si="1"/>
        <v>0</v>
      </c>
      <c r="Q164" s="155">
        <v>0</v>
      </c>
      <c r="R164" s="155">
        <f t="shared" si="2"/>
        <v>0</v>
      </c>
      <c r="S164" s="155">
        <v>0</v>
      </c>
      <c r="T164" s="156">
        <f t="shared" si="3"/>
        <v>0</v>
      </c>
      <c r="AR164" s="157" t="s">
        <v>222</v>
      </c>
      <c r="AT164" s="157" t="s">
        <v>218</v>
      </c>
      <c r="AU164" s="157" t="s">
        <v>88</v>
      </c>
      <c r="AY164" s="17" t="s">
        <v>186</v>
      </c>
      <c r="BE164" s="158">
        <f t="shared" si="4"/>
        <v>0</v>
      </c>
      <c r="BF164" s="158">
        <f t="shared" si="5"/>
        <v>0</v>
      </c>
      <c r="BG164" s="158">
        <f t="shared" si="6"/>
        <v>0</v>
      </c>
      <c r="BH164" s="158">
        <f t="shared" si="7"/>
        <v>0</v>
      </c>
      <c r="BI164" s="158">
        <f t="shared" si="8"/>
        <v>0</v>
      </c>
      <c r="BJ164" s="17" t="s">
        <v>88</v>
      </c>
      <c r="BK164" s="158">
        <f t="shared" si="9"/>
        <v>0</v>
      </c>
      <c r="BL164" s="17" t="s">
        <v>192</v>
      </c>
      <c r="BM164" s="157" t="s">
        <v>345</v>
      </c>
    </row>
    <row r="165" spans="2:65" s="1" customFormat="1" ht="24.25" customHeight="1">
      <c r="B165" s="144"/>
      <c r="C165" s="180" t="s">
        <v>7</v>
      </c>
      <c r="D165" s="180" t="s">
        <v>218</v>
      </c>
      <c r="E165" s="181" t="s">
        <v>1870</v>
      </c>
      <c r="F165" s="182" t="s">
        <v>1871</v>
      </c>
      <c r="G165" s="183" t="s">
        <v>379</v>
      </c>
      <c r="H165" s="184">
        <v>3</v>
      </c>
      <c r="I165" s="185"/>
      <c r="J165" s="186">
        <f t="shared" si="0"/>
        <v>0</v>
      </c>
      <c r="K165" s="187"/>
      <c r="L165" s="188"/>
      <c r="M165" s="189" t="s">
        <v>1</v>
      </c>
      <c r="N165" s="190" t="s">
        <v>41</v>
      </c>
      <c r="P165" s="155">
        <f t="shared" si="1"/>
        <v>0</v>
      </c>
      <c r="Q165" s="155">
        <v>0</v>
      </c>
      <c r="R165" s="155">
        <f t="shared" si="2"/>
        <v>0</v>
      </c>
      <c r="S165" s="155">
        <v>0</v>
      </c>
      <c r="T165" s="156">
        <f t="shared" si="3"/>
        <v>0</v>
      </c>
      <c r="AR165" s="157" t="s">
        <v>222</v>
      </c>
      <c r="AT165" s="157" t="s">
        <v>218</v>
      </c>
      <c r="AU165" s="157" t="s">
        <v>88</v>
      </c>
      <c r="AY165" s="17" t="s">
        <v>186</v>
      </c>
      <c r="BE165" s="158">
        <f t="shared" si="4"/>
        <v>0</v>
      </c>
      <c r="BF165" s="158">
        <f t="shared" si="5"/>
        <v>0</v>
      </c>
      <c r="BG165" s="158">
        <f t="shared" si="6"/>
        <v>0</v>
      </c>
      <c r="BH165" s="158">
        <f t="shared" si="7"/>
        <v>0</v>
      </c>
      <c r="BI165" s="158">
        <f t="shared" si="8"/>
        <v>0</v>
      </c>
      <c r="BJ165" s="17" t="s">
        <v>88</v>
      </c>
      <c r="BK165" s="158">
        <f t="shared" si="9"/>
        <v>0</v>
      </c>
      <c r="BL165" s="17" t="s">
        <v>192</v>
      </c>
      <c r="BM165" s="157" t="s">
        <v>350</v>
      </c>
    </row>
    <row r="166" spans="2:65" s="1" customFormat="1" ht="24.25" customHeight="1">
      <c r="B166" s="144"/>
      <c r="C166" s="145" t="s">
        <v>314</v>
      </c>
      <c r="D166" s="145" t="s">
        <v>188</v>
      </c>
      <c r="E166" s="146" t="s">
        <v>1872</v>
      </c>
      <c r="F166" s="147" t="s">
        <v>1873</v>
      </c>
      <c r="G166" s="148" t="s">
        <v>322</v>
      </c>
      <c r="H166" s="149">
        <v>3.05</v>
      </c>
      <c r="I166" s="150"/>
      <c r="J166" s="151">
        <f t="shared" si="0"/>
        <v>0</v>
      </c>
      <c r="K166" s="152"/>
      <c r="L166" s="32"/>
      <c r="M166" s="153" t="s">
        <v>1</v>
      </c>
      <c r="N166" s="154" t="s">
        <v>41</v>
      </c>
      <c r="P166" s="155">
        <f t="shared" si="1"/>
        <v>0</v>
      </c>
      <c r="Q166" s="155">
        <v>0</v>
      </c>
      <c r="R166" s="155">
        <f t="shared" si="2"/>
        <v>0</v>
      </c>
      <c r="S166" s="155">
        <v>0</v>
      </c>
      <c r="T166" s="156">
        <f t="shared" si="3"/>
        <v>0</v>
      </c>
      <c r="AR166" s="157" t="s">
        <v>192</v>
      </c>
      <c r="AT166" s="157" t="s">
        <v>188</v>
      </c>
      <c r="AU166" s="157" t="s">
        <v>88</v>
      </c>
      <c r="AY166" s="17" t="s">
        <v>186</v>
      </c>
      <c r="BE166" s="158">
        <f t="shared" si="4"/>
        <v>0</v>
      </c>
      <c r="BF166" s="158">
        <f t="shared" si="5"/>
        <v>0</v>
      </c>
      <c r="BG166" s="158">
        <f t="shared" si="6"/>
        <v>0</v>
      </c>
      <c r="BH166" s="158">
        <f t="shared" si="7"/>
        <v>0</v>
      </c>
      <c r="BI166" s="158">
        <f t="shared" si="8"/>
        <v>0</v>
      </c>
      <c r="BJ166" s="17" t="s">
        <v>88</v>
      </c>
      <c r="BK166" s="158">
        <f t="shared" si="9"/>
        <v>0</v>
      </c>
      <c r="BL166" s="17" t="s">
        <v>192</v>
      </c>
      <c r="BM166" s="157" t="s">
        <v>359</v>
      </c>
    </row>
    <row r="167" spans="2:65" s="1" customFormat="1" ht="24.25" customHeight="1">
      <c r="B167" s="144"/>
      <c r="C167" s="145" t="s">
        <v>319</v>
      </c>
      <c r="D167" s="145" t="s">
        <v>188</v>
      </c>
      <c r="E167" s="146" t="s">
        <v>1874</v>
      </c>
      <c r="F167" s="147" t="s">
        <v>1875</v>
      </c>
      <c r="G167" s="148" t="s">
        <v>322</v>
      </c>
      <c r="H167" s="149">
        <v>10.8</v>
      </c>
      <c r="I167" s="150"/>
      <c r="J167" s="151">
        <f t="shared" si="0"/>
        <v>0</v>
      </c>
      <c r="K167" s="152"/>
      <c r="L167" s="32"/>
      <c r="M167" s="153" t="s">
        <v>1</v>
      </c>
      <c r="N167" s="154" t="s">
        <v>41</v>
      </c>
      <c r="P167" s="155">
        <f t="shared" si="1"/>
        <v>0</v>
      </c>
      <c r="Q167" s="155">
        <v>0</v>
      </c>
      <c r="R167" s="155">
        <f t="shared" si="2"/>
        <v>0</v>
      </c>
      <c r="S167" s="155">
        <v>0</v>
      </c>
      <c r="T167" s="156">
        <f t="shared" si="3"/>
        <v>0</v>
      </c>
      <c r="AR167" s="157" t="s">
        <v>192</v>
      </c>
      <c r="AT167" s="157" t="s">
        <v>188</v>
      </c>
      <c r="AU167" s="157" t="s">
        <v>88</v>
      </c>
      <c r="AY167" s="17" t="s">
        <v>186</v>
      </c>
      <c r="BE167" s="158">
        <f t="shared" si="4"/>
        <v>0</v>
      </c>
      <c r="BF167" s="158">
        <f t="shared" si="5"/>
        <v>0</v>
      </c>
      <c r="BG167" s="158">
        <f t="shared" si="6"/>
        <v>0</v>
      </c>
      <c r="BH167" s="158">
        <f t="shared" si="7"/>
        <v>0</v>
      </c>
      <c r="BI167" s="158">
        <f t="shared" si="8"/>
        <v>0</v>
      </c>
      <c r="BJ167" s="17" t="s">
        <v>88</v>
      </c>
      <c r="BK167" s="158">
        <f t="shared" si="9"/>
        <v>0</v>
      </c>
      <c r="BL167" s="17" t="s">
        <v>192</v>
      </c>
      <c r="BM167" s="157" t="s">
        <v>380</v>
      </c>
    </row>
    <row r="168" spans="2:65" s="11" customFormat="1" ht="22.9" customHeight="1">
      <c r="B168" s="132"/>
      <c r="D168" s="133" t="s">
        <v>74</v>
      </c>
      <c r="E168" s="142" t="s">
        <v>232</v>
      </c>
      <c r="F168" s="142" t="s">
        <v>843</v>
      </c>
      <c r="I168" s="135"/>
      <c r="J168" s="143">
        <f>BK168</f>
        <v>0</v>
      </c>
      <c r="L168" s="132"/>
      <c r="M168" s="137"/>
      <c r="P168" s="138">
        <f>SUM(P169:P174)</f>
        <v>0</v>
      </c>
      <c r="R168" s="138">
        <f>SUM(R169:R174)</f>
        <v>0</v>
      </c>
      <c r="T168" s="139">
        <f>SUM(T169:T174)</f>
        <v>0</v>
      </c>
      <c r="AR168" s="133" t="s">
        <v>82</v>
      </c>
      <c r="AT168" s="140" t="s">
        <v>74</v>
      </c>
      <c r="AU168" s="140" t="s">
        <v>82</v>
      </c>
      <c r="AY168" s="133" t="s">
        <v>186</v>
      </c>
      <c r="BK168" s="141">
        <f>SUM(BK169:BK174)</f>
        <v>0</v>
      </c>
    </row>
    <row r="169" spans="2:65" s="1" customFormat="1" ht="21.75" customHeight="1">
      <c r="B169" s="144"/>
      <c r="C169" s="145" t="s">
        <v>295</v>
      </c>
      <c r="D169" s="145" t="s">
        <v>188</v>
      </c>
      <c r="E169" s="146" t="s">
        <v>1006</v>
      </c>
      <c r="F169" s="147" t="s">
        <v>1007</v>
      </c>
      <c r="G169" s="148" t="s">
        <v>277</v>
      </c>
      <c r="H169" s="149">
        <v>2.7</v>
      </c>
      <c r="I169" s="150"/>
      <c r="J169" s="151">
        <f>ROUND(I169*H169,2)</f>
        <v>0</v>
      </c>
      <c r="K169" s="152"/>
      <c r="L169" s="32"/>
      <c r="M169" s="153" t="s">
        <v>1</v>
      </c>
      <c r="N169" s="154" t="s">
        <v>41</v>
      </c>
      <c r="P169" s="155">
        <f>O169*H169</f>
        <v>0</v>
      </c>
      <c r="Q169" s="155">
        <v>0</v>
      </c>
      <c r="R169" s="155">
        <f>Q169*H169</f>
        <v>0</v>
      </c>
      <c r="S169" s="155">
        <v>0</v>
      </c>
      <c r="T169" s="156">
        <f>S169*H169</f>
        <v>0</v>
      </c>
      <c r="AR169" s="157" t="s">
        <v>192</v>
      </c>
      <c r="AT169" s="157" t="s">
        <v>188</v>
      </c>
      <c r="AU169" s="157" t="s">
        <v>88</v>
      </c>
      <c r="AY169" s="17" t="s">
        <v>186</v>
      </c>
      <c r="BE169" s="158">
        <f>IF(N169="základná",J169,0)</f>
        <v>0</v>
      </c>
      <c r="BF169" s="158">
        <f>IF(N169="znížená",J169,0)</f>
        <v>0</v>
      </c>
      <c r="BG169" s="158">
        <f>IF(N169="zákl. prenesená",J169,0)</f>
        <v>0</v>
      </c>
      <c r="BH169" s="158">
        <f>IF(N169="zníž. prenesená",J169,0)</f>
        <v>0</v>
      </c>
      <c r="BI169" s="158">
        <f>IF(N169="nulová",J169,0)</f>
        <v>0</v>
      </c>
      <c r="BJ169" s="17" t="s">
        <v>88</v>
      </c>
      <c r="BK169" s="158">
        <f>ROUND(I169*H169,2)</f>
        <v>0</v>
      </c>
      <c r="BL169" s="17" t="s">
        <v>192</v>
      </c>
      <c r="BM169" s="157" t="s">
        <v>1876</v>
      </c>
    </row>
    <row r="170" spans="2:65" s="1" customFormat="1" ht="24.25" customHeight="1">
      <c r="B170" s="144"/>
      <c r="C170" s="145" t="s">
        <v>328</v>
      </c>
      <c r="D170" s="145" t="s">
        <v>188</v>
      </c>
      <c r="E170" s="146" t="s">
        <v>1011</v>
      </c>
      <c r="F170" s="147" t="s">
        <v>1012</v>
      </c>
      <c r="G170" s="148" t="s">
        <v>277</v>
      </c>
      <c r="H170" s="149">
        <v>64.8</v>
      </c>
      <c r="I170" s="150"/>
      <c r="J170" s="151">
        <f>ROUND(I170*H170,2)</f>
        <v>0</v>
      </c>
      <c r="K170" s="152"/>
      <c r="L170" s="32"/>
      <c r="M170" s="153" t="s">
        <v>1</v>
      </c>
      <c r="N170" s="154" t="s">
        <v>41</v>
      </c>
      <c r="P170" s="155">
        <f>O170*H170</f>
        <v>0</v>
      </c>
      <c r="Q170" s="155">
        <v>0</v>
      </c>
      <c r="R170" s="155">
        <f>Q170*H170</f>
        <v>0</v>
      </c>
      <c r="S170" s="155">
        <v>0</v>
      </c>
      <c r="T170" s="156">
        <f>S170*H170</f>
        <v>0</v>
      </c>
      <c r="AR170" s="157" t="s">
        <v>192</v>
      </c>
      <c r="AT170" s="157" t="s">
        <v>188</v>
      </c>
      <c r="AU170" s="157" t="s">
        <v>88</v>
      </c>
      <c r="AY170" s="17" t="s">
        <v>186</v>
      </c>
      <c r="BE170" s="158">
        <f>IF(N170="základná",J170,0)</f>
        <v>0</v>
      </c>
      <c r="BF170" s="158">
        <f>IF(N170="znížená",J170,0)</f>
        <v>0</v>
      </c>
      <c r="BG170" s="158">
        <f>IF(N170="zákl. prenesená",J170,0)</f>
        <v>0</v>
      </c>
      <c r="BH170" s="158">
        <f>IF(N170="zníž. prenesená",J170,0)</f>
        <v>0</v>
      </c>
      <c r="BI170" s="158">
        <f>IF(N170="nulová",J170,0)</f>
        <v>0</v>
      </c>
      <c r="BJ170" s="17" t="s">
        <v>88</v>
      </c>
      <c r="BK170" s="158">
        <f>ROUND(I170*H170,2)</f>
        <v>0</v>
      </c>
      <c r="BL170" s="17" t="s">
        <v>192</v>
      </c>
      <c r="BM170" s="157" t="s">
        <v>1877</v>
      </c>
    </row>
    <row r="171" spans="2:65" s="12" customFormat="1">
      <c r="B171" s="159"/>
      <c r="D171" s="160" t="s">
        <v>193</v>
      </c>
      <c r="E171" s="161" t="s">
        <v>1</v>
      </c>
      <c r="F171" s="162" t="s">
        <v>1878</v>
      </c>
      <c r="H171" s="163">
        <v>64.8</v>
      </c>
      <c r="I171" s="164"/>
      <c r="L171" s="159"/>
      <c r="M171" s="165"/>
      <c r="T171" s="166"/>
      <c r="AT171" s="161" t="s">
        <v>193</v>
      </c>
      <c r="AU171" s="161" t="s">
        <v>88</v>
      </c>
      <c r="AV171" s="12" t="s">
        <v>88</v>
      </c>
      <c r="AW171" s="12" t="s">
        <v>31</v>
      </c>
      <c r="AX171" s="12" t="s">
        <v>75</v>
      </c>
      <c r="AY171" s="161" t="s">
        <v>186</v>
      </c>
    </row>
    <row r="172" spans="2:65" s="13" customFormat="1">
      <c r="B172" s="167"/>
      <c r="D172" s="160" t="s">
        <v>193</v>
      </c>
      <c r="E172" s="168" t="s">
        <v>1</v>
      </c>
      <c r="F172" s="169" t="s">
        <v>195</v>
      </c>
      <c r="H172" s="170">
        <v>64.8</v>
      </c>
      <c r="I172" s="171"/>
      <c r="L172" s="167"/>
      <c r="M172" s="172"/>
      <c r="T172" s="173"/>
      <c r="AT172" s="168" t="s">
        <v>193</v>
      </c>
      <c r="AU172" s="168" t="s">
        <v>88</v>
      </c>
      <c r="AV172" s="13" t="s">
        <v>192</v>
      </c>
      <c r="AW172" s="13" t="s">
        <v>31</v>
      </c>
      <c r="AX172" s="13" t="s">
        <v>82</v>
      </c>
      <c r="AY172" s="168" t="s">
        <v>186</v>
      </c>
    </row>
    <row r="173" spans="2:65" s="1" customFormat="1" ht="24.25" customHeight="1">
      <c r="B173" s="144"/>
      <c r="C173" s="145" t="s">
        <v>326</v>
      </c>
      <c r="D173" s="145" t="s">
        <v>188</v>
      </c>
      <c r="E173" s="146" t="s">
        <v>1015</v>
      </c>
      <c r="F173" s="147" t="s">
        <v>1016</v>
      </c>
      <c r="G173" s="148" t="s">
        <v>277</v>
      </c>
      <c r="H173" s="149">
        <v>2.7</v>
      </c>
      <c r="I173" s="150"/>
      <c r="J173" s="151">
        <f>ROUND(I173*H173,2)</f>
        <v>0</v>
      </c>
      <c r="K173" s="152"/>
      <c r="L173" s="32"/>
      <c r="M173" s="153" t="s">
        <v>1</v>
      </c>
      <c r="N173" s="154" t="s">
        <v>41</v>
      </c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AR173" s="157" t="s">
        <v>192</v>
      </c>
      <c r="AT173" s="157" t="s">
        <v>188</v>
      </c>
      <c r="AU173" s="157" t="s">
        <v>88</v>
      </c>
      <c r="AY173" s="17" t="s">
        <v>186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7" t="s">
        <v>88</v>
      </c>
      <c r="BK173" s="158">
        <f>ROUND(I173*H173,2)</f>
        <v>0</v>
      </c>
      <c r="BL173" s="17" t="s">
        <v>192</v>
      </c>
      <c r="BM173" s="157" t="s">
        <v>1879</v>
      </c>
    </row>
    <row r="174" spans="2:65" s="1" customFormat="1" ht="37.9" customHeight="1">
      <c r="B174" s="144"/>
      <c r="C174" s="145" t="s">
        <v>338</v>
      </c>
      <c r="D174" s="145" t="s">
        <v>188</v>
      </c>
      <c r="E174" s="146" t="s">
        <v>1880</v>
      </c>
      <c r="F174" s="147" t="s">
        <v>1881</v>
      </c>
      <c r="G174" s="148" t="s">
        <v>277</v>
      </c>
      <c r="H174" s="149">
        <v>2.7</v>
      </c>
      <c r="I174" s="150"/>
      <c r="J174" s="151">
        <f>ROUND(I174*H174,2)</f>
        <v>0</v>
      </c>
      <c r="K174" s="152"/>
      <c r="L174" s="32"/>
      <c r="M174" s="153" t="s">
        <v>1</v>
      </c>
      <c r="N174" s="154" t="s">
        <v>41</v>
      </c>
      <c r="P174" s="155">
        <f>O174*H174</f>
        <v>0</v>
      </c>
      <c r="Q174" s="155">
        <v>0</v>
      </c>
      <c r="R174" s="155">
        <f>Q174*H174</f>
        <v>0</v>
      </c>
      <c r="S174" s="155">
        <v>0</v>
      </c>
      <c r="T174" s="156">
        <f>S174*H174</f>
        <v>0</v>
      </c>
      <c r="AR174" s="157" t="s">
        <v>192</v>
      </c>
      <c r="AT174" s="157" t="s">
        <v>188</v>
      </c>
      <c r="AU174" s="157" t="s">
        <v>88</v>
      </c>
      <c r="AY174" s="17" t="s">
        <v>186</v>
      </c>
      <c r="BE174" s="158">
        <f>IF(N174="základná",J174,0)</f>
        <v>0</v>
      </c>
      <c r="BF174" s="158">
        <f>IF(N174="znížená",J174,0)</f>
        <v>0</v>
      </c>
      <c r="BG174" s="158">
        <f>IF(N174="zákl. prenesená",J174,0)</f>
        <v>0</v>
      </c>
      <c r="BH174" s="158">
        <f>IF(N174="zníž. prenesená",J174,0)</f>
        <v>0</v>
      </c>
      <c r="BI174" s="158">
        <f>IF(N174="nulová",J174,0)</f>
        <v>0</v>
      </c>
      <c r="BJ174" s="17" t="s">
        <v>88</v>
      </c>
      <c r="BK174" s="158">
        <f>ROUND(I174*H174,2)</f>
        <v>0</v>
      </c>
      <c r="BL174" s="17" t="s">
        <v>192</v>
      </c>
      <c r="BM174" s="157" t="s">
        <v>1882</v>
      </c>
    </row>
    <row r="175" spans="2:65" s="11" customFormat="1" ht="22.9" customHeight="1">
      <c r="B175" s="132"/>
      <c r="D175" s="133" t="s">
        <v>74</v>
      </c>
      <c r="E175" s="142" t="s">
        <v>716</v>
      </c>
      <c r="F175" s="142" t="s">
        <v>1046</v>
      </c>
      <c r="I175" s="135"/>
      <c r="J175" s="143">
        <f>BK175</f>
        <v>0</v>
      </c>
      <c r="L175" s="132"/>
      <c r="M175" s="137"/>
      <c r="P175" s="138">
        <f>P176</f>
        <v>0</v>
      </c>
      <c r="R175" s="138">
        <f>R176</f>
        <v>0</v>
      </c>
      <c r="T175" s="139">
        <f>T176</f>
        <v>0</v>
      </c>
      <c r="AR175" s="133" t="s">
        <v>82</v>
      </c>
      <c r="AT175" s="140" t="s">
        <v>74</v>
      </c>
      <c r="AU175" s="140" t="s">
        <v>82</v>
      </c>
      <c r="AY175" s="133" t="s">
        <v>186</v>
      </c>
      <c r="BK175" s="141">
        <f>BK176</f>
        <v>0</v>
      </c>
    </row>
    <row r="176" spans="2:65" s="1" customFormat="1" ht="33" customHeight="1">
      <c r="B176" s="144"/>
      <c r="C176" s="145" t="s">
        <v>331</v>
      </c>
      <c r="D176" s="145" t="s">
        <v>188</v>
      </c>
      <c r="E176" s="146" t="s">
        <v>1883</v>
      </c>
      <c r="F176" s="147" t="s">
        <v>1884</v>
      </c>
      <c r="G176" s="148" t="s">
        <v>277</v>
      </c>
      <c r="H176" s="149">
        <v>6.3150000000000004</v>
      </c>
      <c r="I176" s="150"/>
      <c r="J176" s="151">
        <f>ROUND(I176*H176,2)</f>
        <v>0</v>
      </c>
      <c r="K176" s="152"/>
      <c r="L176" s="32"/>
      <c r="M176" s="153" t="s">
        <v>1</v>
      </c>
      <c r="N176" s="154" t="s">
        <v>41</v>
      </c>
      <c r="P176" s="155">
        <f>O176*H176</f>
        <v>0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AR176" s="157" t="s">
        <v>192</v>
      </c>
      <c r="AT176" s="157" t="s">
        <v>188</v>
      </c>
      <c r="AU176" s="157" t="s">
        <v>88</v>
      </c>
      <c r="AY176" s="17" t="s">
        <v>186</v>
      </c>
      <c r="BE176" s="158">
        <f>IF(N176="základná",J176,0)</f>
        <v>0</v>
      </c>
      <c r="BF176" s="158">
        <f>IF(N176="znížená",J176,0)</f>
        <v>0</v>
      </c>
      <c r="BG176" s="158">
        <f>IF(N176="zákl. prenesená",J176,0)</f>
        <v>0</v>
      </c>
      <c r="BH176" s="158">
        <f>IF(N176="zníž. prenesená",J176,0)</f>
        <v>0</v>
      </c>
      <c r="BI176" s="158">
        <f>IF(N176="nulová",J176,0)</f>
        <v>0</v>
      </c>
      <c r="BJ176" s="17" t="s">
        <v>88</v>
      </c>
      <c r="BK176" s="158">
        <f>ROUND(I176*H176,2)</f>
        <v>0</v>
      </c>
      <c r="BL176" s="17" t="s">
        <v>192</v>
      </c>
      <c r="BM176" s="157" t="s">
        <v>389</v>
      </c>
    </row>
    <row r="177" spans="2:65" s="11" customFormat="1" ht="25.9" customHeight="1">
      <c r="B177" s="132"/>
      <c r="D177" s="133" t="s">
        <v>74</v>
      </c>
      <c r="E177" s="134" t="s">
        <v>1885</v>
      </c>
      <c r="F177" s="134" t="s">
        <v>1886</v>
      </c>
      <c r="I177" s="135"/>
      <c r="J177" s="136">
        <f>BK177</f>
        <v>0</v>
      </c>
      <c r="L177" s="132"/>
      <c r="M177" s="137"/>
      <c r="P177" s="138">
        <f>SUM(P178:P186)</f>
        <v>0</v>
      </c>
      <c r="R177" s="138">
        <f>SUM(R178:R186)</f>
        <v>0</v>
      </c>
      <c r="T177" s="139">
        <f>SUM(T178:T186)</f>
        <v>0</v>
      </c>
      <c r="AR177" s="133" t="s">
        <v>82</v>
      </c>
      <c r="AT177" s="140" t="s">
        <v>74</v>
      </c>
      <c r="AU177" s="140" t="s">
        <v>75</v>
      </c>
      <c r="AY177" s="133" t="s">
        <v>186</v>
      </c>
      <c r="BK177" s="141">
        <f>SUM(BK178:BK186)</f>
        <v>0</v>
      </c>
    </row>
    <row r="178" spans="2:65" s="1" customFormat="1" ht="16.5" customHeight="1">
      <c r="B178" s="144"/>
      <c r="C178" s="145" t="s">
        <v>347</v>
      </c>
      <c r="D178" s="145" t="s">
        <v>188</v>
      </c>
      <c r="E178" s="146" t="s">
        <v>1887</v>
      </c>
      <c r="F178" s="147" t="s">
        <v>1888</v>
      </c>
      <c r="G178" s="148" t="s">
        <v>379</v>
      </c>
      <c r="H178" s="149">
        <v>1</v>
      </c>
      <c r="I178" s="150"/>
      <c r="J178" s="151">
        <f>ROUND(I178*H178,2)</f>
        <v>0</v>
      </c>
      <c r="K178" s="152"/>
      <c r="L178" s="32"/>
      <c r="M178" s="153" t="s">
        <v>1</v>
      </c>
      <c r="N178" s="154" t="s">
        <v>41</v>
      </c>
      <c r="P178" s="155">
        <f>O178*H178</f>
        <v>0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AR178" s="157" t="s">
        <v>192</v>
      </c>
      <c r="AT178" s="157" t="s">
        <v>188</v>
      </c>
      <c r="AU178" s="157" t="s">
        <v>82</v>
      </c>
      <c r="AY178" s="17" t="s">
        <v>186</v>
      </c>
      <c r="BE178" s="158">
        <f>IF(N178="základná",J178,0)</f>
        <v>0</v>
      </c>
      <c r="BF178" s="158">
        <f>IF(N178="znížená",J178,0)</f>
        <v>0</v>
      </c>
      <c r="BG178" s="158">
        <f>IF(N178="zákl. prenesená",J178,0)</f>
        <v>0</v>
      </c>
      <c r="BH178" s="158">
        <f>IF(N178="zníž. prenesená",J178,0)</f>
        <v>0</v>
      </c>
      <c r="BI178" s="158">
        <f>IF(N178="nulová",J178,0)</f>
        <v>0</v>
      </c>
      <c r="BJ178" s="17" t="s">
        <v>88</v>
      </c>
      <c r="BK178" s="158">
        <f>ROUND(I178*H178,2)</f>
        <v>0</v>
      </c>
      <c r="BL178" s="17" t="s">
        <v>192</v>
      </c>
      <c r="BM178" s="157" t="s">
        <v>393</v>
      </c>
    </row>
    <row r="179" spans="2:65" s="12" customFormat="1" ht="20">
      <c r="B179" s="159"/>
      <c r="D179" s="160" t="s">
        <v>193</v>
      </c>
      <c r="E179" s="161" t="s">
        <v>1</v>
      </c>
      <c r="F179" s="162" t="s">
        <v>1889</v>
      </c>
      <c r="H179" s="163">
        <v>1</v>
      </c>
      <c r="I179" s="164"/>
      <c r="L179" s="159"/>
      <c r="M179" s="165"/>
      <c r="T179" s="166"/>
      <c r="AT179" s="161" t="s">
        <v>193</v>
      </c>
      <c r="AU179" s="161" t="s">
        <v>82</v>
      </c>
      <c r="AV179" s="12" t="s">
        <v>88</v>
      </c>
      <c r="AW179" s="12" t="s">
        <v>31</v>
      </c>
      <c r="AX179" s="12" t="s">
        <v>75</v>
      </c>
      <c r="AY179" s="161" t="s">
        <v>186</v>
      </c>
    </row>
    <row r="180" spans="2:65" s="13" customFormat="1">
      <c r="B180" s="167"/>
      <c r="D180" s="160" t="s">
        <v>193</v>
      </c>
      <c r="E180" s="168" t="s">
        <v>1</v>
      </c>
      <c r="F180" s="169" t="s">
        <v>195</v>
      </c>
      <c r="H180" s="170">
        <v>1</v>
      </c>
      <c r="I180" s="171"/>
      <c r="L180" s="167"/>
      <c r="M180" s="172"/>
      <c r="T180" s="173"/>
      <c r="AT180" s="168" t="s">
        <v>193</v>
      </c>
      <c r="AU180" s="168" t="s">
        <v>82</v>
      </c>
      <c r="AV180" s="13" t="s">
        <v>192</v>
      </c>
      <c r="AW180" s="13" t="s">
        <v>31</v>
      </c>
      <c r="AX180" s="13" t="s">
        <v>82</v>
      </c>
      <c r="AY180" s="168" t="s">
        <v>186</v>
      </c>
    </row>
    <row r="181" spans="2:65" s="1" customFormat="1" ht="16.5" customHeight="1">
      <c r="B181" s="144"/>
      <c r="C181" s="145" t="s">
        <v>336</v>
      </c>
      <c r="D181" s="145" t="s">
        <v>188</v>
      </c>
      <c r="E181" s="146" t="s">
        <v>1890</v>
      </c>
      <c r="F181" s="147" t="s">
        <v>1891</v>
      </c>
      <c r="G181" s="148" t="s">
        <v>379</v>
      </c>
      <c r="H181" s="149">
        <v>1</v>
      </c>
      <c r="I181" s="150"/>
      <c r="J181" s="151">
        <f>ROUND(I181*H181,2)</f>
        <v>0</v>
      </c>
      <c r="K181" s="152"/>
      <c r="L181" s="32"/>
      <c r="M181" s="153" t="s">
        <v>1</v>
      </c>
      <c r="N181" s="154" t="s">
        <v>41</v>
      </c>
      <c r="P181" s="155">
        <f>O181*H181</f>
        <v>0</v>
      </c>
      <c r="Q181" s="155">
        <v>0</v>
      </c>
      <c r="R181" s="155">
        <f>Q181*H181</f>
        <v>0</v>
      </c>
      <c r="S181" s="155">
        <v>0</v>
      </c>
      <c r="T181" s="156">
        <f>S181*H181</f>
        <v>0</v>
      </c>
      <c r="AR181" s="157" t="s">
        <v>192</v>
      </c>
      <c r="AT181" s="157" t="s">
        <v>188</v>
      </c>
      <c r="AU181" s="157" t="s">
        <v>82</v>
      </c>
      <c r="AY181" s="17" t="s">
        <v>186</v>
      </c>
      <c r="BE181" s="158">
        <f>IF(N181="základná",J181,0)</f>
        <v>0</v>
      </c>
      <c r="BF181" s="158">
        <f>IF(N181="znížená",J181,0)</f>
        <v>0</v>
      </c>
      <c r="BG181" s="158">
        <f>IF(N181="zákl. prenesená",J181,0)</f>
        <v>0</v>
      </c>
      <c r="BH181" s="158">
        <f>IF(N181="zníž. prenesená",J181,0)</f>
        <v>0</v>
      </c>
      <c r="BI181" s="158">
        <f>IF(N181="nulová",J181,0)</f>
        <v>0</v>
      </c>
      <c r="BJ181" s="17" t="s">
        <v>88</v>
      </c>
      <c r="BK181" s="158">
        <f>ROUND(I181*H181,2)</f>
        <v>0</v>
      </c>
      <c r="BL181" s="17" t="s">
        <v>192</v>
      </c>
      <c r="BM181" s="157" t="s">
        <v>398</v>
      </c>
    </row>
    <row r="182" spans="2:65" s="12" customFormat="1" ht="20">
      <c r="B182" s="159"/>
      <c r="D182" s="160" t="s">
        <v>193</v>
      </c>
      <c r="E182" s="161" t="s">
        <v>1</v>
      </c>
      <c r="F182" s="162" t="s">
        <v>1889</v>
      </c>
      <c r="H182" s="163">
        <v>1</v>
      </c>
      <c r="I182" s="164"/>
      <c r="L182" s="159"/>
      <c r="M182" s="165"/>
      <c r="T182" s="166"/>
      <c r="AT182" s="161" t="s">
        <v>193</v>
      </c>
      <c r="AU182" s="161" t="s">
        <v>82</v>
      </c>
      <c r="AV182" s="12" t="s">
        <v>88</v>
      </c>
      <c r="AW182" s="12" t="s">
        <v>31</v>
      </c>
      <c r="AX182" s="12" t="s">
        <v>75</v>
      </c>
      <c r="AY182" s="161" t="s">
        <v>186</v>
      </c>
    </row>
    <row r="183" spans="2:65" s="13" customFormat="1">
      <c r="B183" s="167"/>
      <c r="D183" s="160" t="s">
        <v>193</v>
      </c>
      <c r="E183" s="168" t="s">
        <v>1</v>
      </c>
      <c r="F183" s="169" t="s">
        <v>195</v>
      </c>
      <c r="H183" s="170">
        <v>1</v>
      </c>
      <c r="I183" s="171"/>
      <c r="L183" s="167"/>
      <c r="M183" s="172"/>
      <c r="T183" s="173"/>
      <c r="AT183" s="168" t="s">
        <v>193</v>
      </c>
      <c r="AU183" s="168" t="s">
        <v>82</v>
      </c>
      <c r="AV183" s="13" t="s">
        <v>192</v>
      </c>
      <c r="AW183" s="13" t="s">
        <v>31</v>
      </c>
      <c r="AX183" s="13" t="s">
        <v>82</v>
      </c>
      <c r="AY183" s="168" t="s">
        <v>186</v>
      </c>
    </row>
    <row r="184" spans="2:65" s="1" customFormat="1" ht="24.25" customHeight="1">
      <c r="B184" s="144"/>
      <c r="C184" s="145" t="s">
        <v>361</v>
      </c>
      <c r="D184" s="145" t="s">
        <v>188</v>
      </c>
      <c r="E184" s="146" t="s">
        <v>1892</v>
      </c>
      <c r="F184" s="147" t="s">
        <v>1893</v>
      </c>
      <c r="G184" s="148" t="s">
        <v>379</v>
      </c>
      <c r="H184" s="149">
        <v>2</v>
      </c>
      <c r="I184" s="150"/>
      <c r="J184" s="151">
        <f>ROUND(I184*H184,2)</f>
        <v>0</v>
      </c>
      <c r="K184" s="152"/>
      <c r="L184" s="32"/>
      <c r="M184" s="153" t="s">
        <v>1</v>
      </c>
      <c r="N184" s="154" t="s">
        <v>41</v>
      </c>
      <c r="P184" s="155">
        <f>O184*H184</f>
        <v>0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AR184" s="157" t="s">
        <v>192</v>
      </c>
      <c r="AT184" s="157" t="s">
        <v>188</v>
      </c>
      <c r="AU184" s="157" t="s">
        <v>82</v>
      </c>
      <c r="AY184" s="17" t="s">
        <v>186</v>
      </c>
      <c r="BE184" s="158">
        <f>IF(N184="základná",J184,0)</f>
        <v>0</v>
      </c>
      <c r="BF184" s="158">
        <f>IF(N184="znížená",J184,0)</f>
        <v>0</v>
      </c>
      <c r="BG184" s="158">
        <f>IF(N184="zákl. prenesená",J184,0)</f>
        <v>0</v>
      </c>
      <c r="BH184" s="158">
        <f>IF(N184="zníž. prenesená",J184,0)</f>
        <v>0</v>
      </c>
      <c r="BI184" s="158">
        <f>IF(N184="nulová",J184,0)</f>
        <v>0</v>
      </c>
      <c r="BJ184" s="17" t="s">
        <v>88</v>
      </c>
      <c r="BK184" s="158">
        <f>ROUND(I184*H184,2)</f>
        <v>0</v>
      </c>
      <c r="BL184" s="17" t="s">
        <v>192</v>
      </c>
      <c r="BM184" s="157" t="s">
        <v>401</v>
      </c>
    </row>
    <row r="185" spans="2:65" s="1" customFormat="1" ht="24.25" customHeight="1">
      <c r="B185" s="144"/>
      <c r="C185" s="145" t="s">
        <v>341</v>
      </c>
      <c r="D185" s="145" t="s">
        <v>188</v>
      </c>
      <c r="E185" s="146" t="s">
        <v>1894</v>
      </c>
      <c r="F185" s="147" t="s">
        <v>1895</v>
      </c>
      <c r="G185" s="148" t="s">
        <v>379</v>
      </c>
      <c r="H185" s="149">
        <v>1</v>
      </c>
      <c r="I185" s="150"/>
      <c r="J185" s="151">
        <f>ROUND(I185*H185,2)</f>
        <v>0</v>
      </c>
      <c r="K185" s="152"/>
      <c r="L185" s="32"/>
      <c r="M185" s="153" t="s">
        <v>1</v>
      </c>
      <c r="N185" s="154" t="s">
        <v>41</v>
      </c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AR185" s="157" t="s">
        <v>192</v>
      </c>
      <c r="AT185" s="157" t="s">
        <v>188</v>
      </c>
      <c r="AU185" s="157" t="s">
        <v>82</v>
      </c>
      <c r="AY185" s="17" t="s">
        <v>186</v>
      </c>
      <c r="BE185" s="158">
        <f>IF(N185="základná",J185,0)</f>
        <v>0</v>
      </c>
      <c r="BF185" s="158">
        <f>IF(N185="znížená",J185,0)</f>
        <v>0</v>
      </c>
      <c r="BG185" s="158">
        <f>IF(N185="zákl. prenesená",J185,0)</f>
        <v>0</v>
      </c>
      <c r="BH185" s="158">
        <f>IF(N185="zníž. prenesená",J185,0)</f>
        <v>0</v>
      </c>
      <c r="BI185" s="158">
        <f>IF(N185="nulová",J185,0)</f>
        <v>0</v>
      </c>
      <c r="BJ185" s="17" t="s">
        <v>88</v>
      </c>
      <c r="BK185" s="158">
        <f>ROUND(I185*H185,2)</f>
        <v>0</v>
      </c>
      <c r="BL185" s="17" t="s">
        <v>192</v>
      </c>
      <c r="BM185" s="157" t="s">
        <v>411</v>
      </c>
    </row>
    <row r="186" spans="2:65" s="1" customFormat="1" ht="16.5" customHeight="1">
      <c r="B186" s="144"/>
      <c r="C186" s="145" t="s">
        <v>376</v>
      </c>
      <c r="D186" s="145" t="s">
        <v>188</v>
      </c>
      <c r="E186" s="146" t="s">
        <v>1896</v>
      </c>
      <c r="F186" s="147" t="s">
        <v>1897</v>
      </c>
      <c r="G186" s="148" t="s">
        <v>322</v>
      </c>
      <c r="H186" s="149">
        <v>17</v>
      </c>
      <c r="I186" s="150"/>
      <c r="J186" s="151">
        <f>ROUND(I186*H186,2)</f>
        <v>0</v>
      </c>
      <c r="K186" s="152"/>
      <c r="L186" s="32"/>
      <c r="M186" s="199" t="s">
        <v>1</v>
      </c>
      <c r="N186" s="200" t="s">
        <v>41</v>
      </c>
      <c r="O186" s="201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AR186" s="157" t="s">
        <v>267</v>
      </c>
      <c r="AT186" s="157" t="s">
        <v>188</v>
      </c>
      <c r="AU186" s="157" t="s">
        <v>82</v>
      </c>
      <c r="AY186" s="17" t="s">
        <v>186</v>
      </c>
      <c r="BE186" s="158">
        <f>IF(N186="základná",J186,0)</f>
        <v>0</v>
      </c>
      <c r="BF186" s="158">
        <f>IF(N186="znížená",J186,0)</f>
        <v>0</v>
      </c>
      <c r="BG186" s="158">
        <f>IF(N186="zákl. prenesená",J186,0)</f>
        <v>0</v>
      </c>
      <c r="BH186" s="158">
        <f>IF(N186="zníž. prenesená",J186,0)</f>
        <v>0</v>
      </c>
      <c r="BI186" s="158">
        <f>IF(N186="nulová",J186,0)</f>
        <v>0</v>
      </c>
      <c r="BJ186" s="17" t="s">
        <v>88</v>
      </c>
      <c r="BK186" s="158">
        <f>ROUND(I186*H186,2)</f>
        <v>0</v>
      </c>
      <c r="BL186" s="17" t="s">
        <v>267</v>
      </c>
      <c r="BM186" s="157" t="s">
        <v>1898</v>
      </c>
    </row>
    <row r="187" spans="2:65" s="1" customFormat="1" ht="7" customHeight="1">
      <c r="B187" s="47"/>
      <c r="C187" s="48"/>
      <c r="D187" s="48"/>
      <c r="E187" s="48"/>
      <c r="F187" s="48"/>
      <c r="G187" s="48"/>
      <c r="H187" s="48"/>
      <c r="I187" s="48"/>
      <c r="J187" s="48"/>
      <c r="K187" s="48"/>
      <c r="L187" s="32"/>
    </row>
  </sheetData>
  <autoFilter ref="C122:K186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2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101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134</v>
      </c>
      <c r="L4" s="20"/>
      <c r="M4" s="97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Richtársky dom - energetická obnova objektu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1899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4" t="s">
        <v>1900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18. 11. 2025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5"/>
      <c r="G20" s="245"/>
      <c r="H20" s="245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9" t="s">
        <v>1</v>
      </c>
      <c r="F29" s="249"/>
      <c r="G29" s="249"/>
      <c r="H29" s="249"/>
      <c r="L29" s="98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9" t="s">
        <v>35</v>
      </c>
      <c r="J32" s="69">
        <f>ROUND(J124,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0">
        <f>ROUND((SUM(BE124:BE224)),  2)</f>
        <v>0</v>
      </c>
      <c r="G35" s="101"/>
      <c r="H35" s="101"/>
      <c r="I35" s="102">
        <v>0.23</v>
      </c>
      <c r="J35" s="100">
        <f>ROUND(((SUM(BE124:BE224))*I35),  2)</f>
        <v>0</v>
      </c>
      <c r="L35" s="32"/>
    </row>
    <row r="36" spans="2:12" s="1" customFormat="1" ht="14.5" customHeight="1">
      <c r="B36" s="32"/>
      <c r="E36" s="37" t="s">
        <v>41</v>
      </c>
      <c r="F36" s="100">
        <f>ROUND((SUM(BF124:BF224)),  2)</f>
        <v>0</v>
      </c>
      <c r="G36" s="101"/>
      <c r="H36" s="101"/>
      <c r="I36" s="102">
        <v>0.23</v>
      </c>
      <c r="J36" s="100">
        <f>ROUND(((SUM(BF124:BF224))*I36),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ROUND((SUM(BG124:BG224)),  2)</f>
        <v>0</v>
      </c>
      <c r="I37" s="103">
        <v>0.23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ROUND((SUM(BH124:BH224)),  2)</f>
        <v>0</v>
      </c>
      <c r="I38" s="103">
        <v>0.23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0">
        <f>ROUND((SUM(BI124:BI224)),  2)</f>
        <v>0</v>
      </c>
      <c r="G39" s="101"/>
      <c r="H39" s="101"/>
      <c r="I39" s="102">
        <v>0</v>
      </c>
      <c r="J39" s="100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4"/>
      <c r="D41" s="105" t="s">
        <v>45</v>
      </c>
      <c r="E41" s="60"/>
      <c r="F41" s="60"/>
      <c r="G41" s="106" t="s">
        <v>46</v>
      </c>
      <c r="H41" s="107" t="s">
        <v>47</v>
      </c>
      <c r="I41" s="60"/>
      <c r="J41" s="108">
        <f>SUM(J32:J39)</f>
        <v>0</v>
      </c>
      <c r="K41" s="109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0" t="s">
        <v>51</v>
      </c>
      <c r="G61" s="46" t="s">
        <v>50</v>
      </c>
      <c r="H61" s="34"/>
      <c r="I61" s="34"/>
      <c r="J61" s="11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0" t="s">
        <v>51</v>
      </c>
      <c r="G76" s="46" t="s">
        <v>50</v>
      </c>
      <c r="H76" s="34"/>
      <c r="I76" s="34"/>
      <c r="J76" s="111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139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9" t="str">
        <f>E7</f>
        <v>Richtársky dom - energetická obnova objektu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1899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4" t="str">
        <f>E11</f>
        <v>C1 - Elektroinštalácia - oprávnené</v>
      </c>
      <c r="F89" s="258"/>
      <c r="G89" s="258"/>
      <c r="H89" s="25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Záhorská Bystrica</v>
      </c>
      <c r="I91" s="27" t="s">
        <v>21</v>
      </c>
      <c r="J91" s="55" t="str">
        <f>IF(J14="","",J14)</f>
        <v>18. 11. 2025</v>
      </c>
      <c r="L91" s="32"/>
    </row>
    <row r="92" spans="2:12" s="1" customFormat="1" ht="7" customHeight="1">
      <c r="B92" s="32"/>
      <c r="L92" s="32"/>
    </row>
    <row r="93" spans="2:12" s="1" customFormat="1" ht="25.75" customHeight="1">
      <c r="B93" s="32"/>
      <c r="C93" s="27" t="s">
        <v>23</v>
      </c>
      <c r="F93" s="25" t="str">
        <f>E17</f>
        <v>Mestská časť BA-Záhorská Bystrica</v>
      </c>
      <c r="I93" s="27" t="s">
        <v>29</v>
      </c>
      <c r="J93" s="30" t="str">
        <f>E23</f>
        <v>Ing. arch. Ladislav Slabey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2" t="s">
        <v>140</v>
      </c>
      <c r="D96" s="104"/>
      <c r="E96" s="104"/>
      <c r="F96" s="104"/>
      <c r="G96" s="104"/>
      <c r="H96" s="104"/>
      <c r="I96" s="104"/>
      <c r="J96" s="113" t="s">
        <v>141</v>
      </c>
      <c r="K96" s="104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4" t="s">
        <v>142</v>
      </c>
      <c r="J98" s="69">
        <f>J124</f>
        <v>0</v>
      </c>
      <c r="L98" s="32"/>
      <c r="AU98" s="17" t="s">
        <v>143</v>
      </c>
    </row>
    <row r="99" spans="2:47" s="8" customFormat="1" ht="25" customHeight="1">
      <c r="B99" s="115"/>
      <c r="D99" s="116" t="s">
        <v>1901</v>
      </c>
      <c r="E99" s="117"/>
      <c r="F99" s="117"/>
      <c r="G99" s="117"/>
      <c r="H99" s="117"/>
      <c r="I99" s="117"/>
      <c r="J99" s="118">
        <f>J125</f>
        <v>0</v>
      </c>
      <c r="L99" s="115"/>
    </row>
    <row r="100" spans="2:47" s="8" customFormat="1" ht="25" customHeight="1">
      <c r="B100" s="115"/>
      <c r="D100" s="116" t="s">
        <v>1902</v>
      </c>
      <c r="E100" s="117"/>
      <c r="F100" s="117"/>
      <c r="G100" s="117"/>
      <c r="H100" s="117"/>
      <c r="I100" s="117"/>
      <c r="J100" s="118">
        <f>J195</f>
        <v>0</v>
      </c>
      <c r="L100" s="115"/>
    </row>
    <row r="101" spans="2:47" s="8" customFormat="1" ht="25" customHeight="1">
      <c r="B101" s="115"/>
      <c r="D101" s="116" t="s">
        <v>1903</v>
      </c>
      <c r="E101" s="117"/>
      <c r="F101" s="117"/>
      <c r="G101" s="117"/>
      <c r="H101" s="117"/>
      <c r="I101" s="117"/>
      <c r="J101" s="118">
        <f>J212</f>
        <v>0</v>
      </c>
      <c r="L101" s="115"/>
    </row>
    <row r="102" spans="2:47" s="8" customFormat="1" ht="25" customHeight="1">
      <c r="B102" s="115"/>
      <c r="D102" s="116" t="s">
        <v>1904</v>
      </c>
      <c r="E102" s="117"/>
      <c r="F102" s="117"/>
      <c r="G102" s="117"/>
      <c r="H102" s="117"/>
      <c r="I102" s="117"/>
      <c r="J102" s="118">
        <f>J219</f>
        <v>0</v>
      </c>
      <c r="L102" s="115"/>
    </row>
    <row r="103" spans="2:47" s="1" customFormat="1" ht="21.75" customHeight="1">
      <c r="B103" s="32"/>
      <c r="L103" s="32"/>
    </row>
    <row r="104" spans="2:47" s="1" customFormat="1" ht="7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47" s="1" customFormat="1" ht="7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5" customHeight="1">
      <c r="B109" s="32"/>
      <c r="C109" s="21" t="s">
        <v>172</v>
      </c>
      <c r="L109" s="32"/>
    </row>
    <row r="110" spans="2:47" s="1" customFormat="1" ht="7" customHeight="1">
      <c r="B110" s="32"/>
      <c r="L110" s="32"/>
    </row>
    <row r="111" spans="2:47" s="1" customFormat="1" ht="12" customHeight="1">
      <c r="B111" s="32"/>
      <c r="C111" s="27" t="s">
        <v>15</v>
      </c>
      <c r="L111" s="32"/>
    </row>
    <row r="112" spans="2:47" s="1" customFormat="1" ht="16.5" customHeight="1">
      <c r="B112" s="32"/>
      <c r="E112" s="259" t="str">
        <f>E7</f>
        <v>Richtársky dom - energetická obnova objektu</v>
      </c>
      <c r="F112" s="260"/>
      <c r="G112" s="260"/>
      <c r="H112" s="260"/>
      <c r="L112" s="32"/>
    </row>
    <row r="113" spans="2:65" ht="12" customHeight="1">
      <c r="B113" s="20"/>
      <c r="C113" s="27" t="s">
        <v>135</v>
      </c>
      <c r="L113" s="20"/>
    </row>
    <row r="114" spans="2:65" s="1" customFormat="1" ht="16.5" customHeight="1">
      <c r="B114" s="32"/>
      <c r="E114" s="259" t="s">
        <v>1899</v>
      </c>
      <c r="F114" s="258"/>
      <c r="G114" s="258"/>
      <c r="H114" s="258"/>
      <c r="L114" s="32"/>
    </row>
    <row r="115" spans="2:65" s="1" customFormat="1" ht="12" customHeight="1">
      <c r="B115" s="32"/>
      <c r="C115" s="27" t="s">
        <v>137</v>
      </c>
      <c r="L115" s="32"/>
    </row>
    <row r="116" spans="2:65" s="1" customFormat="1" ht="16.5" customHeight="1">
      <c r="B116" s="32"/>
      <c r="E116" s="254" t="str">
        <f>E11</f>
        <v>C1 - Elektroinštalácia - oprávnené</v>
      </c>
      <c r="F116" s="258"/>
      <c r="G116" s="258"/>
      <c r="H116" s="258"/>
      <c r="L116" s="32"/>
    </row>
    <row r="117" spans="2:65" s="1" customFormat="1" ht="7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F14</f>
        <v>Záhorská Bystrica</v>
      </c>
      <c r="I118" s="27" t="s">
        <v>21</v>
      </c>
      <c r="J118" s="55" t="str">
        <f>IF(J14="","",J14)</f>
        <v>18. 11. 2025</v>
      </c>
      <c r="L118" s="32"/>
    </row>
    <row r="119" spans="2:65" s="1" customFormat="1" ht="7" customHeight="1">
      <c r="B119" s="32"/>
      <c r="L119" s="32"/>
    </row>
    <row r="120" spans="2:65" s="1" customFormat="1" ht="25.75" customHeight="1">
      <c r="B120" s="32"/>
      <c r="C120" s="27" t="s">
        <v>23</v>
      </c>
      <c r="F120" s="25" t="str">
        <f>E17</f>
        <v>Mestská časť BA-Záhorská Bystrica</v>
      </c>
      <c r="I120" s="27" t="s">
        <v>29</v>
      </c>
      <c r="J120" s="30" t="str">
        <f>E23</f>
        <v>Ing. arch. Ladislav Slabey</v>
      </c>
      <c r="L120" s="32"/>
    </row>
    <row r="121" spans="2:65" s="1" customFormat="1" ht="15.25" customHeight="1">
      <c r="B121" s="32"/>
      <c r="C121" s="27" t="s">
        <v>27</v>
      </c>
      <c r="F121" s="25" t="str">
        <f>IF(E20="","",E20)</f>
        <v>Vyplň údaj</v>
      </c>
      <c r="I121" s="27" t="s">
        <v>32</v>
      </c>
      <c r="J121" s="30" t="str">
        <f>E26</f>
        <v xml:space="preserve"> </v>
      </c>
      <c r="L121" s="32"/>
    </row>
    <row r="122" spans="2:65" s="1" customFormat="1" ht="10.4" customHeight="1">
      <c r="B122" s="32"/>
      <c r="L122" s="32"/>
    </row>
    <row r="123" spans="2:65" s="10" customFormat="1" ht="29.25" customHeight="1">
      <c r="B123" s="123"/>
      <c r="C123" s="124" t="s">
        <v>173</v>
      </c>
      <c r="D123" s="125" t="s">
        <v>60</v>
      </c>
      <c r="E123" s="125" t="s">
        <v>56</v>
      </c>
      <c r="F123" s="125" t="s">
        <v>57</v>
      </c>
      <c r="G123" s="125" t="s">
        <v>174</v>
      </c>
      <c r="H123" s="125" t="s">
        <v>175</v>
      </c>
      <c r="I123" s="125" t="s">
        <v>176</v>
      </c>
      <c r="J123" s="126" t="s">
        <v>141</v>
      </c>
      <c r="K123" s="127" t="s">
        <v>177</v>
      </c>
      <c r="L123" s="123"/>
      <c r="M123" s="62" t="s">
        <v>1</v>
      </c>
      <c r="N123" s="63" t="s">
        <v>39</v>
      </c>
      <c r="O123" s="63" t="s">
        <v>178</v>
      </c>
      <c r="P123" s="63" t="s">
        <v>179</v>
      </c>
      <c r="Q123" s="63" t="s">
        <v>180</v>
      </c>
      <c r="R123" s="63" t="s">
        <v>181</v>
      </c>
      <c r="S123" s="63" t="s">
        <v>182</v>
      </c>
      <c r="T123" s="64" t="s">
        <v>183</v>
      </c>
    </row>
    <row r="124" spans="2:65" s="1" customFormat="1" ht="22.9" customHeight="1">
      <c r="B124" s="32"/>
      <c r="C124" s="67" t="s">
        <v>142</v>
      </c>
      <c r="J124" s="128">
        <f>BK124</f>
        <v>0</v>
      </c>
      <c r="L124" s="32"/>
      <c r="M124" s="65"/>
      <c r="N124" s="56"/>
      <c r="O124" s="56"/>
      <c r="P124" s="129">
        <f>P125+P195+P212+P219</f>
        <v>0</v>
      </c>
      <c r="Q124" s="56"/>
      <c r="R124" s="129">
        <f>R125+R195+R212+R219</f>
        <v>0</v>
      </c>
      <c r="S124" s="56"/>
      <c r="T124" s="130">
        <f>T125+T195+T212+T219</f>
        <v>0</v>
      </c>
      <c r="AT124" s="17" t="s">
        <v>74</v>
      </c>
      <c r="AU124" s="17" t="s">
        <v>143</v>
      </c>
      <c r="BK124" s="131">
        <f>BK125+BK195+BK212+BK219</f>
        <v>0</v>
      </c>
    </row>
    <row r="125" spans="2:65" s="11" customFormat="1" ht="25.9" customHeight="1">
      <c r="B125" s="132"/>
      <c r="D125" s="133" t="s">
        <v>74</v>
      </c>
      <c r="E125" s="134" t="s">
        <v>107</v>
      </c>
      <c r="F125" s="134" t="s">
        <v>1905</v>
      </c>
      <c r="I125" s="135"/>
      <c r="J125" s="136">
        <f>BK125</f>
        <v>0</v>
      </c>
      <c r="L125" s="132"/>
      <c r="M125" s="137"/>
      <c r="P125" s="138">
        <f>SUM(P126:P194)</f>
        <v>0</v>
      </c>
      <c r="R125" s="138">
        <f>SUM(R126:R194)</f>
        <v>0</v>
      </c>
      <c r="T125" s="139">
        <f>SUM(T126:T194)</f>
        <v>0</v>
      </c>
      <c r="AR125" s="133" t="s">
        <v>82</v>
      </c>
      <c r="AT125" s="140" t="s">
        <v>74</v>
      </c>
      <c r="AU125" s="140" t="s">
        <v>75</v>
      </c>
      <c r="AY125" s="133" t="s">
        <v>186</v>
      </c>
      <c r="BK125" s="141">
        <f>SUM(BK126:BK194)</f>
        <v>0</v>
      </c>
    </row>
    <row r="126" spans="2:65" s="1" customFormat="1" ht="16.5" customHeight="1">
      <c r="B126" s="144"/>
      <c r="C126" s="145" t="s">
        <v>82</v>
      </c>
      <c r="D126" s="145" t="s">
        <v>188</v>
      </c>
      <c r="E126" s="146" t="s">
        <v>1906</v>
      </c>
      <c r="F126" s="147" t="s">
        <v>1907</v>
      </c>
      <c r="G126" s="148" t="s">
        <v>322</v>
      </c>
      <c r="H126" s="149">
        <v>210</v>
      </c>
      <c r="I126" s="150"/>
      <c r="J126" s="151">
        <f>ROUND(I126*H126,2)</f>
        <v>0</v>
      </c>
      <c r="K126" s="152"/>
      <c r="L126" s="32"/>
      <c r="M126" s="153" t="s">
        <v>1</v>
      </c>
      <c r="N126" s="154" t="s">
        <v>41</v>
      </c>
      <c r="P126" s="155">
        <f>O126*H126</f>
        <v>0</v>
      </c>
      <c r="Q126" s="155">
        <v>0</v>
      </c>
      <c r="R126" s="155">
        <f>Q126*H126</f>
        <v>0</v>
      </c>
      <c r="S126" s="155">
        <v>0</v>
      </c>
      <c r="T126" s="156">
        <f>S126*H126</f>
        <v>0</v>
      </c>
      <c r="AR126" s="157" t="s">
        <v>192</v>
      </c>
      <c r="AT126" s="157" t="s">
        <v>188</v>
      </c>
      <c r="AU126" s="157" t="s">
        <v>82</v>
      </c>
      <c r="AY126" s="17" t="s">
        <v>186</v>
      </c>
      <c r="BE126" s="158">
        <f>IF(N126="základná",J126,0)</f>
        <v>0</v>
      </c>
      <c r="BF126" s="158">
        <f>IF(N126="znížená",J126,0)</f>
        <v>0</v>
      </c>
      <c r="BG126" s="158">
        <f>IF(N126="zákl. prenesená",J126,0)</f>
        <v>0</v>
      </c>
      <c r="BH126" s="158">
        <f>IF(N126="zníž. prenesená",J126,0)</f>
        <v>0</v>
      </c>
      <c r="BI126" s="158">
        <f>IF(N126="nulová",J126,0)</f>
        <v>0</v>
      </c>
      <c r="BJ126" s="17" t="s">
        <v>88</v>
      </c>
      <c r="BK126" s="158">
        <f>ROUND(I126*H126,2)</f>
        <v>0</v>
      </c>
      <c r="BL126" s="17" t="s">
        <v>192</v>
      </c>
      <c r="BM126" s="157" t="s">
        <v>88</v>
      </c>
    </row>
    <row r="127" spans="2:65" s="12" customFormat="1">
      <c r="B127" s="159"/>
      <c r="D127" s="160" t="s">
        <v>193</v>
      </c>
      <c r="E127" s="161" t="s">
        <v>1</v>
      </c>
      <c r="F127" s="162" t="s">
        <v>1908</v>
      </c>
      <c r="H127" s="163">
        <v>210</v>
      </c>
      <c r="I127" s="164"/>
      <c r="L127" s="159"/>
      <c r="M127" s="165"/>
      <c r="T127" s="166"/>
      <c r="AT127" s="161" t="s">
        <v>193</v>
      </c>
      <c r="AU127" s="161" t="s">
        <v>82</v>
      </c>
      <c r="AV127" s="12" t="s">
        <v>88</v>
      </c>
      <c r="AW127" s="12" t="s">
        <v>31</v>
      </c>
      <c r="AX127" s="12" t="s">
        <v>75</v>
      </c>
      <c r="AY127" s="161" t="s">
        <v>186</v>
      </c>
    </row>
    <row r="128" spans="2:65" s="13" customFormat="1">
      <c r="B128" s="167"/>
      <c r="D128" s="160" t="s">
        <v>193</v>
      </c>
      <c r="E128" s="168" t="s">
        <v>1</v>
      </c>
      <c r="F128" s="169" t="s">
        <v>195</v>
      </c>
      <c r="H128" s="170">
        <v>210</v>
      </c>
      <c r="I128" s="171"/>
      <c r="L128" s="167"/>
      <c r="M128" s="172"/>
      <c r="T128" s="173"/>
      <c r="AT128" s="168" t="s">
        <v>193</v>
      </c>
      <c r="AU128" s="168" t="s">
        <v>82</v>
      </c>
      <c r="AV128" s="13" t="s">
        <v>192</v>
      </c>
      <c r="AW128" s="13" t="s">
        <v>31</v>
      </c>
      <c r="AX128" s="13" t="s">
        <v>82</v>
      </c>
      <c r="AY128" s="168" t="s">
        <v>186</v>
      </c>
    </row>
    <row r="129" spans="2:65" s="1" customFormat="1" ht="16.5" customHeight="1">
      <c r="B129" s="144"/>
      <c r="C129" s="145" t="s">
        <v>88</v>
      </c>
      <c r="D129" s="145" t="s">
        <v>188</v>
      </c>
      <c r="E129" s="146" t="s">
        <v>1909</v>
      </c>
      <c r="F129" s="147" t="s">
        <v>1910</v>
      </c>
      <c r="G129" s="148" t="s">
        <v>322</v>
      </c>
      <c r="H129" s="149">
        <v>20</v>
      </c>
      <c r="I129" s="150"/>
      <c r="J129" s="151">
        <f>ROUND(I129*H129,2)</f>
        <v>0</v>
      </c>
      <c r="K129" s="152"/>
      <c r="L129" s="32"/>
      <c r="M129" s="153" t="s">
        <v>1</v>
      </c>
      <c r="N129" s="154" t="s">
        <v>41</v>
      </c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AR129" s="157" t="s">
        <v>192</v>
      </c>
      <c r="AT129" s="157" t="s">
        <v>188</v>
      </c>
      <c r="AU129" s="157" t="s">
        <v>82</v>
      </c>
      <c r="AY129" s="17" t="s">
        <v>186</v>
      </c>
      <c r="BE129" s="158">
        <f>IF(N129="základná",J129,0)</f>
        <v>0</v>
      </c>
      <c r="BF129" s="158">
        <f>IF(N129="znížená",J129,0)</f>
        <v>0</v>
      </c>
      <c r="BG129" s="158">
        <f>IF(N129="zákl. prenesená",J129,0)</f>
        <v>0</v>
      </c>
      <c r="BH129" s="158">
        <f>IF(N129="zníž. prenesená",J129,0)</f>
        <v>0</v>
      </c>
      <c r="BI129" s="158">
        <f>IF(N129="nulová",J129,0)</f>
        <v>0</v>
      </c>
      <c r="BJ129" s="17" t="s">
        <v>88</v>
      </c>
      <c r="BK129" s="158">
        <f>ROUND(I129*H129,2)</f>
        <v>0</v>
      </c>
      <c r="BL129" s="17" t="s">
        <v>192</v>
      </c>
      <c r="BM129" s="157" t="s">
        <v>192</v>
      </c>
    </row>
    <row r="130" spans="2:65" s="1" customFormat="1" ht="16.5" customHeight="1">
      <c r="B130" s="144"/>
      <c r="C130" s="145" t="s">
        <v>202</v>
      </c>
      <c r="D130" s="145" t="s">
        <v>188</v>
      </c>
      <c r="E130" s="146" t="s">
        <v>1911</v>
      </c>
      <c r="F130" s="147" t="s">
        <v>1912</v>
      </c>
      <c r="G130" s="148" t="s">
        <v>322</v>
      </c>
      <c r="H130" s="149">
        <v>110</v>
      </c>
      <c r="I130" s="150"/>
      <c r="J130" s="151">
        <f>ROUND(I130*H130,2)</f>
        <v>0</v>
      </c>
      <c r="K130" s="152"/>
      <c r="L130" s="32"/>
      <c r="M130" s="153" t="s">
        <v>1</v>
      </c>
      <c r="N130" s="154" t="s">
        <v>41</v>
      </c>
      <c r="P130" s="155">
        <f>O130*H130</f>
        <v>0</v>
      </c>
      <c r="Q130" s="155">
        <v>0</v>
      </c>
      <c r="R130" s="155">
        <f>Q130*H130</f>
        <v>0</v>
      </c>
      <c r="S130" s="155">
        <v>0</v>
      </c>
      <c r="T130" s="156">
        <f>S130*H130</f>
        <v>0</v>
      </c>
      <c r="AR130" s="157" t="s">
        <v>192</v>
      </c>
      <c r="AT130" s="157" t="s">
        <v>188</v>
      </c>
      <c r="AU130" s="157" t="s">
        <v>82</v>
      </c>
      <c r="AY130" s="17" t="s">
        <v>186</v>
      </c>
      <c r="BE130" s="158">
        <f>IF(N130="základná",J130,0)</f>
        <v>0</v>
      </c>
      <c r="BF130" s="158">
        <f>IF(N130="znížená",J130,0)</f>
        <v>0</v>
      </c>
      <c r="BG130" s="158">
        <f>IF(N130="zákl. prenesená",J130,0)</f>
        <v>0</v>
      </c>
      <c r="BH130" s="158">
        <f>IF(N130="zníž. prenesená",J130,0)</f>
        <v>0</v>
      </c>
      <c r="BI130" s="158">
        <f>IF(N130="nulová",J130,0)</f>
        <v>0</v>
      </c>
      <c r="BJ130" s="17" t="s">
        <v>88</v>
      </c>
      <c r="BK130" s="158">
        <f>ROUND(I130*H130,2)</f>
        <v>0</v>
      </c>
      <c r="BL130" s="17" t="s">
        <v>192</v>
      </c>
      <c r="BM130" s="157" t="s">
        <v>217</v>
      </c>
    </row>
    <row r="131" spans="2:65" s="1" customFormat="1" ht="16.5" customHeight="1">
      <c r="B131" s="144"/>
      <c r="C131" s="145" t="s">
        <v>192</v>
      </c>
      <c r="D131" s="145" t="s">
        <v>188</v>
      </c>
      <c r="E131" s="146" t="s">
        <v>1913</v>
      </c>
      <c r="F131" s="147" t="s">
        <v>1914</v>
      </c>
      <c r="G131" s="148" t="s">
        <v>322</v>
      </c>
      <c r="H131" s="149">
        <v>370</v>
      </c>
      <c r="I131" s="150"/>
      <c r="J131" s="151">
        <f>ROUND(I131*H131,2)</f>
        <v>0</v>
      </c>
      <c r="K131" s="152"/>
      <c r="L131" s="32"/>
      <c r="M131" s="153" t="s">
        <v>1</v>
      </c>
      <c r="N131" s="154" t="s">
        <v>41</v>
      </c>
      <c r="P131" s="155">
        <f>O131*H131</f>
        <v>0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AR131" s="157" t="s">
        <v>192</v>
      </c>
      <c r="AT131" s="157" t="s">
        <v>188</v>
      </c>
      <c r="AU131" s="157" t="s">
        <v>82</v>
      </c>
      <c r="AY131" s="17" t="s">
        <v>186</v>
      </c>
      <c r="BE131" s="158">
        <f>IF(N131="základná",J131,0)</f>
        <v>0</v>
      </c>
      <c r="BF131" s="158">
        <f>IF(N131="znížená",J131,0)</f>
        <v>0</v>
      </c>
      <c r="BG131" s="158">
        <f>IF(N131="zákl. prenesená",J131,0)</f>
        <v>0</v>
      </c>
      <c r="BH131" s="158">
        <f>IF(N131="zníž. prenesená",J131,0)</f>
        <v>0</v>
      </c>
      <c r="BI131" s="158">
        <f>IF(N131="nulová",J131,0)</f>
        <v>0</v>
      </c>
      <c r="BJ131" s="17" t="s">
        <v>88</v>
      </c>
      <c r="BK131" s="158">
        <f>ROUND(I131*H131,2)</f>
        <v>0</v>
      </c>
      <c r="BL131" s="17" t="s">
        <v>192</v>
      </c>
      <c r="BM131" s="157" t="s">
        <v>222</v>
      </c>
    </row>
    <row r="132" spans="2:65" s="12" customFormat="1">
      <c r="B132" s="159"/>
      <c r="D132" s="160" t="s">
        <v>193</v>
      </c>
      <c r="E132" s="161" t="s">
        <v>1</v>
      </c>
      <c r="F132" s="162" t="s">
        <v>1915</v>
      </c>
      <c r="H132" s="163">
        <v>370</v>
      </c>
      <c r="I132" s="164"/>
      <c r="L132" s="159"/>
      <c r="M132" s="165"/>
      <c r="T132" s="166"/>
      <c r="AT132" s="161" t="s">
        <v>193</v>
      </c>
      <c r="AU132" s="161" t="s">
        <v>82</v>
      </c>
      <c r="AV132" s="12" t="s">
        <v>88</v>
      </c>
      <c r="AW132" s="12" t="s">
        <v>31</v>
      </c>
      <c r="AX132" s="12" t="s">
        <v>75</v>
      </c>
      <c r="AY132" s="161" t="s">
        <v>186</v>
      </c>
    </row>
    <row r="133" spans="2:65" s="13" customFormat="1">
      <c r="B133" s="167"/>
      <c r="D133" s="160" t="s">
        <v>193</v>
      </c>
      <c r="E133" s="168" t="s">
        <v>1</v>
      </c>
      <c r="F133" s="169" t="s">
        <v>195</v>
      </c>
      <c r="H133" s="170">
        <v>370</v>
      </c>
      <c r="I133" s="171"/>
      <c r="L133" s="167"/>
      <c r="M133" s="172"/>
      <c r="T133" s="173"/>
      <c r="AT133" s="168" t="s">
        <v>193</v>
      </c>
      <c r="AU133" s="168" t="s">
        <v>82</v>
      </c>
      <c r="AV133" s="13" t="s">
        <v>192</v>
      </c>
      <c r="AW133" s="13" t="s">
        <v>31</v>
      </c>
      <c r="AX133" s="13" t="s">
        <v>82</v>
      </c>
      <c r="AY133" s="168" t="s">
        <v>186</v>
      </c>
    </row>
    <row r="134" spans="2:65" s="1" customFormat="1" ht="16.5" customHeight="1">
      <c r="B134" s="144"/>
      <c r="C134" s="145" t="s">
        <v>212</v>
      </c>
      <c r="D134" s="145" t="s">
        <v>188</v>
      </c>
      <c r="E134" s="146" t="s">
        <v>1916</v>
      </c>
      <c r="F134" s="147" t="s">
        <v>1917</v>
      </c>
      <c r="G134" s="148" t="s">
        <v>322</v>
      </c>
      <c r="H134" s="149">
        <v>50</v>
      </c>
      <c r="I134" s="150"/>
      <c r="J134" s="151">
        <f t="shared" ref="J134:J140" si="0">ROUND(I134*H134,2)</f>
        <v>0</v>
      </c>
      <c r="K134" s="152"/>
      <c r="L134" s="32"/>
      <c r="M134" s="153" t="s">
        <v>1</v>
      </c>
      <c r="N134" s="154" t="s">
        <v>41</v>
      </c>
      <c r="P134" s="155">
        <f t="shared" ref="P134:P140" si="1">O134*H134</f>
        <v>0</v>
      </c>
      <c r="Q134" s="155">
        <v>0</v>
      </c>
      <c r="R134" s="155">
        <f t="shared" ref="R134:R140" si="2">Q134*H134</f>
        <v>0</v>
      </c>
      <c r="S134" s="155">
        <v>0</v>
      </c>
      <c r="T134" s="156">
        <f t="shared" ref="T134:T140" si="3">S134*H134</f>
        <v>0</v>
      </c>
      <c r="AR134" s="157" t="s">
        <v>192</v>
      </c>
      <c r="AT134" s="157" t="s">
        <v>188</v>
      </c>
      <c r="AU134" s="157" t="s">
        <v>82</v>
      </c>
      <c r="AY134" s="17" t="s">
        <v>186</v>
      </c>
      <c r="BE134" s="158">
        <f t="shared" ref="BE134:BE140" si="4">IF(N134="základná",J134,0)</f>
        <v>0</v>
      </c>
      <c r="BF134" s="158">
        <f t="shared" ref="BF134:BF140" si="5">IF(N134="znížená",J134,0)</f>
        <v>0</v>
      </c>
      <c r="BG134" s="158">
        <f t="shared" ref="BG134:BG140" si="6">IF(N134="zákl. prenesená",J134,0)</f>
        <v>0</v>
      </c>
      <c r="BH134" s="158">
        <f t="shared" ref="BH134:BH140" si="7">IF(N134="zníž. prenesená",J134,0)</f>
        <v>0</v>
      </c>
      <c r="BI134" s="158">
        <f t="shared" ref="BI134:BI140" si="8">IF(N134="nulová",J134,0)</f>
        <v>0</v>
      </c>
      <c r="BJ134" s="17" t="s">
        <v>88</v>
      </c>
      <c r="BK134" s="158">
        <f t="shared" ref="BK134:BK140" si="9">ROUND(I134*H134,2)</f>
        <v>0</v>
      </c>
      <c r="BL134" s="17" t="s">
        <v>192</v>
      </c>
      <c r="BM134" s="157" t="s">
        <v>237</v>
      </c>
    </row>
    <row r="135" spans="2:65" s="1" customFormat="1" ht="16.5" customHeight="1">
      <c r="B135" s="144"/>
      <c r="C135" s="145" t="s">
        <v>217</v>
      </c>
      <c r="D135" s="145" t="s">
        <v>188</v>
      </c>
      <c r="E135" s="146" t="s">
        <v>1918</v>
      </c>
      <c r="F135" s="147" t="s">
        <v>1919</v>
      </c>
      <c r="G135" s="148" t="s">
        <v>322</v>
      </c>
      <c r="H135" s="149">
        <v>30</v>
      </c>
      <c r="I135" s="150"/>
      <c r="J135" s="151">
        <f t="shared" si="0"/>
        <v>0</v>
      </c>
      <c r="K135" s="152"/>
      <c r="L135" s="32"/>
      <c r="M135" s="153" t="s">
        <v>1</v>
      </c>
      <c r="N135" s="154" t="s">
        <v>41</v>
      </c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192</v>
      </c>
      <c r="AT135" s="157" t="s">
        <v>188</v>
      </c>
      <c r="AU135" s="157" t="s">
        <v>82</v>
      </c>
      <c r="AY135" s="17" t="s">
        <v>186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7" t="s">
        <v>88</v>
      </c>
      <c r="BK135" s="158">
        <f t="shared" si="9"/>
        <v>0</v>
      </c>
      <c r="BL135" s="17" t="s">
        <v>192</v>
      </c>
      <c r="BM135" s="157" t="s">
        <v>254</v>
      </c>
    </row>
    <row r="136" spans="2:65" s="1" customFormat="1" ht="16.5" customHeight="1">
      <c r="B136" s="144"/>
      <c r="C136" s="145" t="s">
        <v>225</v>
      </c>
      <c r="D136" s="145" t="s">
        <v>188</v>
      </c>
      <c r="E136" s="146" t="s">
        <v>1920</v>
      </c>
      <c r="F136" s="147" t="s">
        <v>1921</v>
      </c>
      <c r="G136" s="148" t="s">
        <v>322</v>
      </c>
      <c r="H136" s="149">
        <v>25</v>
      </c>
      <c r="I136" s="150"/>
      <c r="J136" s="151">
        <f t="shared" si="0"/>
        <v>0</v>
      </c>
      <c r="K136" s="152"/>
      <c r="L136" s="32"/>
      <c r="M136" s="153" t="s">
        <v>1</v>
      </c>
      <c r="N136" s="154" t="s">
        <v>41</v>
      </c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AR136" s="157" t="s">
        <v>192</v>
      </c>
      <c r="AT136" s="157" t="s">
        <v>188</v>
      </c>
      <c r="AU136" s="157" t="s">
        <v>82</v>
      </c>
      <c r="AY136" s="17" t="s">
        <v>186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7" t="s">
        <v>88</v>
      </c>
      <c r="BK136" s="158">
        <f t="shared" si="9"/>
        <v>0</v>
      </c>
      <c r="BL136" s="17" t="s">
        <v>192</v>
      </c>
      <c r="BM136" s="157" t="s">
        <v>264</v>
      </c>
    </row>
    <row r="137" spans="2:65" s="1" customFormat="1" ht="16.5" customHeight="1">
      <c r="B137" s="144"/>
      <c r="C137" s="145" t="s">
        <v>222</v>
      </c>
      <c r="D137" s="145" t="s">
        <v>188</v>
      </c>
      <c r="E137" s="146" t="s">
        <v>1922</v>
      </c>
      <c r="F137" s="147" t="s">
        <v>1923</v>
      </c>
      <c r="G137" s="148" t="s">
        <v>322</v>
      </c>
      <c r="H137" s="149">
        <v>15</v>
      </c>
      <c r="I137" s="150"/>
      <c r="J137" s="151">
        <f t="shared" si="0"/>
        <v>0</v>
      </c>
      <c r="K137" s="152"/>
      <c r="L137" s="32"/>
      <c r="M137" s="153" t="s">
        <v>1</v>
      </c>
      <c r="N137" s="154" t="s">
        <v>41</v>
      </c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AR137" s="157" t="s">
        <v>192</v>
      </c>
      <c r="AT137" s="157" t="s">
        <v>188</v>
      </c>
      <c r="AU137" s="157" t="s">
        <v>82</v>
      </c>
      <c r="AY137" s="17" t="s">
        <v>186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7" t="s">
        <v>88</v>
      </c>
      <c r="BK137" s="158">
        <f t="shared" si="9"/>
        <v>0</v>
      </c>
      <c r="BL137" s="17" t="s">
        <v>192</v>
      </c>
      <c r="BM137" s="157" t="s">
        <v>267</v>
      </c>
    </row>
    <row r="138" spans="2:65" s="1" customFormat="1" ht="16.5" customHeight="1">
      <c r="B138" s="144"/>
      <c r="C138" s="145" t="s">
        <v>232</v>
      </c>
      <c r="D138" s="145" t="s">
        <v>188</v>
      </c>
      <c r="E138" s="146" t="s">
        <v>1924</v>
      </c>
      <c r="F138" s="147" t="s">
        <v>1925</v>
      </c>
      <c r="G138" s="148" t="s">
        <v>322</v>
      </c>
      <c r="H138" s="149">
        <v>30</v>
      </c>
      <c r="I138" s="150"/>
      <c r="J138" s="151">
        <f t="shared" si="0"/>
        <v>0</v>
      </c>
      <c r="K138" s="152"/>
      <c r="L138" s="32"/>
      <c r="M138" s="153" t="s">
        <v>1</v>
      </c>
      <c r="N138" s="154" t="s">
        <v>41</v>
      </c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AR138" s="157" t="s">
        <v>192</v>
      </c>
      <c r="AT138" s="157" t="s">
        <v>188</v>
      </c>
      <c r="AU138" s="157" t="s">
        <v>82</v>
      </c>
      <c r="AY138" s="17" t="s">
        <v>186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7" t="s">
        <v>88</v>
      </c>
      <c r="BK138" s="158">
        <f t="shared" si="9"/>
        <v>0</v>
      </c>
      <c r="BL138" s="17" t="s">
        <v>192</v>
      </c>
      <c r="BM138" s="157" t="s">
        <v>272</v>
      </c>
    </row>
    <row r="139" spans="2:65" s="1" customFormat="1" ht="16.5" customHeight="1">
      <c r="B139" s="144"/>
      <c r="C139" s="145" t="s">
        <v>237</v>
      </c>
      <c r="D139" s="145" t="s">
        <v>188</v>
      </c>
      <c r="E139" s="146" t="s">
        <v>1926</v>
      </c>
      <c r="F139" s="147" t="s">
        <v>1927</v>
      </c>
      <c r="G139" s="148" t="s">
        <v>322</v>
      </c>
      <c r="H139" s="149">
        <v>50</v>
      </c>
      <c r="I139" s="150"/>
      <c r="J139" s="151">
        <f t="shared" si="0"/>
        <v>0</v>
      </c>
      <c r="K139" s="152"/>
      <c r="L139" s="32"/>
      <c r="M139" s="153" t="s">
        <v>1</v>
      </c>
      <c r="N139" s="154" t="s">
        <v>41</v>
      </c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AR139" s="157" t="s">
        <v>192</v>
      </c>
      <c r="AT139" s="157" t="s">
        <v>188</v>
      </c>
      <c r="AU139" s="157" t="s">
        <v>82</v>
      </c>
      <c r="AY139" s="17" t="s">
        <v>186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7" t="s">
        <v>88</v>
      </c>
      <c r="BK139" s="158">
        <f t="shared" si="9"/>
        <v>0</v>
      </c>
      <c r="BL139" s="17" t="s">
        <v>192</v>
      </c>
      <c r="BM139" s="157" t="s">
        <v>288</v>
      </c>
    </row>
    <row r="140" spans="2:65" s="1" customFormat="1" ht="16.5" customHeight="1">
      <c r="B140" s="144"/>
      <c r="C140" s="145" t="s">
        <v>249</v>
      </c>
      <c r="D140" s="145" t="s">
        <v>188</v>
      </c>
      <c r="E140" s="146" t="s">
        <v>1928</v>
      </c>
      <c r="F140" s="147" t="s">
        <v>1929</v>
      </c>
      <c r="G140" s="148" t="s">
        <v>322</v>
      </c>
      <c r="H140" s="149">
        <v>70</v>
      </c>
      <c r="I140" s="150"/>
      <c r="J140" s="151">
        <f t="shared" si="0"/>
        <v>0</v>
      </c>
      <c r="K140" s="152"/>
      <c r="L140" s="32"/>
      <c r="M140" s="153" t="s">
        <v>1</v>
      </c>
      <c r="N140" s="154" t="s">
        <v>41</v>
      </c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AR140" s="157" t="s">
        <v>192</v>
      </c>
      <c r="AT140" s="157" t="s">
        <v>188</v>
      </c>
      <c r="AU140" s="157" t="s">
        <v>82</v>
      </c>
      <c r="AY140" s="17" t="s">
        <v>186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7" t="s">
        <v>88</v>
      </c>
      <c r="BK140" s="158">
        <f t="shared" si="9"/>
        <v>0</v>
      </c>
      <c r="BL140" s="17" t="s">
        <v>192</v>
      </c>
      <c r="BM140" s="157" t="s">
        <v>292</v>
      </c>
    </row>
    <row r="141" spans="2:65" s="12" customFormat="1">
      <c r="B141" s="159"/>
      <c r="D141" s="160" t="s">
        <v>193</v>
      </c>
      <c r="E141" s="161" t="s">
        <v>1</v>
      </c>
      <c r="F141" s="162" t="s">
        <v>1930</v>
      </c>
      <c r="H141" s="163">
        <v>70</v>
      </c>
      <c r="I141" s="164"/>
      <c r="L141" s="159"/>
      <c r="M141" s="165"/>
      <c r="T141" s="166"/>
      <c r="AT141" s="161" t="s">
        <v>193</v>
      </c>
      <c r="AU141" s="161" t="s">
        <v>82</v>
      </c>
      <c r="AV141" s="12" t="s">
        <v>88</v>
      </c>
      <c r="AW141" s="12" t="s">
        <v>31</v>
      </c>
      <c r="AX141" s="12" t="s">
        <v>75</v>
      </c>
      <c r="AY141" s="161" t="s">
        <v>186</v>
      </c>
    </row>
    <row r="142" spans="2:65" s="13" customFormat="1">
      <c r="B142" s="167"/>
      <c r="D142" s="160" t="s">
        <v>193</v>
      </c>
      <c r="E142" s="168" t="s">
        <v>1</v>
      </c>
      <c r="F142" s="169" t="s">
        <v>195</v>
      </c>
      <c r="H142" s="170">
        <v>70</v>
      </c>
      <c r="I142" s="171"/>
      <c r="L142" s="167"/>
      <c r="M142" s="172"/>
      <c r="T142" s="173"/>
      <c r="AT142" s="168" t="s">
        <v>193</v>
      </c>
      <c r="AU142" s="168" t="s">
        <v>82</v>
      </c>
      <c r="AV142" s="13" t="s">
        <v>192</v>
      </c>
      <c r="AW142" s="13" t="s">
        <v>31</v>
      </c>
      <c r="AX142" s="13" t="s">
        <v>82</v>
      </c>
      <c r="AY142" s="168" t="s">
        <v>186</v>
      </c>
    </row>
    <row r="143" spans="2:65" s="1" customFormat="1" ht="16.5" customHeight="1">
      <c r="B143" s="144"/>
      <c r="C143" s="145" t="s">
        <v>254</v>
      </c>
      <c r="D143" s="145" t="s">
        <v>188</v>
      </c>
      <c r="E143" s="146" t="s">
        <v>1931</v>
      </c>
      <c r="F143" s="147" t="s">
        <v>1932</v>
      </c>
      <c r="G143" s="148" t="s">
        <v>322</v>
      </c>
      <c r="H143" s="149">
        <v>330</v>
      </c>
      <c r="I143" s="150"/>
      <c r="J143" s="151">
        <f>ROUND(I143*H143,2)</f>
        <v>0</v>
      </c>
      <c r="K143" s="152"/>
      <c r="L143" s="32"/>
      <c r="M143" s="153" t="s">
        <v>1</v>
      </c>
      <c r="N143" s="154" t="s">
        <v>41</v>
      </c>
      <c r="P143" s="155">
        <f>O143*H143</f>
        <v>0</v>
      </c>
      <c r="Q143" s="155">
        <v>0</v>
      </c>
      <c r="R143" s="155">
        <f>Q143*H143</f>
        <v>0</v>
      </c>
      <c r="S143" s="155">
        <v>0</v>
      </c>
      <c r="T143" s="156">
        <f>S143*H143</f>
        <v>0</v>
      </c>
      <c r="AR143" s="157" t="s">
        <v>192</v>
      </c>
      <c r="AT143" s="157" t="s">
        <v>188</v>
      </c>
      <c r="AU143" s="157" t="s">
        <v>82</v>
      </c>
      <c r="AY143" s="17" t="s">
        <v>186</v>
      </c>
      <c r="BE143" s="158">
        <f>IF(N143="základná",J143,0)</f>
        <v>0</v>
      </c>
      <c r="BF143" s="158">
        <f>IF(N143="znížená",J143,0)</f>
        <v>0</v>
      </c>
      <c r="BG143" s="158">
        <f>IF(N143="zákl. prenesená",J143,0)</f>
        <v>0</v>
      </c>
      <c r="BH143" s="158">
        <f>IF(N143="zníž. prenesená",J143,0)</f>
        <v>0</v>
      </c>
      <c r="BI143" s="158">
        <f>IF(N143="nulová",J143,0)</f>
        <v>0</v>
      </c>
      <c r="BJ143" s="17" t="s">
        <v>88</v>
      </c>
      <c r="BK143" s="158">
        <f>ROUND(I143*H143,2)</f>
        <v>0</v>
      </c>
      <c r="BL143" s="17" t="s">
        <v>192</v>
      </c>
      <c r="BM143" s="157" t="s">
        <v>314</v>
      </c>
    </row>
    <row r="144" spans="2:65" s="12" customFormat="1">
      <c r="B144" s="159"/>
      <c r="D144" s="160" t="s">
        <v>193</v>
      </c>
      <c r="E144" s="161" t="s">
        <v>1</v>
      </c>
      <c r="F144" s="162" t="s">
        <v>1933</v>
      </c>
      <c r="H144" s="163">
        <v>330</v>
      </c>
      <c r="I144" s="164"/>
      <c r="L144" s="159"/>
      <c r="M144" s="165"/>
      <c r="T144" s="166"/>
      <c r="AT144" s="161" t="s">
        <v>193</v>
      </c>
      <c r="AU144" s="161" t="s">
        <v>82</v>
      </c>
      <c r="AV144" s="12" t="s">
        <v>88</v>
      </c>
      <c r="AW144" s="12" t="s">
        <v>31</v>
      </c>
      <c r="AX144" s="12" t="s">
        <v>75</v>
      </c>
      <c r="AY144" s="161" t="s">
        <v>186</v>
      </c>
    </row>
    <row r="145" spans="2:65" s="13" customFormat="1">
      <c r="B145" s="167"/>
      <c r="D145" s="160" t="s">
        <v>193</v>
      </c>
      <c r="E145" s="168" t="s">
        <v>1</v>
      </c>
      <c r="F145" s="169" t="s">
        <v>195</v>
      </c>
      <c r="H145" s="170">
        <v>330</v>
      </c>
      <c r="I145" s="171"/>
      <c r="L145" s="167"/>
      <c r="M145" s="172"/>
      <c r="T145" s="173"/>
      <c r="AT145" s="168" t="s">
        <v>193</v>
      </c>
      <c r="AU145" s="168" t="s">
        <v>82</v>
      </c>
      <c r="AV145" s="13" t="s">
        <v>192</v>
      </c>
      <c r="AW145" s="13" t="s">
        <v>31</v>
      </c>
      <c r="AX145" s="13" t="s">
        <v>82</v>
      </c>
      <c r="AY145" s="168" t="s">
        <v>186</v>
      </c>
    </row>
    <row r="146" spans="2:65" s="1" customFormat="1" ht="16.5" customHeight="1">
      <c r="B146" s="144"/>
      <c r="C146" s="145" t="s">
        <v>261</v>
      </c>
      <c r="D146" s="145" t="s">
        <v>188</v>
      </c>
      <c r="E146" s="146" t="s">
        <v>1934</v>
      </c>
      <c r="F146" s="147" t="s">
        <v>1935</v>
      </c>
      <c r="G146" s="148" t="s">
        <v>322</v>
      </c>
      <c r="H146" s="149">
        <v>20</v>
      </c>
      <c r="I146" s="150"/>
      <c r="J146" s="151">
        <f>ROUND(I146*H146,2)</f>
        <v>0</v>
      </c>
      <c r="K146" s="152"/>
      <c r="L146" s="32"/>
      <c r="M146" s="153" t="s">
        <v>1</v>
      </c>
      <c r="N146" s="154" t="s">
        <v>41</v>
      </c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AR146" s="157" t="s">
        <v>192</v>
      </c>
      <c r="AT146" s="157" t="s">
        <v>188</v>
      </c>
      <c r="AU146" s="157" t="s">
        <v>82</v>
      </c>
      <c r="AY146" s="17" t="s">
        <v>186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7" t="s">
        <v>88</v>
      </c>
      <c r="BK146" s="158">
        <f>ROUND(I146*H146,2)</f>
        <v>0</v>
      </c>
      <c r="BL146" s="17" t="s">
        <v>192</v>
      </c>
      <c r="BM146" s="157" t="s">
        <v>295</v>
      </c>
    </row>
    <row r="147" spans="2:65" s="1" customFormat="1" ht="16.5" customHeight="1">
      <c r="B147" s="144"/>
      <c r="C147" s="145" t="s">
        <v>264</v>
      </c>
      <c r="D147" s="145" t="s">
        <v>188</v>
      </c>
      <c r="E147" s="146" t="s">
        <v>1936</v>
      </c>
      <c r="F147" s="147" t="s">
        <v>1937</v>
      </c>
      <c r="G147" s="148" t="s">
        <v>322</v>
      </c>
      <c r="H147" s="149">
        <v>50</v>
      </c>
      <c r="I147" s="150"/>
      <c r="J147" s="151">
        <f>ROUND(I147*H147,2)</f>
        <v>0</v>
      </c>
      <c r="K147" s="152"/>
      <c r="L147" s="32"/>
      <c r="M147" s="153" t="s">
        <v>1</v>
      </c>
      <c r="N147" s="154" t="s">
        <v>41</v>
      </c>
      <c r="P147" s="155">
        <f>O147*H147</f>
        <v>0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AR147" s="157" t="s">
        <v>192</v>
      </c>
      <c r="AT147" s="157" t="s">
        <v>188</v>
      </c>
      <c r="AU147" s="157" t="s">
        <v>82</v>
      </c>
      <c r="AY147" s="17" t="s">
        <v>186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7" t="s">
        <v>88</v>
      </c>
      <c r="BK147" s="158">
        <f>ROUND(I147*H147,2)</f>
        <v>0</v>
      </c>
      <c r="BL147" s="17" t="s">
        <v>192</v>
      </c>
      <c r="BM147" s="157" t="s">
        <v>326</v>
      </c>
    </row>
    <row r="148" spans="2:65" s="1" customFormat="1" ht="16.5" customHeight="1">
      <c r="B148" s="144"/>
      <c r="C148" s="145" t="s">
        <v>269</v>
      </c>
      <c r="D148" s="145" t="s">
        <v>188</v>
      </c>
      <c r="E148" s="146" t="s">
        <v>1938</v>
      </c>
      <c r="F148" s="147" t="s">
        <v>1939</v>
      </c>
      <c r="G148" s="148" t="s">
        <v>322</v>
      </c>
      <c r="H148" s="149">
        <v>70</v>
      </c>
      <c r="I148" s="150"/>
      <c r="J148" s="151">
        <f>ROUND(I148*H148,2)</f>
        <v>0</v>
      </c>
      <c r="K148" s="152"/>
      <c r="L148" s="32"/>
      <c r="M148" s="153" t="s">
        <v>1</v>
      </c>
      <c r="N148" s="154" t="s">
        <v>41</v>
      </c>
      <c r="P148" s="155">
        <f>O148*H148</f>
        <v>0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AR148" s="157" t="s">
        <v>192</v>
      </c>
      <c r="AT148" s="157" t="s">
        <v>188</v>
      </c>
      <c r="AU148" s="157" t="s">
        <v>82</v>
      </c>
      <c r="AY148" s="17" t="s">
        <v>186</v>
      </c>
      <c r="BE148" s="158">
        <f>IF(N148="základná",J148,0)</f>
        <v>0</v>
      </c>
      <c r="BF148" s="158">
        <f>IF(N148="znížená",J148,0)</f>
        <v>0</v>
      </c>
      <c r="BG148" s="158">
        <f>IF(N148="zákl. prenesená",J148,0)</f>
        <v>0</v>
      </c>
      <c r="BH148" s="158">
        <f>IF(N148="zníž. prenesená",J148,0)</f>
        <v>0</v>
      </c>
      <c r="BI148" s="158">
        <f>IF(N148="nulová",J148,0)</f>
        <v>0</v>
      </c>
      <c r="BJ148" s="17" t="s">
        <v>88</v>
      </c>
      <c r="BK148" s="158">
        <f>ROUND(I148*H148,2)</f>
        <v>0</v>
      </c>
      <c r="BL148" s="17" t="s">
        <v>192</v>
      </c>
      <c r="BM148" s="157" t="s">
        <v>331</v>
      </c>
    </row>
    <row r="149" spans="2:65" s="1" customFormat="1" ht="16.5" customHeight="1">
      <c r="B149" s="144"/>
      <c r="C149" s="145" t="s">
        <v>267</v>
      </c>
      <c r="D149" s="145" t="s">
        <v>188</v>
      </c>
      <c r="E149" s="146" t="s">
        <v>1940</v>
      </c>
      <c r="F149" s="147" t="s">
        <v>1941</v>
      </c>
      <c r="G149" s="148" t="s">
        <v>379</v>
      </c>
      <c r="H149" s="149">
        <v>38</v>
      </c>
      <c r="I149" s="150"/>
      <c r="J149" s="151">
        <f>ROUND(I149*H149,2)</f>
        <v>0</v>
      </c>
      <c r="K149" s="152"/>
      <c r="L149" s="32"/>
      <c r="M149" s="153" t="s">
        <v>1</v>
      </c>
      <c r="N149" s="154" t="s">
        <v>41</v>
      </c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AR149" s="157" t="s">
        <v>192</v>
      </c>
      <c r="AT149" s="157" t="s">
        <v>188</v>
      </c>
      <c r="AU149" s="157" t="s">
        <v>82</v>
      </c>
      <c r="AY149" s="17" t="s">
        <v>186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7" t="s">
        <v>88</v>
      </c>
      <c r="BK149" s="158">
        <f>ROUND(I149*H149,2)</f>
        <v>0</v>
      </c>
      <c r="BL149" s="17" t="s">
        <v>192</v>
      </c>
      <c r="BM149" s="157" t="s">
        <v>336</v>
      </c>
    </row>
    <row r="150" spans="2:65" s="12" customFormat="1">
      <c r="B150" s="159"/>
      <c r="D150" s="160" t="s">
        <v>193</v>
      </c>
      <c r="E150" s="161" t="s">
        <v>1</v>
      </c>
      <c r="F150" s="162" t="s">
        <v>1942</v>
      </c>
      <c r="H150" s="163">
        <v>38</v>
      </c>
      <c r="I150" s="164"/>
      <c r="L150" s="159"/>
      <c r="M150" s="165"/>
      <c r="T150" s="166"/>
      <c r="AT150" s="161" t="s">
        <v>193</v>
      </c>
      <c r="AU150" s="161" t="s">
        <v>82</v>
      </c>
      <c r="AV150" s="12" t="s">
        <v>88</v>
      </c>
      <c r="AW150" s="12" t="s">
        <v>31</v>
      </c>
      <c r="AX150" s="12" t="s">
        <v>75</v>
      </c>
      <c r="AY150" s="161" t="s">
        <v>186</v>
      </c>
    </row>
    <row r="151" spans="2:65" s="13" customFormat="1">
      <c r="B151" s="167"/>
      <c r="D151" s="160" t="s">
        <v>193</v>
      </c>
      <c r="E151" s="168" t="s">
        <v>1</v>
      </c>
      <c r="F151" s="169" t="s">
        <v>195</v>
      </c>
      <c r="H151" s="170">
        <v>38</v>
      </c>
      <c r="I151" s="171"/>
      <c r="L151" s="167"/>
      <c r="M151" s="172"/>
      <c r="T151" s="173"/>
      <c r="AT151" s="168" t="s">
        <v>193</v>
      </c>
      <c r="AU151" s="168" t="s">
        <v>82</v>
      </c>
      <c r="AV151" s="13" t="s">
        <v>192</v>
      </c>
      <c r="AW151" s="13" t="s">
        <v>31</v>
      </c>
      <c r="AX151" s="13" t="s">
        <v>82</v>
      </c>
      <c r="AY151" s="168" t="s">
        <v>186</v>
      </c>
    </row>
    <row r="152" spans="2:65" s="1" customFormat="1" ht="16.5" customHeight="1">
      <c r="B152" s="144"/>
      <c r="C152" s="145" t="s">
        <v>280</v>
      </c>
      <c r="D152" s="145" t="s">
        <v>188</v>
      </c>
      <c r="E152" s="146" t="s">
        <v>1943</v>
      </c>
      <c r="F152" s="147" t="s">
        <v>1944</v>
      </c>
      <c r="G152" s="148" t="s">
        <v>379</v>
      </c>
      <c r="H152" s="149">
        <v>21</v>
      </c>
      <c r="I152" s="150"/>
      <c r="J152" s="151">
        <f t="shared" ref="J152:J157" si="10">ROUND(I152*H152,2)</f>
        <v>0</v>
      </c>
      <c r="K152" s="152"/>
      <c r="L152" s="32"/>
      <c r="M152" s="153" t="s">
        <v>1</v>
      </c>
      <c r="N152" s="154" t="s">
        <v>41</v>
      </c>
      <c r="P152" s="155">
        <f t="shared" ref="P152:P157" si="11">O152*H152</f>
        <v>0</v>
      </c>
      <c r="Q152" s="155">
        <v>0</v>
      </c>
      <c r="R152" s="155">
        <f t="shared" ref="R152:R157" si="12">Q152*H152</f>
        <v>0</v>
      </c>
      <c r="S152" s="155">
        <v>0</v>
      </c>
      <c r="T152" s="156">
        <f t="shared" ref="T152:T157" si="13">S152*H152</f>
        <v>0</v>
      </c>
      <c r="AR152" s="157" t="s">
        <v>192</v>
      </c>
      <c r="AT152" s="157" t="s">
        <v>188</v>
      </c>
      <c r="AU152" s="157" t="s">
        <v>82</v>
      </c>
      <c r="AY152" s="17" t="s">
        <v>186</v>
      </c>
      <c r="BE152" s="158">
        <f t="shared" ref="BE152:BE157" si="14">IF(N152="základná",J152,0)</f>
        <v>0</v>
      </c>
      <c r="BF152" s="158">
        <f t="shared" ref="BF152:BF157" si="15">IF(N152="znížená",J152,0)</f>
        <v>0</v>
      </c>
      <c r="BG152" s="158">
        <f t="shared" ref="BG152:BG157" si="16">IF(N152="zákl. prenesená",J152,0)</f>
        <v>0</v>
      </c>
      <c r="BH152" s="158">
        <f t="shared" ref="BH152:BH157" si="17">IF(N152="zníž. prenesená",J152,0)</f>
        <v>0</v>
      </c>
      <c r="BI152" s="158">
        <f t="shared" ref="BI152:BI157" si="18">IF(N152="nulová",J152,0)</f>
        <v>0</v>
      </c>
      <c r="BJ152" s="17" t="s">
        <v>88</v>
      </c>
      <c r="BK152" s="158">
        <f t="shared" ref="BK152:BK157" si="19">ROUND(I152*H152,2)</f>
        <v>0</v>
      </c>
      <c r="BL152" s="17" t="s">
        <v>192</v>
      </c>
      <c r="BM152" s="157" t="s">
        <v>341</v>
      </c>
    </row>
    <row r="153" spans="2:65" s="1" customFormat="1" ht="16.5" customHeight="1">
      <c r="B153" s="144"/>
      <c r="C153" s="145" t="s">
        <v>272</v>
      </c>
      <c r="D153" s="145" t="s">
        <v>188</v>
      </c>
      <c r="E153" s="146" t="s">
        <v>1945</v>
      </c>
      <c r="F153" s="147" t="s">
        <v>1946</v>
      </c>
      <c r="G153" s="148" t="s">
        <v>379</v>
      </c>
      <c r="H153" s="149">
        <v>1</v>
      </c>
      <c r="I153" s="150"/>
      <c r="J153" s="151">
        <f t="shared" si="10"/>
        <v>0</v>
      </c>
      <c r="K153" s="152"/>
      <c r="L153" s="32"/>
      <c r="M153" s="153" t="s">
        <v>1</v>
      </c>
      <c r="N153" s="154" t="s">
        <v>41</v>
      </c>
      <c r="P153" s="155">
        <f t="shared" si="11"/>
        <v>0</v>
      </c>
      <c r="Q153" s="155">
        <v>0</v>
      </c>
      <c r="R153" s="155">
        <f t="shared" si="12"/>
        <v>0</v>
      </c>
      <c r="S153" s="155">
        <v>0</v>
      </c>
      <c r="T153" s="156">
        <f t="shared" si="13"/>
        <v>0</v>
      </c>
      <c r="AR153" s="157" t="s">
        <v>192</v>
      </c>
      <c r="AT153" s="157" t="s">
        <v>188</v>
      </c>
      <c r="AU153" s="157" t="s">
        <v>82</v>
      </c>
      <c r="AY153" s="17" t="s">
        <v>186</v>
      </c>
      <c r="BE153" s="158">
        <f t="shared" si="14"/>
        <v>0</v>
      </c>
      <c r="BF153" s="158">
        <f t="shared" si="15"/>
        <v>0</v>
      </c>
      <c r="BG153" s="158">
        <f t="shared" si="16"/>
        <v>0</v>
      </c>
      <c r="BH153" s="158">
        <f t="shared" si="17"/>
        <v>0</v>
      </c>
      <c r="BI153" s="158">
        <f t="shared" si="18"/>
        <v>0</v>
      </c>
      <c r="BJ153" s="17" t="s">
        <v>88</v>
      </c>
      <c r="BK153" s="158">
        <f t="shared" si="19"/>
        <v>0</v>
      </c>
      <c r="BL153" s="17" t="s">
        <v>192</v>
      </c>
      <c r="BM153" s="157" t="s">
        <v>345</v>
      </c>
    </row>
    <row r="154" spans="2:65" s="1" customFormat="1" ht="16.5" customHeight="1">
      <c r="B154" s="144"/>
      <c r="C154" s="145" t="s">
        <v>289</v>
      </c>
      <c r="D154" s="145" t="s">
        <v>188</v>
      </c>
      <c r="E154" s="146" t="s">
        <v>1947</v>
      </c>
      <c r="F154" s="147" t="s">
        <v>1948</v>
      </c>
      <c r="G154" s="148" t="s">
        <v>1949</v>
      </c>
      <c r="H154" s="149">
        <v>2</v>
      </c>
      <c r="I154" s="150"/>
      <c r="J154" s="151">
        <f t="shared" si="10"/>
        <v>0</v>
      </c>
      <c r="K154" s="152"/>
      <c r="L154" s="32"/>
      <c r="M154" s="153" t="s">
        <v>1</v>
      </c>
      <c r="N154" s="154" t="s">
        <v>41</v>
      </c>
      <c r="P154" s="155">
        <f t="shared" si="11"/>
        <v>0</v>
      </c>
      <c r="Q154" s="155">
        <v>0</v>
      </c>
      <c r="R154" s="155">
        <f t="shared" si="12"/>
        <v>0</v>
      </c>
      <c r="S154" s="155">
        <v>0</v>
      </c>
      <c r="T154" s="156">
        <f t="shared" si="13"/>
        <v>0</v>
      </c>
      <c r="AR154" s="157" t="s">
        <v>192</v>
      </c>
      <c r="AT154" s="157" t="s">
        <v>188</v>
      </c>
      <c r="AU154" s="157" t="s">
        <v>82</v>
      </c>
      <c r="AY154" s="17" t="s">
        <v>186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7" t="s">
        <v>88</v>
      </c>
      <c r="BK154" s="158">
        <f t="shared" si="19"/>
        <v>0</v>
      </c>
      <c r="BL154" s="17" t="s">
        <v>192</v>
      </c>
      <c r="BM154" s="157" t="s">
        <v>350</v>
      </c>
    </row>
    <row r="155" spans="2:65" s="1" customFormat="1" ht="16.5" customHeight="1">
      <c r="B155" s="144"/>
      <c r="C155" s="145" t="s">
        <v>288</v>
      </c>
      <c r="D155" s="145" t="s">
        <v>188</v>
      </c>
      <c r="E155" s="146" t="s">
        <v>1950</v>
      </c>
      <c r="F155" s="147" t="s">
        <v>1951</v>
      </c>
      <c r="G155" s="148" t="s">
        <v>379</v>
      </c>
      <c r="H155" s="149">
        <v>1</v>
      </c>
      <c r="I155" s="150"/>
      <c r="J155" s="151">
        <f t="shared" si="10"/>
        <v>0</v>
      </c>
      <c r="K155" s="152"/>
      <c r="L155" s="32"/>
      <c r="M155" s="153" t="s">
        <v>1</v>
      </c>
      <c r="N155" s="154" t="s">
        <v>41</v>
      </c>
      <c r="P155" s="155">
        <f t="shared" si="11"/>
        <v>0</v>
      </c>
      <c r="Q155" s="155">
        <v>0</v>
      </c>
      <c r="R155" s="155">
        <f t="shared" si="12"/>
        <v>0</v>
      </c>
      <c r="S155" s="155">
        <v>0</v>
      </c>
      <c r="T155" s="156">
        <f t="shared" si="13"/>
        <v>0</v>
      </c>
      <c r="AR155" s="157" t="s">
        <v>192</v>
      </c>
      <c r="AT155" s="157" t="s">
        <v>188</v>
      </c>
      <c r="AU155" s="157" t="s">
        <v>82</v>
      </c>
      <c r="AY155" s="17" t="s">
        <v>186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7" t="s">
        <v>88</v>
      </c>
      <c r="BK155" s="158">
        <f t="shared" si="19"/>
        <v>0</v>
      </c>
      <c r="BL155" s="17" t="s">
        <v>192</v>
      </c>
      <c r="BM155" s="157" t="s">
        <v>359</v>
      </c>
    </row>
    <row r="156" spans="2:65" s="1" customFormat="1" ht="16.5" customHeight="1">
      <c r="B156" s="144"/>
      <c r="C156" s="145" t="s">
        <v>301</v>
      </c>
      <c r="D156" s="145" t="s">
        <v>188</v>
      </c>
      <c r="E156" s="146" t="s">
        <v>1952</v>
      </c>
      <c r="F156" s="147" t="s">
        <v>1953</v>
      </c>
      <c r="G156" s="148" t="s">
        <v>379</v>
      </c>
      <c r="H156" s="149">
        <v>1</v>
      </c>
      <c r="I156" s="150"/>
      <c r="J156" s="151">
        <f t="shared" si="10"/>
        <v>0</v>
      </c>
      <c r="K156" s="152"/>
      <c r="L156" s="32"/>
      <c r="M156" s="153" t="s">
        <v>1</v>
      </c>
      <c r="N156" s="154" t="s">
        <v>41</v>
      </c>
      <c r="P156" s="155">
        <f t="shared" si="11"/>
        <v>0</v>
      </c>
      <c r="Q156" s="155">
        <v>0</v>
      </c>
      <c r="R156" s="155">
        <f t="shared" si="12"/>
        <v>0</v>
      </c>
      <c r="S156" s="155">
        <v>0</v>
      </c>
      <c r="T156" s="156">
        <f t="shared" si="13"/>
        <v>0</v>
      </c>
      <c r="AR156" s="157" t="s">
        <v>192</v>
      </c>
      <c r="AT156" s="157" t="s">
        <v>188</v>
      </c>
      <c r="AU156" s="157" t="s">
        <v>82</v>
      </c>
      <c r="AY156" s="17" t="s">
        <v>186</v>
      </c>
      <c r="BE156" s="158">
        <f t="shared" si="14"/>
        <v>0</v>
      </c>
      <c r="BF156" s="158">
        <f t="shared" si="15"/>
        <v>0</v>
      </c>
      <c r="BG156" s="158">
        <f t="shared" si="16"/>
        <v>0</v>
      </c>
      <c r="BH156" s="158">
        <f t="shared" si="17"/>
        <v>0</v>
      </c>
      <c r="BI156" s="158">
        <f t="shared" si="18"/>
        <v>0</v>
      </c>
      <c r="BJ156" s="17" t="s">
        <v>88</v>
      </c>
      <c r="BK156" s="158">
        <f t="shared" si="19"/>
        <v>0</v>
      </c>
      <c r="BL156" s="17" t="s">
        <v>192</v>
      </c>
      <c r="BM156" s="157" t="s">
        <v>380</v>
      </c>
    </row>
    <row r="157" spans="2:65" s="1" customFormat="1" ht="16.5" customHeight="1">
      <c r="B157" s="144"/>
      <c r="C157" s="145" t="s">
        <v>292</v>
      </c>
      <c r="D157" s="145" t="s">
        <v>188</v>
      </c>
      <c r="E157" s="146" t="s">
        <v>1954</v>
      </c>
      <c r="F157" s="147" t="s">
        <v>1955</v>
      </c>
      <c r="G157" s="148" t="s">
        <v>379</v>
      </c>
      <c r="H157" s="149">
        <v>7</v>
      </c>
      <c r="I157" s="150"/>
      <c r="J157" s="151">
        <f t="shared" si="10"/>
        <v>0</v>
      </c>
      <c r="K157" s="152"/>
      <c r="L157" s="32"/>
      <c r="M157" s="153" t="s">
        <v>1</v>
      </c>
      <c r="N157" s="154" t="s">
        <v>41</v>
      </c>
      <c r="P157" s="155">
        <f t="shared" si="11"/>
        <v>0</v>
      </c>
      <c r="Q157" s="155">
        <v>0</v>
      </c>
      <c r="R157" s="155">
        <f t="shared" si="12"/>
        <v>0</v>
      </c>
      <c r="S157" s="155">
        <v>0</v>
      </c>
      <c r="T157" s="156">
        <f t="shared" si="13"/>
        <v>0</v>
      </c>
      <c r="AR157" s="157" t="s">
        <v>192</v>
      </c>
      <c r="AT157" s="157" t="s">
        <v>188</v>
      </c>
      <c r="AU157" s="157" t="s">
        <v>82</v>
      </c>
      <c r="AY157" s="17" t="s">
        <v>186</v>
      </c>
      <c r="BE157" s="158">
        <f t="shared" si="14"/>
        <v>0</v>
      </c>
      <c r="BF157" s="158">
        <f t="shared" si="15"/>
        <v>0</v>
      </c>
      <c r="BG157" s="158">
        <f t="shared" si="16"/>
        <v>0</v>
      </c>
      <c r="BH157" s="158">
        <f t="shared" si="17"/>
        <v>0</v>
      </c>
      <c r="BI157" s="158">
        <f t="shared" si="18"/>
        <v>0</v>
      </c>
      <c r="BJ157" s="17" t="s">
        <v>88</v>
      </c>
      <c r="BK157" s="158">
        <f t="shared" si="19"/>
        <v>0</v>
      </c>
      <c r="BL157" s="17" t="s">
        <v>192</v>
      </c>
      <c r="BM157" s="157" t="s">
        <v>389</v>
      </c>
    </row>
    <row r="158" spans="2:65" s="12" customFormat="1">
      <c r="B158" s="159"/>
      <c r="D158" s="160" t="s">
        <v>193</v>
      </c>
      <c r="E158" s="161" t="s">
        <v>1</v>
      </c>
      <c r="F158" s="162" t="s">
        <v>1956</v>
      </c>
      <c r="H158" s="163">
        <v>7</v>
      </c>
      <c r="I158" s="164"/>
      <c r="L158" s="159"/>
      <c r="M158" s="165"/>
      <c r="T158" s="166"/>
      <c r="AT158" s="161" t="s">
        <v>193</v>
      </c>
      <c r="AU158" s="161" t="s">
        <v>82</v>
      </c>
      <c r="AV158" s="12" t="s">
        <v>88</v>
      </c>
      <c r="AW158" s="12" t="s">
        <v>31</v>
      </c>
      <c r="AX158" s="12" t="s">
        <v>75</v>
      </c>
      <c r="AY158" s="161" t="s">
        <v>186</v>
      </c>
    </row>
    <row r="159" spans="2:65" s="13" customFormat="1">
      <c r="B159" s="167"/>
      <c r="D159" s="160" t="s">
        <v>193</v>
      </c>
      <c r="E159" s="168" t="s">
        <v>1</v>
      </c>
      <c r="F159" s="169" t="s">
        <v>195</v>
      </c>
      <c r="H159" s="170">
        <v>7</v>
      </c>
      <c r="I159" s="171"/>
      <c r="L159" s="167"/>
      <c r="M159" s="172"/>
      <c r="T159" s="173"/>
      <c r="AT159" s="168" t="s">
        <v>193</v>
      </c>
      <c r="AU159" s="168" t="s">
        <v>82</v>
      </c>
      <c r="AV159" s="13" t="s">
        <v>192</v>
      </c>
      <c r="AW159" s="13" t="s">
        <v>31</v>
      </c>
      <c r="AX159" s="13" t="s">
        <v>82</v>
      </c>
      <c r="AY159" s="168" t="s">
        <v>186</v>
      </c>
    </row>
    <row r="160" spans="2:65" s="1" customFormat="1" ht="16.5" customHeight="1">
      <c r="B160" s="144"/>
      <c r="C160" s="145" t="s">
        <v>7</v>
      </c>
      <c r="D160" s="145" t="s">
        <v>188</v>
      </c>
      <c r="E160" s="146" t="s">
        <v>1957</v>
      </c>
      <c r="F160" s="147" t="s">
        <v>1958</v>
      </c>
      <c r="G160" s="148" t="s">
        <v>379</v>
      </c>
      <c r="H160" s="149">
        <v>4</v>
      </c>
      <c r="I160" s="150"/>
      <c r="J160" s="151">
        <f>ROUND(I160*H160,2)</f>
        <v>0</v>
      </c>
      <c r="K160" s="152"/>
      <c r="L160" s="32"/>
      <c r="M160" s="153" t="s">
        <v>1</v>
      </c>
      <c r="N160" s="154" t="s">
        <v>41</v>
      </c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AR160" s="157" t="s">
        <v>192</v>
      </c>
      <c r="AT160" s="157" t="s">
        <v>188</v>
      </c>
      <c r="AU160" s="157" t="s">
        <v>82</v>
      </c>
      <c r="AY160" s="17" t="s">
        <v>186</v>
      </c>
      <c r="BE160" s="158">
        <f>IF(N160="základná",J160,0)</f>
        <v>0</v>
      </c>
      <c r="BF160" s="158">
        <f>IF(N160="znížená",J160,0)</f>
        <v>0</v>
      </c>
      <c r="BG160" s="158">
        <f>IF(N160="zákl. prenesená",J160,0)</f>
        <v>0</v>
      </c>
      <c r="BH160" s="158">
        <f>IF(N160="zníž. prenesená",J160,0)</f>
        <v>0</v>
      </c>
      <c r="BI160" s="158">
        <f>IF(N160="nulová",J160,0)</f>
        <v>0</v>
      </c>
      <c r="BJ160" s="17" t="s">
        <v>88</v>
      </c>
      <c r="BK160" s="158">
        <f>ROUND(I160*H160,2)</f>
        <v>0</v>
      </c>
      <c r="BL160" s="17" t="s">
        <v>192</v>
      </c>
      <c r="BM160" s="157" t="s">
        <v>393</v>
      </c>
    </row>
    <row r="161" spans="2:65" s="12" customFormat="1">
      <c r="B161" s="159"/>
      <c r="D161" s="160" t="s">
        <v>193</v>
      </c>
      <c r="E161" s="161" t="s">
        <v>1</v>
      </c>
      <c r="F161" s="162" t="s">
        <v>1959</v>
      </c>
      <c r="H161" s="163">
        <v>4</v>
      </c>
      <c r="I161" s="164"/>
      <c r="L161" s="159"/>
      <c r="M161" s="165"/>
      <c r="T161" s="166"/>
      <c r="AT161" s="161" t="s">
        <v>193</v>
      </c>
      <c r="AU161" s="161" t="s">
        <v>82</v>
      </c>
      <c r="AV161" s="12" t="s">
        <v>88</v>
      </c>
      <c r="AW161" s="12" t="s">
        <v>31</v>
      </c>
      <c r="AX161" s="12" t="s">
        <v>75</v>
      </c>
      <c r="AY161" s="161" t="s">
        <v>186</v>
      </c>
    </row>
    <row r="162" spans="2:65" s="13" customFormat="1">
      <c r="B162" s="167"/>
      <c r="D162" s="160" t="s">
        <v>193</v>
      </c>
      <c r="E162" s="168" t="s">
        <v>1</v>
      </c>
      <c r="F162" s="169" t="s">
        <v>195</v>
      </c>
      <c r="H162" s="170">
        <v>4</v>
      </c>
      <c r="I162" s="171"/>
      <c r="L162" s="167"/>
      <c r="M162" s="172"/>
      <c r="T162" s="173"/>
      <c r="AT162" s="168" t="s">
        <v>193</v>
      </c>
      <c r="AU162" s="168" t="s">
        <v>82</v>
      </c>
      <c r="AV162" s="13" t="s">
        <v>192</v>
      </c>
      <c r="AW162" s="13" t="s">
        <v>31</v>
      </c>
      <c r="AX162" s="13" t="s">
        <v>82</v>
      </c>
      <c r="AY162" s="168" t="s">
        <v>186</v>
      </c>
    </row>
    <row r="163" spans="2:65" s="1" customFormat="1" ht="16.5" customHeight="1">
      <c r="B163" s="144"/>
      <c r="C163" s="145" t="s">
        <v>314</v>
      </c>
      <c r="D163" s="145" t="s">
        <v>188</v>
      </c>
      <c r="E163" s="146" t="s">
        <v>1960</v>
      </c>
      <c r="F163" s="147" t="s">
        <v>1961</v>
      </c>
      <c r="G163" s="148" t="s">
        <v>379</v>
      </c>
      <c r="H163" s="149">
        <v>9</v>
      </c>
      <c r="I163" s="150"/>
      <c r="J163" s="151">
        <f>ROUND(I163*H163,2)</f>
        <v>0</v>
      </c>
      <c r="K163" s="152"/>
      <c r="L163" s="32"/>
      <c r="M163" s="153" t="s">
        <v>1</v>
      </c>
      <c r="N163" s="154" t="s">
        <v>41</v>
      </c>
      <c r="P163" s="155">
        <f>O163*H163</f>
        <v>0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AR163" s="157" t="s">
        <v>192</v>
      </c>
      <c r="AT163" s="157" t="s">
        <v>188</v>
      </c>
      <c r="AU163" s="157" t="s">
        <v>82</v>
      </c>
      <c r="AY163" s="17" t="s">
        <v>186</v>
      </c>
      <c r="BE163" s="158">
        <f>IF(N163="základná",J163,0)</f>
        <v>0</v>
      </c>
      <c r="BF163" s="158">
        <f>IF(N163="znížená",J163,0)</f>
        <v>0</v>
      </c>
      <c r="BG163" s="158">
        <f>IF(N163="zákl. prenesená",J163,0)</f>
        <v>0</v>
      </c>
      <c r="BH163" s="158">
        <f>IF(N163="zníž. prenesená",J163,0)</f>
        <v>0</v>
      </c>
      <c r="BI163" s="158">
        <f>IF(N163="nulová",J163,0)</f>
        <v>0</v>
      </c>
      <c r="BJ163" s="17" t="s">
        <v>88</v>
      </c>
      <c r="BK163" s="158">
        <f>ROUND(I163*H163,2)</f>
        <v>0</v>
      </c>
      <c r="BL163" s="17" t="s">
        <v>192</v>
      </c>
      <c r="BM163" s="157" t="s">
        <v>398</v>
      </c>
    </row>
    <row r="164" spans="2:65" s="12" customFormat="1">
      <c r="B164" s="159"/>
      <c r="D164" s="160" t="s">
        <v>193</v>
      </c>
      <c r="E164" s="161" t="s">
        <v>1</v>
      </c>
      <c r="F164" s="162" t="s">
        <v>1962</v>
      </c>
      <c r="H164" s="163">
        <v>9</v>
      </c>
      <c r="I164" s="164"/>
      <c r="L164" s="159"/>
      <c r="M164" s="165"/>
      <c r="T164" s="166"/>
      <c r="AT164" s="161" t="s">
        <v>193</v>
      </c>
      <c r="AU164" s="161" t="s">
        <v>82</v>
      </c>
      <c r="AV164" s="12" t="s">
        <v>88</v>
      </c>
      <c r="AW164" s="12" t="s">
        <v>31</v>
      </c>
      <c r="AX164" s="12" t="s">
        <v>75</v>
      </c>
      <c r="AY164" s="161" t="s">
        <v>186</v>
      </c>
    </row>
    <row r="165" spans="2:65" s="13" customFormat="1">
      <c r="B165" s="167"/>
      <c r="D165" s="160" t="s">
        <v>193</v>
      </c>
      <c r="E165" s="168" t="s">
        <v>1</v>
      </c>
      <c r="F165" s="169" t="s">
        <v>195</v>
      </c>
      <c r="H165" s="170">
        <v>9</v>
      </c>
      <c r="I165" s="171"/>
      <c r="L165" s="167"/>
      <c r="M165" s="172"/>
      <c r="T165" s="173"/>
      <c r="AT165" s="168" t="s">
        <v>193</v>
      </c>
      <c r="AU165" s="168" t="s">
        <v>82</v>
      </c>
      <c r="AV165" s="13" t="s">
        <v>192</v>
      </c>
      <c r="AW165" s="13" t="s">
        <v>31</v>
      </c>
      <c r="AX165" s="13" t="s">
        <v>82</v>
      </c>
      <c r="AY165" s="168" t="s">
        <v>186</v>
      </c>
    </row>
    <row r="166" spans="2:65" s="1" customFormat="1" ht="16.5" customHeight="1">
      <c r="B166" s="144"/>
      <c r="C166" s="145" t="s">
        <v>319</v>
      </c>
      <c r="D166" s="145" t="s">
        <v>188</v>
      </c>
      <c r="E166" s="146" t="s">
        <v>1963</v>
      </c>
      <c r="F166" s="147" t="s">
        <v>1964</v>
      </c>
      <c r="G166" s="148" t="s">
        <v>379</v>
      </c>
      <c r="H166" s="149">
        <v>21</v>
      </c>
      <c r="I166" s="150"/>
      <c r="J166" s="151">
        <f>ROUND(I166*H166,2)</f>
        <v>0</v>
      </c>
      <c r="K166" s="152"/>
      <c r="L166" s="32"/>
      <c r="M166" s="153" t="s">
        <v>1</v>
      </c>
      <c r="N166" s="154" t="s">
        <v>41</v>
      </c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AR166" s="157" t="s">
        <v>192</v>
      </c>
      <c r="AT166" s="157" t="s">
        <v>188</v>
      </c>
      <c r="AU166" s="157" t="s">
        <v>82</v>
      </c>
      <c r="AY166" s="17" t="s">
        <v>186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7" t="s">
        <v>88</v>
      </c>
      <c r="BK166" s="158">
        <f>ROUND(I166*H166,2)</f>
        <v>0</v>
      </c>
      <c r="BL166" s="17" t="s">
        <v>192</v>
      </c>
      <c r="BM166" s="157" t="s">
        <v>401</v>
      </c>
    </row>
    <row r="167" spans="2:65" s="12" customFormat="1">
      <c r="B167" s="159"/>
      <c r="D167" s="160" t="s">
        <v>193</v>
      </c>
      <c r="E167" s="161" t="s">
        <v>1</v>
      </c>
      <c r="F167" s="162" t="s">
        <v>1965</v>
      </c>
      <c r="H167" s="163">
        <v>21</v>
      </c>
      <c r="I167" s="164"/>
      <c r="L167" s="159"/>
      <c r="M167" s="165"/>
      <c r="T167" s="166"/>
      <c r="AT167" s="161" t="s">
        <v>193</v>
      </c>
      <c r="AU167" s="161" t="s">
        <v>82</v>
      </c>
      <c r="AV167" s="12" t="s">
        <v>88</v>
      </c>
      <c r="AW167" s="12" t="s">
        <v>31</v>
      </c>
      <c r="AX167" s="12" t="s">
        <v>75</v>
      </c>
      <c r="AY167" s="161" t="s">
        <v>186</v>
      </c>
    </row>
    <row r="168" spans="2:65" s="13" customFormat="1">
      <c r="B168" s="167"/>
      <c r="D168" s="160" t="s">
        <v>193</v>
      </c>
      <c r="E168" s="168" t="s">
        <v>1</v>
      </c>
      <c r="F168" s="169" t="s">
        <v>195</v>
      </c>
      <c r="H168" s="170">
        <v>21</v>
      </c>
      <c r="I168" s="171"/>
      <c r="L168" s="167"/>
      <c r="M168" s="172"/>
      <c r="T168" s="173"/>
      <c r="AT168" s="168" t="s">
        <v>193</v>
      </c>
      <c r="AU168" s="168" t="s">
        <v>82</v>
      </c>
      <c r="AV168" s="13" t="s">
        <v>192</v>
      </c>
      <c r="AW168" s="13" t="s">
        <v>31</v>
      </c>
      <c r="AX168" s="13" t="s">
        <v>82</v>
      </c>
      <c r="AY168" s="168" t="s">
        <v>186</v>
      </c>
    </row>
    <row r="169" spans="2:65" s="1" customFormat="1" ht="16.5" customHeight="1">
      <c r="B169" s="144"/>
      <c r="C169" s="145" t="s">
        <v>295</v>
      </c>
      <c r="D169" s="145" t="s">
        <v>188</v>
      </c>
      <c r="E169" s="146" t="s">
        <v>1966</v>
      </c>
      <c r="F169" s="147" t="s">
        <v>1967</v>
      </c>
      <c r="G169" s="148" t="s">
        <v>379</v>
      </c>
      <c r="H169" s="149">
        <v>21</v>
      </c>
      <c r="I169" s="150"/>
      <c r="J169" s="151">
        <f>ROUND(I169*H169,2)</f>
        <v>0</v>
      </c>
      <c r="K169" s="152"/>
      <c r="L169" s="32"/>
      <c r="M169" s="153" t="s">
        <v>1</v>
      </c>
      <c r="N169" s="154" t="s">
        <v>41</v>
      </c>
      <c r="P169" s="155">
        <f>O169*H169</f>
        <v>0</v>
      </c>
      <c r="Q169" s="155">
        <v>0</v>
      </c>
      <c r="R169" s="155">
        <f>Q169*H169</f>
        <v>0</v>
      </c>
      <c r="S169" s="155">
        <v>0</v>
      </c>
      <c r="T169" s="156">
        <f>S169*H169</f>
        <v>0</v>
      </c>
      <c r="AR169" s="157" t="s">
        <v>192</v>
      </c>
      <c r="AT169" s="157" t="s">
        <v>188</v>
      </c>
      <c r="AU169" s="157" t="s">
        <v>82</v>
      </c>
      <c r="AY169" s="17" t="s">
        <v>186</v>
      </c>
      <c r="BE169" s="158">
        <f>IF(N169="základná",J169,0)</f>
        <v>0</v>
      </c>
      <c r="BF169" s="158">
        <f>IF(N169="znížená",J169,0)</f>
        <v>0</v>
      </c>
      <c r="BG169" s="158">
        <f>IF(N169="zákl. prenesená",J169,0)</f>
        <v>0</v>
      </c>
      <c r="BH169" s="158">
        <f>IF(N169="zníž. prenesená",J169,0)</f>
        <v>0</v>
      </c>
      <c r="BI169" s="158">
        <f>IF(N169="nulová",J169,0)</f>
        <v>0</v>
      </c>
      <c r="BJ169" s="17" t="s">
        <v>88</v>
      </c>
      <c r="BK169" s="158">
        <f>ROUND(I169*H169,2)</f>
        <v>0</v>
      </c>
      <c r="BL169" s="17" t="s">
        <v>192</v>
      </c>
      <c r="BM169" s="157" t="s">
        <v>411</v>
      </c>
    </row>
    <row r="170" spans="2:65" s="12" customFormat="1">
      <c r="B170" s="159"/>
      <c r="D170" s="160" t="s">
        <v>193</v>
      </c>
      <c r="E170" s="161" t="s">
        <v>1</v>
      </c>
      <c r="F170" s="162" t="s">
        <v>1968</v>
      </c>
      <c r="H170" s="163">
        <v>21</v>
      </c>
      <c r="I170" s="164"/>
      <c r="L170" s="159"/>
      <c r="M170" s="165"/>
      <c r="T170" s="166"/>
      <c r="AT170" s="161" t="s">
        <v>193</v>
      </c>
      <c r="AU170" s="161" t="s">
        <v>82</v>
      </c>
      <c r="AV170" s="12" t="s">
        <v>88</v>
      </c>
      <c r="AW170" s="12" t="s">
        <v>31</v>
      </c>
      <c r="AX170" s="12" t="s">
        <v>75</v>
      </c>
      <c r="AY170" s="161" t="s">
        <v>186</v>
      </c>
    </row>
    <row r="171" spans="2:65" s="13" customFormat="1">
      <c r="B171" s="167"/>
      <c r="D171" s="160" t="s">
        <v>193</v>
      </c>
      <c r="E171" s="168" t="s">
        <v>1</v>
      </c>
      <c r="F171" s="169" t="s">
        <v>195</v>
      </c>
      <c r="H171" s="170">
        <v>21</v>
      </c>
      <c r="I171" s="171"/>
      <c r="L171" s="167"/>
      <c r="M171" s="172"/>
      <c r="T171" s="173"/>
      <c r="AT171" s="168" t="s">
        <v>193</v>
      </c>
      <c r="AU171" s="168" t="s">
        <v>82</v>
      </c>
      <c r="AV171" s="13" t="s">
        <v>192</v>
      </c>
      <c r="AW171" s="13" t="s">
        <v>31</v>
      </c>
      <c r="AX171" s="13" t="s">
        <v>82</v>
      </c>
      <c r="AY171" s="168" t="s">
        <v>186</v>
      </c>
    </row>
    <row r="172" spans="2:65" s="1" customFormat="1" ht="16.5" customHeight="1">
      <c r="B172" s="144"/>
      <c r="C172" s="145" t="s">
        <v>328</v>
      </c>
      <c r="D172" s="145" t="s">
        <v>188</v>
      </c>
      <c r="E172" s="146" t="s">
        <v>1969</v>
      </c>
      <c r="F172" s="147" t="s">
        <v>1970</v>
      </c>
      <c r="G172" s="148" t="s">
        <v>379</v>
      </c>
      <c r="H172" s="149">
        <v>4</v>
      </c>
      <c r="I172" s="150"/>
      <c r="J172" s="151">
        <f>ROUND(I172*H172,2)</f>
        <v>0</v>
      </c>
      <c r="K172" s="152"/>
      <c r="L172" s="32"/>
      <c r="M172" s="153" t="s">
        <v>1</v>
      </c>
      <c r="N172" s="154" t="s">
        <v>41</v>
      </c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AR172" s="157" t="s">
        <v>192</v>
      </c>
      <c r="AT172" s="157" t="s">
        <v>188</v>
      </c>
      <c r="AU172" s="157" t="s">
        <v>82</v>
      </c>
      <c r="AY172" s="17" t="s">
        <v>186</v>
      </c>
      <c r="BE172" s="158">
        <f>IF(N172="základná",J172,0)</f>
        <v>0</v>
      </c>
      <c r="BF172" s="158">
        <f>IF(N172="znížená",J172,0)</f>
        <v>0</v>
      </c>
      <c r="BG172" s="158">
        <f>IF(N172="zákl. prenesená",J172,0)</f>
        <v>0</v>
      </c>
      <c r="BH172" s="158">
        <f>IF(N172="zníž. prenesená",J172,0)</f>
        <v>0</v>
      </c>
      <c r="BI172" s="158">
        <f>IF(N172="nulová",J172,0)</f>
        <v>0</v>
      </c>
      <c r="BJ172" s="17" t="s">
        <v>88</v>
      </c>
      <c r="BK172" s="158">
        <f>ROUND(I172*H172,2)</f>
        <v>0</v>
      </c>
      <c r="BL172" s="17" t="s">
        <v>192</v>
      </c>
      <c r="BM172" s="157" t="s">
        <v>418</v>
      </c>
    </row>
    <row r="173" spans="2:65" s="1" customFormat="1" ht="16.5" customHeight="1">
      <c r="B173" s="144"/>
      <c r="C173" s="145" t="s">
        <v>326</v>
      </c>
      <c r="D173" s="145" t="s">
        <v>188</v>
      </c>
      <c r="E173" s="146" t="s">
        <v>1971</v>
      </c>
      <c r="F173" s="147" t="s">
        <v>1972</v>
      </c>
      <c r="G173" s="148" t="s">
        <v>379</v>
      </c>
      <c r="H173" s="149">
        <v>55</v>
      </c>
      <c r="I173" s="150"/>
      <c r="J173" s="151">
        <f>ROUND(I173*H173,2)</f>
        <v>0</v>
      </c>
      <c r="K173" s="152"/>
      <c r="L173" s="32"/>
      <c r="M173" s="153" t="s">
        <v>1</v>
      </c>
      <c r="N173" s="154" t="s">
        <v>41</v>
      </c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AR173" s="157" t="s">
        <v>192</v>
      </c>
      <c r="AT173" s="157" t="s">
        <v>188</v>
      </c>
      <c r="AU173" s="157" t="s">
        <v>82</v>
      </c>
      <c r="AY173" s="17" t="s">
        <v>186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7" t="s">
        <v>88</v>
      </c>
      <c r="BK173" s="158">
        <f>ROUND(I173*H173,2)</f>
        <v>0</v>
      </c>
      <c r="BL173" s="17" t="s">
        <v>192</v>
      </c>
      <c r="BM173" s="157" t="s">
        <v>429</v>
      </c>
    </row>
    <row r="174" spans="2:65" s="12" customFormat="1">
      <c r="B174" s="159"/>
      <c r="D174" s="160" t="s">
        <v>193</v>
      </c>
      <c r="E174" s="161" t="s">
        <v>1</v>
      </c>
      <c r="F174" s="162" t="s">
        <v>1973</v>
      </c>
      <c r="H174" s="163">
        <v>55</v>
      </c>
      <c r="I174" s="164"/>
      <c r="L174" s="159"/>
      <c r="M174" s="165"/>
      <c r="T174" s="166"/>
      <c r="AT174" s="161" t="s">
        <v>193</v>
      </c>
      <c r="AU174" s="161" t="s">
        <v>82</v>
      </c>
      <c r="AV174" s="12" t="s">
        <v>88</v>
      </c>
      <c r="AW174" s="12" t="s">
        <v>31</v>
      </c>
      <c r="AX174" s="12" t="s">
        <v>75</v>
      </c>
      <c r="AY174" s="161" t="s">
        <v>186</v>
      </c>
    </row>
    <row r="175" spans="2:65" s="13" customFormat="1">
      <c r="B175" s="167"/>
      <c r="D175" s="160" t="s">
        <v>193</v>
      </c>
      <c r="E175" s="168" t="s">
        <v>1</v>
      </c>
      <c r="F175" s="169" t="s">
        <v>195</v>
      </c>
      <c r="H175" s="170">
        <v>55</v>
      </c>
      <c r="I175" s="171"/>
      <c r="L175" s="167"/>
      <c r="M175" s="172"/>
      <c r="T175" s="173"/>
      <c r="AT175" s="168" t="s">
        <v>193</v>
      </c>
      <c r="AU175" s="168" t="s">
        <v>82</v>
      </c>
      <c r="AV175" s="13" t="s">
        <v>192</v>
      </c>
      <c r="AW175" s="13" t="s">
        <v>31</v>
      </c>
      <c r="AX175" s="13" t="s">
        <v>82</v>
      </c>
      <c r="AY175" s="168" t="s">
        <v>186</v>
      </c>
    </row>
    <row r="176" spans="2:65" s="1" customFormat="1" ht="16.5" customHeight="1">
      <c r="B176" s="144"/>
      <c r="C176" s="145" t="s">
        <v>338</v>
      </c>
      <c r="D176" s="145" t="s">
        <v>188</v>
      </c>
      <c r="E176" s="146" t="s">
        <v>1974</v>
      </c>
      <c r="F176" s="147" t="s">
        <v>1975</v>
      </c>
      <c r="G176" s="148" t="s">
        <v>379</v>
      </c>
      <c r="H176" s="149">
        <v>2</v>
      </c>
      <c r="I176" s="150"/>
      <c r="J176" s="151">
        <f>ROUND(I176*H176,2)</f>
        <v>0</v>
      </c>
      <c r="K176" s="152"/>
      <c r="L176" s="32"/>
      <c r="M176" s="153" t="s">
        <v>1</v>
      </c>
      <c r="N176" s="154" t="s">
        <v>41</v>
      </c>
      <c r="P176" s="155">
        <f>O176*H176</f>
        <v>0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AR176" s="157" t="s">
        <v>192</v>
      </c>
      <c r="AT176" s="157" t="s">
        <v>188</v>
      </c>
      <c r="AU176" s="157" t="s">
        <v>82</v>
      </c>
      <c r="AY176" s="17" t="s">
        <v>186</v>
      </c>
      <c r="BE176" s="158">
        <f>IF(N176="základná",J176,0)</f>
        <v>0</v>
      </c>
      <c r="BF176" s="158">
        <f>IF(N176="znížená",J176,0)</f>
        <v>0</v>
      </c>
      <c r="BG176" s="158">
        <f>IF(N176="zákl. prenesená",J176,0)</f>
        <v>0</v>
      </c>
      <c r="BH176" s="158">
        <f>IF(N176="zníž. prenesená",J176,0)</f>
        <v>0</v>
      </c>
      <c r="BI176" s="158">
        <f>IF(N176="nulová",J176,0)</f>
        <v>0</v>
      </c>
      <c r="BJ176" s="17" t="s">
        <v>88</v>
      </c>
      <c r="BK176" s="158">
        <f>ROUND(I176*H176,2)</f>
        <v>0</v>
      </c>
      <c r="BL176" s="17" t="s">
        <v>192</v>
      </c>
      <c r="BM176" s="157" t="s">
        <v>439</v>
      </c>
    </row>
    <row r="177" spans="2:65" s="12" customFormat="1">
      <c r="B177" s="159"/>
      <c r="D177" s="160" t="s">
        <v>193</v>
      </c>
      <c r="E177" s="161" t="s">
        <v>1</v>
      </c>
      <c r="F177" s="162" t="s">
        <v>1976</v>
      </c>
      <c r="H177" s="163">
        <v>2</v>
      </c>
      <c r="I177" s="164"/>
      <c r="L177" s="159"/>
      <c r="M177" s="165"/>
      <c r="T177" s="166"/>
      <c r="AT177" s="161" t="s">
        <v>193</v>
      </c>
      <c r="AU177" s="161" t="s">
        <v>82</v>
      </c>
      <c r="AV177" s="12" t="s">
        <v>88</v>
      </c>
      <c r="AW177" s="12" t="s">
        <v>31</v>
      </c>
      <c r="AX177" s="12" t="s">
        <v>75</v>
      </c>
      <c r="AY177" s="161" t="s">
        <v>186</v>
      </c>
    </row>
    <row r="178" spans="2:65" s="13" customFormat="1">
      <c r="B178" s="167"/>
      <c r="D178" s="160" t="s">
        <v>193</v>
      </c>
      <c r="E178" s="168" t="s">
        <v>1</v>
      </c>
      <c r="F178" s="169" t="s">
        <v>195</v>
      </c>
      <c r="H178" s="170">
        <v>2</v>
      </c>
      <c r="I178" s="171"/>
      <c r="L178" s="167"/>
      <c r="M178" s="172"/>
      <c r="T178" s="173"/>
      <c r="AT178" s="168" t="s">
        <v>193</v>
      </c>
      <c r="AU178" s="168" t="s">
        <v>82</v>
      </c>
      <c r="AV178" s="13" t="s">
        <v>192</v>
      </c>
      <c r="AW178" s="13" t="s">
        <v>31</v>
      </c>
      <c r="AX178" s="13" t="s">
        <v>82</v>
      </c>
      <c r="AY178" s="168" t="s">
        <v>186</v>
      </c>
    </row>
    <row r="179" spans="2:65" s="1" customFormat="1" ht="16.5" customHeight="1">
      <c r="B179" s="144"/>
      <c r="C179" s="145" t="s">
        <v>331</v>
      </c>
      <c r="D179" s="145" t="s">
        <v>188</v>
      </c>
      <c r="E179" s="146" t="s">
        <v>1977</v>
      </c>
      <c r="F179" s="147" t="s">
        <v>1978</v>
      </c>
      <c r="G179" s="148" t="s">
        <v>379</v>
      </c>
      <c r="H179" s="149">
        <v>2</v>
      </c>
      <c r="I179" s="150"/>
      <c r="J179" s="151">
        <f>ROUND(I179*H179,2)</f>
        <v>0</v>
      </c>
      <c r="K179" s="152"/>
      <c r="L179" s="32"/>
      <c r="M179" s="153" t="s">
        <v>1</v>
      </c>
      <c r="N179" s="154" t="s">
        <v>41</v>
      </c>
      <c r="P179" s="155">
        <f>O179*H179</f>
        <v>0</v>
      </c>
      <c r="Q179" s="155">
        <v>0</v>
      </c>
      <c r="R179" s="155">
        <f>Q179*H179</f>
        <v>0</v>
      </c>
      <c r="S179" s="155">
        <v>0</v>
      </c>
      <c r="T179" s="156">
        <f>S179*H179</f>
        <v>0</v>
      </c>
      <c r="AR179" s="157" t="s">
        <v>192</v>
      </c>
      <c r="AT179" s="157" t="s">
        <v>188</v>
      </c>
      <c r="AU179" s="157" t="s">
        <v>82</v>
      </c>
      <c r="AY179" s="17" t="s">
        <v>186</v>
      </c>
      <c r="BE179" s="158">
        <f>IF(N179="základná",J179,0)</f>
        <v>0</v>
      </c>
      <c r="BF179" s="158">
        <f>IF(N179="znížená",J179,0)</f>
        <v>0</v>
      </c>
      <c r="BG179" s="158">
        <f>IF(N179="zákl. prenesená",J179,0)</f>
        <v>0</v>
      </c>
      <c r="BH179" s="158">
        <f>IF(N179="zníž. prenesená",J179,0)</f>
        <v>0</v>
      </c>
      <c r="BI179" s="158">
        <f>IF(N179="nulová",J179,0)</f>
        <v>0</v>
      </c>
      <c r="BJ179" s="17" t="s">
        <v>88</v>
      </c>
      <c r="BK179" s="158">
        <f>ROUND(I179*H179,2)</f>
        <v>0</v>
      </c>
      <c r="BL179" s="17" t="s">
        <v>192</v>
      </c>
      <c r="BM179" s="157" t="s">
        <v>448</v>
      </c>
    </row>
    <row r="180" spans="2:65" s="12" customFormat="1">
      <c r="B180" s="159"/>
      <c r="D180" s="160" t="s">
        <v>193</v>
      </c>
      <c r="E180" s="161" t="s">
        <v>1</v>
      </c>
      <c r="F180" s="162" t="s">
        <v>1976</v>
      </c>
      <c r="H180" s="163">
        <v>2</v>
      </c>
      <c r="I180" s="164"/>
      <c r="L180" s="159"/>
      <c r="M180" s="165"/>
      <c r="T180" s="166"/>
      <c r="AT180" s="161" t="s">
        <v>193</v>
      </c>
      <c r="AU180" s="161" t="s">
        <v>82</v>
      </c>
      <c r="AV180" s="12" t="s">
        <v>88</v>
      </c>
      <c r="AW180" s="12" t="s">
        <v>31</v>
      </c>
      <c r="AX180" s="12" t="s">
        <v>75</v>
      </c>
      <c r="AY180" s="161" t="s">
        <v>186</v>
      </c>
    </row>
    <row r="181" spans="2:65" s="13" customFormat="1">
      <c r="B181" s="167"/>
      <c r="D181" s="160" t="s">
        <v>193</v>
      </c>
      <c r="E181" s="168" t="s">
        <v>1</v>
      </c>
      <c r="F181" s="169" t="s">
        <v>195</v>
      </c>
      <c r="H181" s="170">
        <v>2</v>
      </c>
      <c r="I181" s="171"/>
      <c r="L181" s="167"/>
      <c r="M181" s="172"/>
      <c r="T181" s="173"/>
      <c r="AT181" s="168" t="s">
        <v>193</v>
      </c>
      <c r="AU181" s="168" t="s">
        <v>82</v>
      </c>
      <c r="AV181" s="13" t="s">
        <v>192</v>
      </c>
      <c r="AW181" s="13" t="s">
        <v>31</v>
      </c>
      <c r="AX181" s="13" t="s">
        <v>82</v>
      </c>
      <c r="AY181" s="168" t="s">
        <v>186</v>
      </c>
    </row>
    <row r="182" spans="2:65" s="1" customFormat="1" ht="33" customHeight="1">
      <c r="B182" s="144"/>
      <c r="C182" s="145" t="s">
        <v>347</v>
      </c>
      <c r="D182" s="145" t="s">
        <v>188</v>
      </c>
      <c r="E182" s="146" t="s">
        <v>1979</v>
      </c>
      <c r="F182" s="147" t="s">
        <v>1980</v>
      </c>
      <c r="G182" s="148" t="s">
        <v>379</v>
      </c>
      <c r="H182" s="149">
        <v>6</v>
      </c>
      <c r="I182" s="150"/>
      <c r="J182" s="151">
        <f>ROUND(I182*H182,2)</f>
        <v>0</v>
      </c>
      <c r="K182" s="152"/>
      <c r="L182" s="32"/>
      <c r="M182" s="153" t="s">
        <v>1</v>
      </c>
      <c r="N182" s="154" t="s">
        <v>41</v>
      </c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AR182" s="157" t="s">
        <v>192</v>
      </c>
      <c r="AT182" s="157" t="s">
        <v>188</v>
      </c>
      <c r="AU182" s="157" t="s">
        <v>82</v>
      </c>
      <c r="AY182" s="17" t="s">
        <v>186</v>
      </c>
      <c r="BE182" s="158">
        <f>IF(N182="základná",J182,0)</f>
        <v>0</v>
      </c>
      <c r="BF182" s="158">
        <f>IF(N182="znížená",J182,0)</f>
        <v>0</v>
      </c>
      <c r="BG182" s="158">
        <f>IF(N182="zákl. prenesená",J182,0)</f>
        <v>0</v>
      </c>
      <c r="BH182" s="158">
        <f>IF(N182="zníž. prenesená",J182,0)</f>
        <v>0</v>
      </c>
      <c r="BI182" s="158">
        <f>IF(N182="nulová",J182,0)</f>
        <v>0</v>
      </c>
      <c r="BJ182" s="17" t="s">
        <v>88</v>
      </c>
      <c r="BK182" s="158">
        <f>ROUND(I182*H182,2)</f>
        <v>0</v>
      </c>
      <c r="BL182" s="17" t="s">
        <v>192</v>
      </c>
      <c r="BM182" s="157" t="s">
        <v>451</v>
      </c>
    </row>
    <row r="183" spans="2:65" s="1" customFormat="1" ht="24.25" customHeight="1">
      <c r="B183" s="144"/>
      <c r="C183" s="145" t="s">
        <v>336</v>
      </c>
      <c r="D183" s="145" t="s">
        <v>188</v>
      </c>
      <c r="E183" s="146" t="s">
        <v>1981</v>
      </c>
      <c r="F183" s="147" t="s">
        <v>1982</v>
      </c>
      <c r="G183" s="148" t="s">
        <v>379</v>
      </c>
      <c r="H183" s="149">
        <v>7</v>
      </c>
      <c r="I183" s="150"/>
      <c r="J183" s="151">
        <f>ROUND(I183*H183,2)</f>
        <v>0</v>
      </c>
      <c r="K183" s="152"/>
      <c r="L183" s="32"/>
      <c r="M183" s="153" t="s">
        <v>1</v>
      </c>
      <c r="N183" s="154" t="s">
        <v>41</v>
      </c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AR183" s="157" t="s">
        <v>192</v>
      </c>
      <c r="AT183" s="157" t="s">
        <v>188</v>
      </c>
      <c r="AU183" s="157" t="s">
        <v>82</v>
      </c>
      <c r="AY183" s="17" t="s">
        <v>186</v>
      </c>
      <c r="BE183" s="158">
        <f>IF(N183="základná",J183,0)</f>
        <v>0</v>
      </c>
      <c r="BF183" s="158">
        <f>IF(N183="znížená",J183,0)</f>
        <v>0</v>
      </c>
      <c r="BG183" s="158">
        <f>IF(N183="zákl. prenesená",J183,0)</f>
        <v>0</v>
      </c>
      <c r="BH183" s="158">
        <f>IF(N183="zníž. prenesená",J183,0)</f>
        <v>0</v>
      </c>
      <c r="BI183" s="158">
        <f>IF(N183="nulová",J183,0)</f>
        <v>0</v>
      </c>
      <c r="BJ183" s="17" t="s">
        <v>88</v>
      </c>
      <c r="BK183" s="158">
        <f>ROUND(I183*H183,2)</f>
        <v>0</v>
      </c>
      <c r="BL183" s="17" t="s">
        <v>192</v>
      </c>
      <c r="BM183" s="157" t="s">
        <v>455</v>
      </c>
    </row>
    <row r="184" spans="2:65" s="12" customFormat="1">
      <c r="B184" s="159"/>
      <c r="D184" s="160" t="s">
        <v>193</v>
      </c>
      <c r="E184" s="161" t="s">
        <v>1</v>
      </c>
      <c r="F184" s="162" t="s">
        <v>1983</v>
      </c>
      <c r="H184" s="163">
        <v>7</v>
      </c>
      <c r="I184" s="164"/>
      <c r="L184" s="159"/>
      <c r="M184" s="165"/>
      <c r="T184" s="166"/>
      <c r="AT184" s="161" t="s">
        <v>193</v>
      </c>
      <c r="AU184" s="161" t="s">
        <v>82</v>
      </c>
      <c r="AV184" s="12" t="s">
        <v>88</v>
      </c>
      <c r="AW184" s="12" t="s">
        <v>31</v>
      </c>
      <c r="AX184" s="12" t="s">
        <v>75</v>
      </c>
      <c r="AY184" s="161" t="s">
        <v>186</v>
      </c>
    </row>
    <row r="185" spans="2:65" s="13" customFormat="1">
      <c r="B185" s="167"/>
      <c r="D185" s="160" t="s">
        <v>193</v>
      </c>
      <c r="E185" s="168" t="s">
        <v>1</v>
      </c>
      <c r="F185" s="169" t="s">
        <v>195</v>
      </c>
      <c r="H185" s="170">
        <v>7</v>
      </c>
      <c r="I185" s="171"/>
      <c r="L185" s="167"/>
      <c r="M185" s="172"/>
      <c r="T185" s="173"/>
      <c r="AT185" s="168" t="s">
        <v>193</v>
      </c>
      <c r="AU185" s="168" t="s">
        <v>82</v>
      </c>
      <c r="AV185" s="13" t="s">
        <v>192</v>
      </c>
      <c r="AW185" s="13" t="s">
        <v>31</v>
      </c>
      <c r="AX185" s="13" t="s">
        <v>82</v>
      </c>
      <c r="AY185" s="168" t="s">
        <v>186</v>
      </c>
    </row>
    <row r="186" spans="2:65" s="1" customFormat="1" ht="24.25" customHeight="1">
      <c r="B186" s="144"/>
      <c r="C186" s="145" t="s">
        <v>361</v>
      </c>
      <c r="D186" s="145" t="s">
        <v>188</v>
      </c>
      <c r="E186" s="146" t="s">
        <v>1984</v>
      </c>
      <c r="F186" s="147" t="s">
        <v>1985</v>
      </c>
      <c r="G186" s="148" t="s">
        <v>379</v>
      </c>
      <c r="H186" s="149">
        <v>12</v>
      </c>
      <c r="I186" s="150"/>
      <c r="J186" s="151">
        <f>ROUND(I186*H186,2)</f>
        <v>0</v>
      </c>
      <c r="K186" s="152"/>
      <c r="L186" s="32"/>
      <c r="M186" s="153" t="s">
        <v>1</v>
      </c>
      <c r="N186" s="154" t="s">
        <v>41</v>
      </c>
      <c r="P186" s="155">
        <f>O186*H186</f>
        <v>0</v>
      </c>
      <c r="Q186" s="155">
        <v>0</v>
      </c>
      <c r="R186" s="155">
        <f>Q186*H186</f>
        <v>0</v>
      </c>
      <c r="S186" s="155">
        <v>0</v>
      </c>
      <c r="T186" s="156">
        <f>S186*H186</f>
        <v>0</v>
      </c>
      <c r="AR186" s="157" t="s">
        <v>192</v>
      </c>
      <c r="AT186" s="157" t="s">
        <v>188</v>
      </c>
      <c r="AU186" s="157" t="s">
        <v>82</v>
      </c>
      <c r="AY186" s="17" t="s">
        <v>186</v>
      </c>
      <c r="BE186" s="158">
        <f>IF(N186="základná",J186,0)</f>
        <v>0</v>
      </c>
      <c r="BF186" s="158">
        <f>IF(N186="znížená",J186,0)</f>
        <v>0</v>
      </c>
      <c r="BG186" s="158">
        <f>IF(N186="zákl. prenesená",J186,0)</f>
        <v>0</v>
      </c>
      <c r="BH186" s="158">
        <f>IF(N186="zníž. prenesená",J186,0)</f>
        <v>0</v>
      </c>
      <c r="BI186" s="158">
        <f>IF(N186="nulová",J186,0)</f>
        <v>0</v>
      </c>
      <c r="BJ186" s="17" t="s">
        <v>88</v>
      </c>
      <c r="BK186" s="158">
        <f>ROUND(I186*H186,2)</f>
        <v>0</v>
      </c>
      <c r="BL186" s="17" t="s">
        <v>192</v>
      </c>
      <c r="BM186" s="157" t="s">
        <v>458</v>
      </c>
    </row>
    <row r="187" spans="2:65" s="12" customFormat="1">
      <c r="B187" s="159"/>
      <c r="D187" s="160" t="s">
        <v>193</v>
      </c>
      <c r="E187" s="161" t="s">
        <v>1</v>
      </c>
      <c r="F187" s="162" t="s">
        <v>1986</v>
      </c>
      <c r="H187" s="163">
        <v>12</v>
      </c>
      <c r="I187" s="164"/>
      <c r="L187" s="159"/>
      <c r="M187" s="165"/>
      <c r="T187" s="166"/>
      <c r="AT187" s="161" t="s">
        <v>193</v>
      </c>
      <c r="AU187" s="161" t="s">
        <v>82</v>
      </c>
      <c r="AV187" s="12" t="s">
        <v>88</v>
      </c>
      <c r="AW187" s="12" t="s">
        <v>31</v>
      </c>
      <c r="AX187" s="12" t="s">
        <v>75</v>
      </c>
      <c r="AY187" s="161" t="s">
        <v>186</v>
      </c>
    </row>
    <row r="188" spans="2:65" s="13" customFormat="1">
      <c r="B188" s="167"/>
      <c r="D188" s="160" t="s">
        <v>193</v>
      </c>
      <c r="E188" s="168" t="s">
        <v>1</v>
      </c>
      <c r="F188" s="169" t="s">
        <v>195</v>
      </c>
      <c r="H188" s="170">
        <v>12</v>
      </c>
      <c r="I188" s="171"/>
      <c r="L188" s="167"/>
      <c r="M188" s="172"/>
      <c r="T188" s="173"/>
      <c r="AT188" s="168" t="s">
        <v>193</v>
      </c>
      <c r="AU188" s="168" t="s">
        <v>82</v>
      </c>
      <c r="AV188" s="13" t="s">
        <v>192</v>
      </c>
      <c r="AW188" s="13" t="s">
        <v>31</v>
      </c>
      <c r="AX188" s="13" t="s">
        <v>82</v>
      </c>
      <c r="AY188" s="168" t="s">
        <v>186</v>
      </c>
    </row>
    <row r="189" spans="2:65" s="1" customFormat="1" ht="16.5" customHeight="1">
      <c r="B189" s="144"/>
      <c r="C189" s="145" t="s">
        <v>341</v>
      </c>
      <c r="D189" s="145" t="s">
        <v>188</v>
      </c>
      <c r="E189" s="146" t="s">
        <v>1987</v>
      </c>
      <c r="F189" s="147" t="s">
        <v>1988</v>
      </c>
      <c r="G189" s="148" t="s">
        <v>1989</v>
      </c>
      <c r="H189" s="149">
        <v>1</v>
      </c>
      <c r="I189" s="150"/>
      <c r="J189" s="151">
        <f t="shared" ref="J189:J194" si="20">ROUND(I189*H189,2)</f>
        <v>0</v>
      </c>
      <c r="K189" s="152"/>
      <c r="L189" s="32"/>
      <c r="M189" s="153" t="s">
        <v>1</v>
      </c>
      <c r="N189" s="154" t="s">
        <v>41</v>
      </c>
      <c r="P189" s="155">
        <f t="shared" ref="P189:P194" si="21">O189*H189</f>
        <v>0</v>
      </c>
      <c r="Q189" s="155">
        <v>0</v>
      </c>
      <c r="R189" s="155">
        <f t="shared" ref="R189:R194" si="22">Q189*H189</f>
        <v>0</v>
      </c>
      <c r="S189" s="155">
        <v>0</v>
      </c>
      <c r="T189" s="156">
        <f t="shared" ref="T189:T194" si="23">S189*H189</f>
        <v>0</v>
      </c>
      <c r="AR189" s="157" t="s">
        <v>192</v>
      </c>
      <c r="AT189" s="157" t="s">
        <v>188</v>
      </c>
      <c r="AU189" s="157" t="s">
        <v>82</v>
      </c>
      <c r="AY189" s="17" t="s">
        <v>186</v>
      </c>
      <c r="BE189" s="158">
        <f t="shared" ref="BE189:BE194" si="24">IF(N189="základná",J189,0)</f>
        <v>0</v>
      </c>
      <c r="BF189" s="158">
        <f t="shared" ref="BF189:BF194" si="25">IF(N189="znížená",J189,0)</f>
        <v>0</v>
      </c>
      <c r="BG189" s="158">
        <f t="shared" ref="BG189:BG194" si="26">IF(N189="zákl. prenesená",J189,0)</f>
        <v>0</v>
      </c>
      <c r="BH189" s="158">
        <f t="shared" ref="BH189:BH194" si="27">IF(N189="zníž. prenesená",J189,0)</f>
        <v>0</v>
      </c>
      <c r="BI189" s="158">
        <f t="shared" ref="BI189:BI194" si="28">IF(N189="nulová",J189,0)</f>
        <v>0</v>
      </c>
      <c r="BJ189" s="17" t="s">
        <v>88</v>
      </c>
      <c r="BK189" s="158">
        <f t="shared" ref="BK189:BK194" si="29">ROUND(I189*H189,2)</f>
        <v>0</v>
      </c>
      <c r="BL189" s="17" t="s">
        <v>192</v>
      </c>
      <c r="BM189" s="157" t="s">
        <v>463</v>
      </c>
    </row>
    <row r="190" spans="2:65" s="1" customFormat="1" ht="16.5" customHeight="1">
      <c r="B190" s="144"/>
      <c r="C190" s="145" t="s">
        <v>376</v>
      </c>
      <c r="D190" s="145" t="s">
        <v>188</v>
      </c>
      <c r="E190" s="146" t="s">
        <v>1990</v>
      </c>
      <c r="F190" s="147" t="s">
        <v>1991</v>
      </c>
      <c r="G190" s="148" t="s">
        <v>379</v>
      </c>
      <c r="H190" s="149">
        <v>2</v>
      </c>
      <c r="I190" s="150"/>
      <c r="J190" s="151">
        <f t="shared" si="20"/>
        <v>0</v>
      </c>
      <c r="K190" s="152"/>
      <c r="L190" s="32"/>
      <c r="M190" s="153" t="s">
        <v>1</v>
      </c>
      <c r="N190" s="154" t="s">
        <v>41</v>
      </c>
      <c r="P190" s="155">
        <f t="shared" si="21"/>
        <v>0</v>
      </c>
      <c r="Q190" s="155">
        <v>0</v>
      </c>
      <c r="R190" s="155">
        <f t="shared" si="22"/>
        <v>0</v>
      </c>
      <c r="S190" s="155">
        <v>0</v>
      </c>
      <c r="T190" s="156">
        <f t="shared" si="23"/>
        <v>0</v>
      </c>
      <c r="AR190" s="157" t="s">
        <v>192</v>
      </c>
      <c r="AT190" s="157" t="s">
        <v>188</v>
      </c>
      <c r="AU190" s="157" t="s">
        <v>82</v>
      </c>
      <c r="AY190" s="17" t="s">
        <v>186</v>
      </c>
      <c r="BE190" s="158">
        <f t="shared" si="24"/>
        <v>0</v>
      </c>
      <c r="BF190" s="158">
        <f t="shared" si="25"/>
        <v>0</v>
      </c>
      <c r="BG190" s="158">
        <f t="shared" si="26"/>
        <v>0</v>
      </c>
      <c r="BH190" s="158">
        <f t="shared" si="27"/>
        <v>0</v>
      </c>
      <c r="BI190" s="158">
        <f t="shared" si="28"/>
        <v>0</v>
      </c>
      <c r="BJ190" s="17" t="s">
        <v>88</v>
      </c>
      <c r="BK190" s="158">
        <f t="shared" si="29"/>
        <v>0</v>
      </c>
      <c r="BL190" s="17" t="s">
        <v>192</v>
      </c>
      <c r="BM190" s="157" t="s">
        <v>471</v>
      </c>
    </row>
    <row r="191" spans="2:65" s="1" customFormat="1" ht="24.25" customHeight="1">
      <c r="B191" s="144"/>
      <c r="C191" s="145" t="s">
        <v>345</v>
      </c>
      <c r="D191" s="145" t="s">
        <v>188</v>
      </c>
      <c r="E191" s="146" t="s">
        <v>1992</v>
      </c>
      <c r="F191" s="147" t="s">
        <v>1993</v>
      </c>
      <c r="G191" s="148" t="s">
        <v>379</v>
      </c>
      <c r="H191" s="149">
        <v>6</v>
      </c>
      <c r="I191" s="150"/>
      <c r="J191" s="151">
        <f t="shared" si="20"/>
        <v>0</v>
      </c>
      <c r="K191" s="152"/>
      <c r="L191" s="32"/>
      <c r="M191" s="153" t="s">
        <v>1</v>
      </c>
      <c r="N191" s="154" t="s">
        <v>41</v>
      </c>
      <c r="P191" s="155">
        <f t="shared" si="21"/>
        <v>0</v>
      </c>
      <c r="Q191" s="155">
        <v>0</v>
      </c>
      <c r="R191" s="155">
        <f t="shared" si="22"/>
        <v>0</v>
      </c>
      <c r="S191" s="155">
        <v>0</v>
      </c>
      <c r="T191" s="156">
        <f t="shared" si="23"/>
        <v>0</v>
      </c>
      <c r="AR191" s="157" t="s">
        <v>192</v>
      </c>
      <c r="AT191" s="157" t="s">
        <v>188</v>
      </c>
      <c r="AU191" s="157" t="s">
        <v>82</v>
      </c>
      <c r="AY191" s="17" t="s">
        <v>186</v>
      </c>
      <c r="BE191" s="158">
        <f t="shared" si="24"/>
        <v>0</v>
      </c>
      <c r="BF191" s="158">
        <f t="shared" si="25"/>
        <v>0</v>
      </c>
      <c r="BG191" s="158">
        <f t="shared" si="26"/>
        <v>0</v>
      </c>
      <c r="BH191" s="158">
        <f t="shared" si="27"/>
        <v>0</v>
      </c>
      <c r="BI191" s="158">
        <f t="shared" si="28"/>
        <v>0</v>
      </c>
      <c r="BJ191" s="17" t="s">
        <v>88</v>
      </c>
      <c r="BK191" s="158">
        <f t="shared" si="29"/>
        <v>0</v>
      </c>
      <c r="BL191" s="17" t="s">
        <v>192</v>
      </c>
      <c r="BM191" s="157" t="s">
        <v>476</v>
      </c>
    </row>
    <row r="192" spans="2:65" s="1" customFormat="1" ht="16.5" customHeight="1">
      <c r="B192" s="144"/>
      <c r="C192" s="145" t="s">
        <v>386</v>
      </c>
      <c r="D192" s="145" t="s">
        <v>188</v>
      </c>
      <c r="E192" s="146" t="s">
        <v>1994</v>
      </c>
      <c r="F192" s="147" t="s">
        <v>1995</v>
      </c>
      <c r="G192" s="148" t="s">
        <v>379</v>
      </c>
      <c r="H192" s="149">
        <v>1</v>
      </c>
      <c r="I192" s="150"/>
      <c r="J192" s="151">
        <f t="shared" si="20"/>
        <v>0</v>
      </c>
      <c r="K192" s="152"/>
      <c r="L192" s="32"/>
      <c r="M192" s="153" t="s">
        <v>1</v>
      </c>
      <c r="N192" s="154" t="s">
        <v>41</v>
      </c>
      <c r="P192" s="155">
        <f t="shared" si="21"/>
        <v>0</v>
      </c>
      <c r="Q192" s="155">
        <v>0</v>
      </c>
      <c r="R192" s="155">
        <f t="shared" si="22"/>
        <v>0</v>
      </c>
      <c r="S192" s="155">
        <v>0</v>
      </c>
      <c r="T192" s="156">
        <f t="shared" si="23"/>
        <v>0</v>
      </c>
      <c r="AR192" s="157" t="s">
        <v>192</v>
      </c>
      <c r="AT192" s="157" t="s">
        <v>188</v>
      </c>
      <c r="AU192" s="157" t="s">
        <v>82</v>
      </c>
      <c r="AY192" s="17" t="s">
        <v>186</v>
      </c>
      <c r="BE192" s="158">
        <f t="shared" si="24"/>
        <v>0</v>
      </c>
      <c r="BF192" s="158">
        <f t="shared" si="25"/>
        <v>0</v>
      </c>
      <c r="BG192" s="158">
        <f t="shared" si="26"/>
        <v>0</v>
      </c>
      <c r="BH192" s="158">
        <f t="shared" si="27"/>
        <v>0</v>
      </c>
      <c r="BI192" s="158">
        <f t="shared" si="28"/>
        <v>0</v>
      </c>
      <c r="BJ192" s="17" t="s">
        <v>88</v>
      </c>
      <c r="BK192" s="158">
        <f t="shared" si="29"/>
        <v>0</v>
      </c>
      <c r="BL192" s="17" t="s">
        <v>192</v>
      </c>
      <c r="BM192" s="157" t="s">
        <v>482</v>
      </c>
    </row>
    <row r="193" spans="2:65" s="1" customFormat="1" ht="16.5" customHeight="1">
      <c r="B193" s="144"/>
      <c r="C193" s="145" t="s">
        <v>350</v>
      </c>
      <c r="D193" s="145" t="s">
        <v>188</v>
      </c>
      <c r="E193" s="146" t="s">
        <v>1996</v>
      </c>
      <c r="F193" s="147" t="s">
        <v>1997</v>
      </c>
      <c r="G193" s="148" t="s">
        <v>379</v>
      </c>
      <c r="H193" s="149">
        <v>1</v>
      </c>
      <c r="I193" s="150"/>
      <c r="J193" s="151">
        <f t="shared" si="20"/>
        <v>0</v>
      </c>
      <c r="K193" s="152"/>
      <c r="L193" s="32"/>
      <c r="M193" s="153" t="s">
        <v>1</v>
      </c>
      <c r="N193" s="154" t="s">
        <v>41</v>
      </c>
      <c r="P193" s="155">
        <f t="shared" si="21"/>
        <v>0</v>
      </c>
      <c r="Q193" s="155">
        <v>0</v>
      </c>
      <c r="R193" s="155">
        <f t="shared" si="22"/>
        <v>0</v>
      </c>
      <c r="S193" s="155">
        <v>0</v>
      </c>
      <c r="T193" s="156">
        <f t="shared" si="23"/>
        <v>0</v>
      </c>
      <c r="AR193" s="157" t="s">
        <v>192</v>
      </c>
      <c r="AT193" s="157" t="s">
        <v>188</v>
      </c>
      <c r="AU193" s="157" t="s">
        <v>82</v>
      </c>
      <c r="AY193" s="17" t="s">
        <v>186</v>
      </c>
      <c r="BE193" s="158">
        <f t="shared" si="24"/>
        <v>0</v>
      </c>
      <c r="BF193" s="158">
        <f t="shared" si="25"/>
        <v>0</v>
      </c>
      <c r="BG193" s="158">
        <f t="shared" si="26"/>
        <v>0</v>
      </c>
      <c r="BH193" s="158">
        <f t="shared" si="27"/>
        <v>0</v>
      </c>
      <c r="BI193" s="158">
        <f t="shared" si="28"/>
        <v>0</v>
      </c>
      <c r="BJ193" s="17" t="s">
        <v>88</v>
      </c>
      <c r="BK193" s="158">
        <f t="shared" si="29"/>
        <v>0</v>
      </c>
      <c r="BL193" s="17" t="s">
        <v>192</v>
      </c>
      <c r="BM193" s="157" t="s">
        <v>485</v>
      </c>
    </row>
    <row r="194" spans="2:65" s="1" customFormat="1" ht="16.5" customHeight="1">
      <c r="B194" s="144"/>
      <c r="C194" s="145" t="s">
        <v>395</v>
      </c>
      <c r="D194" s="145" t="s">
        <v>188</v>
      </c>
      <c r="E194" s="146" t="s">
        <v>1998</v>
      </c>
      <c r="F194" s="147" t="s">
        <v>1999</v>
      </c>
      <c r="G194" s="148" t="s">
        <v>379</v>
      </c>
      <c r="H194" s="149">
        <v>1</v>
      </c>
      <c r="I194" s="150"/>
      <c r="J194" s="151">
        <f t="shared" si="20"/>
        <v>0</v>
      </c>
      <c r="K194" s="152"/>
      <c r="L194" s="32"/>
      <c r="M194" s="153" t="s">
        <v>1</v>
      </c>
      <c r="N194" s="154" t="s">
        <v>41</v>
      </c>
      <c r="P194" s="155">
        <f t="shared" si="21"/>
        <v>0</v>
      </c>
      <c r="Q194" s="155">
        <v>0</v>
      </c>
      <c r="R194" s="155">
        <f t="shared" si="22"/>
        <v>0</v>
      </c>
      <c r="S194" s="155">
        <v>0</v>
      </c>
      <c r="T194" s="156">
        <f t="shared" si="23"/>
        <v>0</v>
      </c>
      <c r="AR194" s="157" t="s">
        <v>192</v>
      </c>
      <c r="AT194" s="157" t="s">
        <v>188</v>
      </c>
      <c r="AU194" s="157" t="s">
        <v>82</v>
      </c>
      <c r="AY194" s="17" t="s">
        <v>186</v>
      </c>
      <c r="BE194" s="158">
        <f t="shared" si="24"/>
        <v>0</v>
      </c>
      <c r="BF194" s="158">
        <f t="shared" si="25"/>
        <v>0</v>
      </c>
      <c r="BG194" s="158">
        <f t="shared" si="26"/>
        <v>0</v>
      </c>
      <c r="BH194" s="158">
        <f t="shared" si="27"/>
        <v>0</v>
      </c>
      <c r="BI194" s="158">
        <f t="shared" si="28"/>
        <v>0</v>
      </c>
      <c r="BJ194" s="17" t="s">
        <v>88</v>
      </c>
      <c r="BK194" s="158">
        <f t="shared" si="29"/>
        <v>0</v>
      </c>
      <c r="BL194" s="17" t="s">
        <v>192</v>
      </c>
      <c r="BM194" s="157" t="s">
        <v>490</v>
      </c>
    </row>
    <row r="195" spans="2:65" s="11" customFormat="1" ht="25.9" customHeight="1">
      <c r="B195" s="132"/>
      <c r="D195" s="133" t="s">
        <v>74</v>
      </c>
      <c r="E195" s="134" t="s">
        <v>110</v>
      </c>
      <c r="F195" s="134" t="s">
        <v>2000</v>
      </c>
      <c r="I195" s="135"/>
      <c r="J195" s="136">
        <f>BK195</f>
        <v>0</v>
      </c>
      <c r="L195" s="132"/>
      <c r="M195" s="137"/>
      <c r="P195" s="138">
        <f>SUM(P196:P211)</f>
        <v>0</v>
      </c>
      <c r="R195" s="138">
        <f>SUM(R196:R211)</f>
        <v>0</v>
      </c>
      <c r="T195" s="139">
        <f>SUM(T196:T211)</f>
        <v>0</v>
      </c>
      <c r="AR195" s="133" t="s">
        <v>82</v>
      </c>
      <c r="AT195" s="140" t="s">
        <v>74</v>
      </c>
      <c r="AU195" s="140" t="s">
        <v>75</v>
      </c>
      <c r="AY195" s="133" t="s">
        <v>186</v>
      </c>
      <c r="BK195" s="141">
        <f>SUM(BK196:BK211)</f>
        <v>0</v>
      </c>
    </row>
    <row r="196" spans="2:65" s="1" customFormat="1" ht="16.5" customHeight="1">
      <c r="B196" s="144"/>
      <c r="C196" s="145" t="s">
        <v>359</v>
      </c>
      <c r="D196" s="145" t="s">
        <v>188</v>
      </c>
      <c r="E196" s="146" t="s">
        <v>2001</v>
      </c>
      <c r="F196" s="147" t="s">
        <v>2002</v>
      </c>
      <c r="G196" s="148" t="s">
        <v>379</v>
      </c>
      <c r="H196" s="149">
        <v>30</v>
      </c>
      <c r="I196" s="150"/>
      <c r="J196" s="151">
        <f t="shared" ref="J196:J211" si="30">ROUND(I196*H196,2)</f>
        <v>0</v>
      </c>
      <c r="K196" s="152"/>
      <c r="L196" s="32"/>
      <c r="M196" s="153" t="s">
        <v>1</v>
      </c>
      <c r="N196" s="154" t="s">
        <v>41</v>
      </c>
      <c r="P196" s="155">
        <f t="shared" ref="P196:P211" si="31">O196*H196</f>
        <v>0</v>
      </c>
      <c r="Q196" s="155">
        <v>0</v>
      </c>
      <c r="R196" s="155">
        <f t="shared" ref="R196:R211" si="32">Q196*H196</f>
        <v>0</v>
      </c>
      <c r="S196" s="155">
        <v>0</v>
      </c>
      <c r="T196" s="156">
        <f t="shared" ref="T196:T211" si="33">S196*H196</f>
        <v>0</v>
      </c>
      <c r="AR196" s="157" t="s">
        <v>192</v>
      </c>
      <c r="AT196" s="157" t="s">
        <v>188</v>
      </c>
      <c r="AU196" s="157" t="s">
        <v>82</v>
      </c>
      <c r="AY196" s="17" t="s">
        <v>186</v>
      </c>
      <c r="BE196" s="158">
        <f t="shared" ref="BE196:BE211" si="34">IF(N196="základná",J196,0)</f>
        <v>0</v>
      </c>
      <c r="BF196" s="158">
        <f t="shared" ref="BF196:BF211" si="35">IF(N196="znížená",J196,0)</f>
        <v>0</v>
      </c>
      <c r="BG196" s="158">
        <f t="shared" ref="BG196:BG211" si="36">IF(N196="zákl. prenesená",J196,0)</f>
        <v>0</v>
      </c>
      <c r="BH196" s="158">
        <f t="shared" ref="BH196:BH211" si="37">IF(N196="zníž. prenesená",J196,0)</f>
        <v>0</v>
      </c>
      <c r="BI196" s="158">
        <f t="shared" ref="BI196:BI211" si="38">IF(N196="nulová",J196,0)</f>
        <v>0</v>
      </c>
      <c r="BJ196" s="17" t="s">
        <v>88</v>
      </c>
      <c r="BK196" s="158">
        <f t="shared" ref="BK196:BK211" si="39">ROUND(I196*H196,2)</f>
        <v>0</v>
      </c>
      <c r="BL196" s="17" t="s">
        <v>192</v>
      </c>
      <c r="BM196" s="157" t="s">
        <v>493</v>
      </c>
    </row>
    <row r="197" spans="2:65" s="1" customFormat="1" ht="16.5" customHeight="1">
      <c r="B197" s="144"/>
      <c r="C197" s="145" t="s">
        <v>408</v>
      </c>
      <c r="D197" s="145" t="s">
        <v>188</v>
      </c>
      <c r="E197" s="146" t="s">
        <v>2003</v>
      </c>
      <c r="F197" s="147" t="s">
        <v>2004</v>
      </c>
      <c r="G197" s="148" t="s">
        <v>379</v>
      </c>
      <c r="H197" s="149">
        <v>20</v>
      </c>
      <c r="I197" s="150"/>
      <c r="J197" s="151">
        <f t="shared" si="30"/>
        <v>0</v>
      </c>
      <c r="K197" s="152"/>
      <c r="L197" s="32"/>
      <c r="M197" s="153" t="s">
        <v>1</v>
      </c>
      <c r="N197" s="154" t="s">
        <v>41</v>
      </c>
      <c r="P197" s="155">
        <f t="shared" si="31"/>
        <v>0</v>
      </c>
      <c r="Q197" s="155">
        <v>0</v>
      </c>
      <c r="R197" s="155">
        <f t="shared" si="32"/>
        <v>0</v>
      </c>
      <c r="S197" s="155">
        <v>0</v>
      </c>
      <c r="T197" s="156">
        <f t="shared" si="33"/>
        <v>0</v>
      </c>
      <c r="AR197" s="157" t="s">
        <v>192</v>
      </c>
      <c r="AT197" s="157" t="s">
        <v>188</v>
      </c>
      <c r="AU197" s="157" t="s">
        <v>82</v>
      </c>
      <c r="AY197" s="17" t="s">
        <v>186</v>
      </c>
      <c r="BE197" s="158">
        <f t="shared" si="34"/>
        <v>0</v>
      </c>
      <c r="BF197" s="158">
        <f t="shared" si="35"/>
        <v>0</v>
      </c>
      <c r="BG197" s="158">
        <f t="shared" si="36"/>
        <v>0</v>
      </c>
      <c r="BH197" s="158">
        <f t="shared" si="37"/>
        <v>0</v>
      </c>
      <c r="BI197" s="158">
        <f t="shared" si="38"/>
        <v>0</v>
      </c>
      <c r="BJ197" s="17" t="s">
        <v>88</v>
      </c>
      <c r="BK197" s="158">
        <f t="shared" si="39"/>
        <v>0</v>
      </c>
      <c r="BL197" s="17" t="s">
        <v>192</v>
      </c>
      <c r="BM197" s="157" t="s">
        <v>501</v>
      </c>
    </row>
    <row r="198" spans="2:65" s="1" customFormat="1" ht="16.5" customHeight="1">
      <c r="B198" s="144"/>
      <c r="C198" s="145" t="s">
        <v>380</v>
      </c>
      <c r="D198" s="145" t="s">
        <v>188</v>
      </c>
      <c r="E198" s="146" t="s">
        <v>2005</v>
      </c>
      <c r="F198" s="147" t="s">
        <v>2006</v>
      </c>
      <c r="G198" s="148" t="s">
        <v>379</v>
      </c>
      <c r="H198" s="149">
        <v>7</v>
      </c>
      <c r="I198" s="150"/>
      <c r="J198" s="151">
        <f t="shared" si="30"/>
        <v>0</v>
      </c>
      <c r="K198" s="152"/>
      <c r="L198" s="32"/>
      <c r="M198" s="153" t="s">
        <v>1</v>
      </c>
      <c r="N198" s="154" t="s">
        <v>41</v>
      </c>
      <c r="P198" s="155">
        <f t="shared" si="31"/>
        <v>0</v>
      </c>
      <c r="Q198" s="155">
        <v>0</v>
      </c>
      <c r="R198" s="155">
        <f t="shared" si="32"/>
        <v>0</v>
      </c>
      <c r="S198" s="155">
        <v>0</v>
      </c>
      <c r="T198" s="156">
        <f t="shared" si="33"/>
        <v>0</v>
      </c>
      <c r="AR198" s="157" t="s">
        <v>192</v>
      </c>
      <c r="AT198" s="157" t="s">
        <v>188</v>
      </c>
      <c r="AU198" s="157" t="s">
        <v>82</v>
      </c>
      <c r="AY198" s="17" t="s">
        <v>186</v>
      </c>
      <c r="BE198" s="158">
        <f t="shared" si="34"/>
        <v>0</v>
      </c>
      <c r="BF198" s="158">
        <f t="shared" si="35"/>
        <v>0</v>
      </c>
      <c r="BG198" s="158">
        <f t="shared" si="36"/>
        <v>0</v>
      </c>
      <c r="BH198" s="158">
        <f t="shared" si="37"/>
        <v>0</v>
      </c>
      <c r="BI198" s="158">
        <f t="shared" si="38"/>
        <v>0</v>
      </c>
      <c r="BJ198" s="17" t="s">
        <v>88</v>
      </c>
      <c r="BK198" s="158">
        <f t="shared" si="39"/>
        <v>0</v>
      </c>
      <c r="BL198" s="17" t="s">
        <v>192</v>
      </c>
      <c r="BM198" s="157" t="s">
        <v>508</v>
      </c>
    </row>
    <row r="199" spans="2:65" s="1" customFormat="1" ht="16.5" customHeight="1">
      <c r="B199" s="144"/>
      <c r="C199" s="145" t="s">
        <v>426</v>
      </c>
      <c r="D199" s="145" t="s">
        <v>188</v>
      </c>
      <c r="E199" s="146" t="s">
        <v>2007</v>
      </c>
      <c r="F199" s="147" t="s">
        <v>2008</v>
      </c>
      <c r="G199" s="148" t="s">
        <v>379</v>
      </c>
      <c r="H199" s="149">
        <v>28</v>
      </c>
      <c r="I199" s="150"/>
      <c r="J199" s="151">
        <f t="shared" si="30"/>
        <v>0</v>
      </c>
      <c r="K199" s="152"/>
      <c r="L199" s="32"/>
      <c r="M199" s="153" t="s">
        <v>1</v>
      </c>
      <c r="N199" s="154" t="s">
        <v>41</v>
      </c>
      <c r="P199" s="155">
        <f t="shared" si="31"/>
        <v>0</v>
      </c>
      <c r="Q199" s="155">
        <v>0</v>
      </c>
      <c r="R199" s="155">
        <f t="shared" si="32"/>
        <v>0</v>
      </c>
      <c r="S199" s="155">
        <v>0</v>
      </c>
      <c r="T199" s="156">
        <f t="shared" si="33"/>
        <v>0</v>
      </c>
      <c r="AR199" s="157" t="s">
        <v>192</v>
      </c>
      <c r="AT199" s="157" t="s">
        <v>188</v>
      </c>
      <c r="AU199" s="157" t="s">
        <v>82</v>
      </c>
      <c r="AY199" s="17" t="s">
        <v>186</v>
      </c>
      <c r="BE199" s="158">
        <f t="shared" si="34"/>
        <v>0</v>
      </c>
      <c r="BF199" s="158">
        <f t="shared" si="35"/>
        <v>0</v>
      </c>
      <c r="BG199" s="158">
        <f t="shared" si="36"/>
        <v>0</v>
      </c>
      <c r="BH199" s="158">
        <f t="shared" si="37"/>
        <v>0</v>
      </c>
      <c r="BI199" s="158">
        <f t="shared" si="38"/>
        <v>0</v>
      </c>
      <c r="BJ199" s="17" t="s">
        <v>88</v>
      </c>
      <c r="BK199" s="158">
        <f t="shared" si="39"/>
        <v>0</v>
      </c>
      <c r="BL199" s="17" t="s">
        <v>192</v>
      </c>
      <c r="BM199" s="157" t="s">
        <v>512</v>
      </c>
    </row>
    <row r="200" spans="2:65" s="1" customFormat="1" ht="16.5" customHeight="1">
      <c r="B200" s="144"/>
      <c r="C200" s="145" t="s">
        <v>389</v>
      </c>
      <c r="D200" s="145" t="s">
        <v>188</v>
      </c>
      <c r="E200" s="146" t="s">
        <v>2009</v>
      </c>
      <c r="F200" s="147" t="s">
        <v>2010</v>
      </c>
      <c r="G200" s="148" t="s">
        <v>379</v>
      </c>
      <c r="H200" s="149">
        <v>6</v>
      </c>
      <c r="I200" s="150"/>
      <c r="J200" s="151">
        <f t="shared" si="30"/>
        <v>0</v>
      </c>
      <c r="K200" s="152"/>
      <c r="L200" s="32"/>
      <c r="M200" s="153" t="s">
        <v>1</v>
      </c>
      <c r="N200" s="154" t="s">
        <v>41</v>
      </c>
      <c r="P200" s="155">
        <f t="shared" si="31"/>
        <v>0</v>
      </c>
      <c r="Q200" s="155">
        <v>0</v>
      </c>
      <c r="R200" s="155">
        <f t="shared" si="32"/>
        <v>0</v>
      </c>
      <c r="S200" s="155">
        <v>0</v>
      </c>
      <c r="T200" s="156">
        <f t="shared" si="33"/>
        <v>0</v>
      </c>
      <c r="AR200" s="157" t="s">
        <v>192</v>
      </c>
      <c r="AT200" s="157" t="s">
        <v>188</v>
      </c>
      <c r="AU200" s="157" t="s">
        <v>82</v>
      </c>
      <c r="AY200" s="17" t="s">
        <v>186</v>
      </c>
      <c r="BE200" s="158">
        <f t="shared" si="34"/>
        <v>0</v>
      </c>
      <c r="BF200" s="158">
        <f t="shared" si="35"/>
        <v>0</v>
      </c>
      <c r="BG200" s="158">
        <f t="shared" si="36"/>
        <v>0</v>
      </c>
      <c r="BH200" s="158">
        <f t="shared" si="37"/>
        <v>0</v>
      </c>
      <c r="BI200" s="158">
        <f t="shared" si="38"/>
        <v>0</v>
      </c>
      <c r="BJ200" s="17" t="s">
        <v>88</v>
      </c>
      <c r="BK200" s="158">
        <f t="shared" si="39"/>
        <v>0</v>
      </c>
      <c r="BL200" s="17" t="s">
        <v>192</v>
      </c>
      <c r="BM200" s="157" t="s">
        <v>517</v>
      </c>
    </row>
    <row r="201" spans="2:65" s="1" customFormat="1" ht="16.5" customHeight="1">
      <c r="B201" s="144"/>
      <c r="C201" s="145" t="s">
        <v>445</v>
      </c>
      <c r="D201" s="145" t="s">
        <v>188</v>
      </c>
      <c r="E201" s="146" t="s">
        <v>2011</v>
      </c>
      <c r="F201" s="147" t="s">
        <v>2012</v>
      </c>
      <c r="G201" s="148" t="s">
        <v>379</v>
      </c>
      <c r="H201" s="149">
        <v>2</v>
      </c>
      <c r="I201" s="150"/>
      <c r="J201" s="151">
        <f t="shared" si="30"/>
        <v>0</v>
      </c>
      <c r="K201" s="152"/>
      <c r="L201" s="32"/>
      <c r="M201" s="153" t="s">
        <v>1</v>
      </c>
      <c r="N201" s="154" t="s">
        <v>41</v>
      </c>
      <c r="P201" s="155">
        <f t="shared" si="31"/>
        <v>0</v>
      </c>
      <c r="Q201" s="155">
        <v>0</v>
      </c>
      <c r="R201" s="155">
        <f t="shared" si="32"/>
        <v>0</v>
      </c>
      <c r="S201" s="155">
        <v>0</v>
      </c>
      <c r="T201" s="156">
        <f t="shared" si="33"/>
        <v>0</v>
      </c>
      <c r="AR201" s="157" t="s">
        <v>192</v>
      </c>
      <c r="AT201" s="157" t="s">
        <v>188</v>
      </c>
      <c r="AU201" s="157" t="s">
        <v>82</v>
      </c>
      <c r="AY201" s="17" t="s">
        <v>186</v>
      </c>
      <c r="BE201" s="158">
        <f t="shared" si="34"/>
        <v>0</v>
      </c>
      <c r="BF201" s="158">
        <f t="shared" si="35"/>
        <v>0</v>
      </c>
      <c r="BG201" s="158">
        <f t="shared" si="36"/>
        <v>0</v>
      </c>
      <c r="BH201" s="158">
        <f t="shared" si="37"/>
        <v>0</v>
      </c>
      <c r="BI201" s="158">
        <f t="shared" si="38"/>
        <v>0</v>
      </c>
      <c r="BJ201" s="17" t="s">
        <v>88</v>
      </c>
      <c r="BK201" s="158">
        <f t="shared" si="39"/>
        <v>0</v>
      </c>
      <c r="BL201" s="17" t="s">
        <v>192</v>
      </c>
      <c r="BM201" s="157" t="s">
        <v>534</v>
      </c>
    </row>
    <row r="202" spans="2:65" s="1" customFormat="1" ht="16.5" customHeight="1">
      <c r="B202" s="144"/>
      <c r="C202" s="145" t="s">
        <v>393</v>
      </c>
      <c r="D202" s="145" t="s">
        <v>188</v>
      </c>
      <c r="E202" s="146" t="s">
        <v>2013</v>
      </c>
      <c r="F202" s="147" t="s">
        <v>2014</v>
      </c>
      <c r="G202" s="148" t="s">
        <v>379</v>
      </c>
      <c r="H202" s="149">
        <v>15</v>
      </c>
      <c r="I202" s="150"/>
      <c r="J202" s="151">
        <f t="shared" si="30"/>
        <v>0</v>
      </c>
      <c r="K202" s="152"/>
      <c r="L202" s="32"/>
      <c r="M202" s="153" t="s">
        <v>1</v>
      </c>
      <c r="N202" s="154" t="s">
        <v>41</v>
      </c>
      <c r="P202" s="155">
        <f t="shared" si="31"/>
        <v>0</v>
      </c>
      <c r="Q202" s="155">
        <v>0</v>
      </c>
      <c r="R202" s="155">
        <f t="shared" si="32"/>
        <v>0</v>
      </c>
      <c r="S202" s="155">
        <v>0</v>
      </c>
      <c r="T202" s="156">
        <f t="shared" si="33"/>
        <v>0</v>
      </c>
      <c r="AR202" s="157" t="s">
        <v>192</v>
      </c>
      <c r="AT202" s="157" t="s">
        <v>188</v>
      </c>
      <c r="AU202" s="157" t="s">
        <v>82</v>
      </c>
      <c r="AY202" s="17" t="s">
        <v>186</v>
      </c>
      <c r="BE202" s="158">
        <f t="shared" si="34"/>
        <v>0</v>
      </c>
      <c r="BF202" s="158">
        <f t="shared" si="35"/>
        <v>0</v>
      </c>
      <c r="BG202" s="158">
        <f t="shared" si="36"/>
        <v>0</v>
      </c>
      <c r="BH202" s="158">
        <f t="shared" si="37"/>
        <v>0</v>
      </c>
      <c r="BI202" s="158">
        <f t="shared" si="38"/>
        <v>0</v>
      </c>
      <c r="BJ202" s="17" t="s">
        <v>88</v>
      </c>
      <c r="BK202" s="158">
        <f t="shared" si="39"/>
        <v>0</v>
      </c>
      <c r="BL202" s="17" t="s">
        <v>192</v>
      </c>
      <c r="BM202" s="157" t="s">
        <v>539</v>
      </c>
    </row>
    <row r="203" spans="2:65" s="1" customFormat="1" ht="16.5" customHeight="1">
      <c r="B203" s="144"/>
      <c r="C203" s="145" t="s">
        <v>452</v>
      </c>
      <c r="D203" s="145" t="s">
        <v>188</v>
      </c>
      <c r="E203" s="146" t="s">
        <v>2015</v>
      </c>
      <c r="F203" s="147" t="s">
        <v>2016</v>
      </c>
      <c r="G203" s="148" t="s">
        <v>379</v>
      </c>
      <c r="H203" s="149">
        <v>6</v>
      </c>
      <c r="I203" s="150"/>
      <c r="J203" s="151">
        <f t="shared" si="30"/>
        <v>0</v>
      </c>
      <c r="K203" s="152"/>
      <c r="L203" s="32"/>
      <c r="M203" s="153" t="s">
        <v>1</v>
      </c>
      <c r="N203" s="154" t="s">
        <v>41</v>
      </c>
      <c r="P203" s="155">
        <f t="shared" si="31"/>
        <v>0</v>
      </c>
      <c r="Q203" s="155">
        <v>0</v>
      </c>
      <c r="R203" s="155">
        <f t="shared" si="32"/>
        <v>0</v>
      </c>
      <c r="S203" s="155">
        <v>0</v>
      </c>
      <c r="T203" s="156">
        <f t="shared" si="33"/>
        <v>0</v>
      </c>
      <c r="AR203" s="157" t="s">
        <v>192</v>
      </c>
      <c r="AT203" s="157" t="s">
        <v>188</v>
      </c>
      <c r="AU203" s="157" t="s">
        <v>82</v>
      </c>
      <c r="AY203" s="17" t="s">
        <v>186</v>
      </c>
      <c r="BE203" s="158">
        <f t="shared" si="34"/>
        <v>0</v>
      </c>
      <c r="BF203" s="158">
        <f t="shared" si="35"/>
        <v>0</v>
      </c>
      <c r="BG203" s="158">
        <f t="shared" si="36"/>
        <v>0</v>
      </c>
      <c r="BH203" s="158">
        <f t="shared" si="37"/>
        <v>0</v>
      </c>
      <c r="BI203" s="158">
        <f t="shared" si="38"/>
        <v>0</v>
      </c>
      <c r="BJ203" s="17" t="s">
        <v>88</v>
      </c>
      <c r="BK203" s="158">
        <f t="shared" si="39"/>
        <v>0</v>
      </c>
      <c r="BL203" s="17" t="s">
        <v>192</v>
      </c>
      <c r="BM203" s="157" t="s">
        <v>545</v>
      </c>
    </row>
    <row r="204" spans="2:65" s="1" customFormat="1" ht="16.5" customHeight="1">
      <c r="B204" s="144"/>
      <c r="C204" s="145" t="s">
        <v>398</v>
      </c>
      <c r="D204" s="145" t="s">
        <v>188</v>
      </c>
      <c r="E204" s="146" t="s">
        <v>2017</v>
      </c>
      <c r="F204" s="147" t="s">
        <v>2018</v>
      </c>
      <c r="G204" s="148" t="s">
        <v>379</v>
      </c>
      <c r="H204" s="149">
        <v>10</v>
      </c>
      <c r="I204" s="150"/>
      <c r="J204" s="151">
        <f t="shared" si="30"/>
        <v>0</v>
      </c>
      <c r="K204" s="152"/>
      <c r="L204" s="32"/>
      <c r="M204" s="153" t="s">
        <v>1</v>
      </c>
      <c r="N204" s="154" t="s">
        <v>41</v>
      </c>
      <c r="P204" s="155">
        <f t="shared" si="31"/>
        <v>0</v>
      </c>
      <c r="Q204" s="155">
        <v>0</v>
      </c>
      <c r="R204" s="155">
        <f t="shared" si="32"/>
        <v>0</v>
      </c>
      <c r="S204" s="155">
        <v>0</v>
      </c>
      <c r="T204" s="156">
        <f t="shared" si="33"/>
        <v>0</v>
      </c>
      <c r="AR204" s="157" t="s">
        <v>192</v>
      </c>
      <c r="AT204" s="157" t="s">
        <v>188</v>
      </c>
      <c r="AU204" s="157" t="s">
        <v>82</v>
      </c>
      <c r="AY204" s="17" t="s">
        <v>186</v>
      </c>
      <c r="BE204" s="158">
        <f t="shared" si="34"/>
        <v>0</v>
      </c>
      <c r="BF204" s="158">
        <f t="shared" si="35"/>
        <v>0</v>
      </c>
      <c r="BG204" s="158">
        <f t="shared" si="36"/>
        <v>0</v>
      </c>
      <c r="BH204" s="158">
        <f t="shared" si="37"/>
        <v>0</v>
      </c>
      <c r="BI204" s="158">
        <f t="shared" si="38"/>
        <v>0</v>
      </c>
      <c r="BJ204" s="17" t="s">
        <v>88</v>
      </c>
      <c r="BK204" s="158">
        <f t="shared" si="39"/>
        <v>0</v>
      </c>
      <c r="BL204" s="17" t="s">
        <v>192</v>
      </c>
      <c r="BM204" s="157" t="s">
        <v>557</v>
      </c>
    </row>
    <row r="205" spans="2:65" s="1" customFormat="1" ht="16.5" customHeight="1">
      <c r="B205" s="144"/>
      <c r="C205" s="145" t="s">
        <v>460</v>
      </c>
      <c r="D205" s="145" t="s">
        <v>188</v>
      </c>
      <c r="E205" s="146" t="s">
        <v>2019</v>
      </c>
      <c r="F205" s="147" t="s">
        <v>2020</v>
      </c>
      <c r="G205" s="148" t="s">
        <v>221</v>
      </c>
      <c r="H205" s="149">
        <v>75</v>
      </c>
      <c r="I205" s="150"/>
      <c r="J205" s="151">
        <f t="shared" si="30"/>
        <v>0</v>
      </c>
      <c r="K205" s="152"/>
      <c r="L205" s="32"/>
      <c r="M205" s="153" t="s">
        <v>1</v>
      </c>
      <c r="N205" s="154" t="s">
        <v>41</v>
      </c>
      <c r="P205" s="155">
        <f t="shared" si="31"/>
        <v>0</v>
      </c>
      <c r="Q205" s="155">
        <v>0</v>
      </c>
      <c r="R205" s="155">
        <f t="shared" si="32"/>
        <v>0</v>
      </c>
      <c r="S205" s="155">
        <v>0</v>
      </c>
      <c r="T205" s="156">
        <f t="shared" si="33"/>
        <v>0</v>
      </c>
      <c r="AR205" s="157" t="s">
        <v>192</v>
      </c>
      <c r="AT205" s="157" t="s">
        <v>188</v>
      </c>
      <c r="AU205" s="157" t="s">
        <v>82</v>
      </c>
      <c r="AY205" s="17" t="s">
        <v>186</v>
      </c>
      <c r="BE205" s="158">
        <f t="shared" si="34"/>
        <v>0</v>
      </c>
      <c r="BF205" s="158">
        <f t="shared" si="35"/>
        <v>0</v>
      </c>
      <c r="BG205" s="158">
        <f t="shared" si="36"/>
        <v>0</v>
      </c>
      <c r="BH205" s="158">
        <f t="shared" si="37"/>
        <v>0</v>
      </c>
      <c r="BI205" s="158">
        <f t="shared" si="38"/>
        <v>0</v>
      </c>
      <c r="BJ205" s="17" t="s">
        <v>88</v>
      </c>
      <c r="BK205" s="158">
        <f t="shared" si="39"/>
        <v>0</v>
      </c>
      <c r="BL205" s="17" t="s">
        <v>192</v>
      </c>
      <c r="BM205" s="157" t="s">
        <v>565</v>
      </c>
    </row>
    <row r="206" spans="2:65" s="1" customFormat="1" ht="16.5" customHeight="1">
      <c r="B206" s="144"/>
      <c r="C206" s="145" t="s">
        <v>401</v>
      </c>
      <c r="D206" s="145" t="s">
        <v>188</v>
      </c>
      <c r="E206" s="146" t="s">
        <v>2021</v>
      </c>
      <c r="F206" s="147" t="s">
        <v>2022</v>
      </c>
      <c r="G206" s="148" t="s">
        <v>379</v>
      </c>
      <c r="H206" s="149">
        <v>1</v>
      </c>
      <c r="I206" s="150"/>
      <c r="J206" s="151">
        <f t="shared" si="30"/>
        <v>0</v>
      </c>
      <c r="K206" s="152"/>
      <c r="L206" s="32"/>
      <c r="M206" s="153" t="s">
        <v>1</v>
      </c>
      <c r="N206" s="154" t="s">
        <v>41</v>
      </c>
      <c r="P206" s="155">
        <f t="shared" si="31"/>
        <v>0</v>
      </c>
      <c r="Q206" s="155">
        <v>0</v>
      </c>
      <c r="R206" s="155">
        <f t="shared" si="32"/>
        <v>0</v>
      </c>
      <c r="S206" s="155">
        <v>0</v>
      </c>
      <c r="T206" s="156">
        <f t="shared" si="33"/>
        <v>0</v>
      </c>
      <c r="AR206" s="157" t="s">
        <v>192</v>
      </c>
      <c r="AT206" s="157" t="s">
        <v>188</v>
      </c>
      <c r="AU206" s="157" t="s">
        <v>82</v>
      </c>
      <c r="AY206" s="17" t="s">
        <v>186</v>
      </c>
      <c r="BE206" s="158">
        <f t="shared" si="34"/>
        <v>0</v>
      </c>
      <c r="BF206" s="158">
        <f t="shared" si="35"/>
        <v>0</v>
      </c>
      <c r="BG206" s="158">
        <f t="shared" si="36"/>
        <v>0</v>
      </c>
      <c r="BH206" s="158">
        <f t="shared" si="37"/>
        <v>0</v>
      </c>
      <c r="BI206" s="158">
        <f t="shared" si="38"/>
        <v>0</v>
      </c>
      <c r="BJ206" s="17" t="s">
        <v>88</v>
      </c>
      <c r="BK206" s="158">
        <f t="shared" si="39"/>
        <v>0</v>
      </c>
      <c r="BL206" s="17" t="s">
        <v>192</v>
      </c>
      <c r="BM206" s="157" t="s">
        <v>568</v>
      </c>
    </row>
    <row r="207" spans="2:65" s="1" customFormat="1" ht="16.5" customHeight="1">
      <c r="B207" s="144"/>
      <c r="C207" s="145" t="s">
        <v>468</v>
      </c>
      <c r="D207" s="145" t="s">
        <v>188</v>
      </c>
      <c r="E207" s="146" t="s">
        <v>2023</v>
      </c>
      <c r="F207" s="147" t="s">
        <v>2024</v>
      </c>
      <c r="G207" s="148" t="s">
        <v>221</v>
      </c>
      <c r="H207" s="149">
        <v>15</v>
      </c>
      <c r="I207" s="150"/>
      <c r="J207" s="151">
        <f t="shared" si="30"/>
        <v>0</v>
      </c>
      <c r="K207" s="152"/>
      <c r="L207" s="32"/>
      <c r="M207" s="153" t="s">
        <v>1</v>
      </c>
      <c r="N207" s="154" t="s">
        <v>41</v>
      </c>
      <c r="P207" s="155">
        <f t="shared" si="31"/>
        <v>0</v>
      </c>
      <c r="Q207" s="155">
        <v>0</v>
      </c>
      <c r="R207" s="155">
        <f t="shared" si="32"/>
        <v>0</v>
      </c>
      <c r="S207" s="155">
        <v>0</v>
      </c>
      <c r="T207" s="156">
        <f t="shared" si="33"/>
        <v>0</v>
      </c>
      <c r="AR207" s="157" t="s">
        <v>192</v>
      </c>
      <c r="AT207" s="157" t="s">
        <v>188</v>
      </c>
      <c r="AU207" s="157" t="s">
        <v>82</v>
      </c>
      <c r="AY207" s="17" t="s">
        <v>186</v>
      </c>
      <c r="BE207" s="158">
        <f t="shared" si="34"/>
        <v>0</v>
      </c>
      <c r="BF207" s="158">
        <f t="shared" si="35"/>
        <v>0</v>
      </c>
      <c r="BG207" s="158">
        <f t="shared" si="36"/>
        <v>0</v>
      </c>
      <c r="BH207" s="158">
        <f t="shared" si="37"/>
        <v>0</v>
      </c>
      <c r="BI207" s="158">
        <f t="shared" si="38"/>
        <v>0</v>
      </c>
      <c r="BJ207" s="17" t="s">
        <v>88</v>
      </c>
      <c r="BK207" s="158">
        <f t="shared" si="39"/>
        <v>0</v>
      </c>
      <c r="BL207" s="17" t="s">
        <v>192</v>
      </c>
      <c r="BM207" s="157" t="s">
        <v>574</v>
      </c>
    </row>
    <row r="208" spans="2:65" s="1" customFormat="1" ht="16.5" customHeight="1">
      <c r="B208" s="144"/>
      <c r="C208" s="145" t="s">
        <v>411</v>
      </c>
      <c r="D208" s="145" t="s">
        <v>188</v>
      </c>
      <c r="E208" s="146" t="s">
        <v>2025</v>
      </c>
      <c r="F208" s="147" t="s">
        <v>2026</v>
      </c>
      <c r="G208" s="148" t="s">
        <v>379</v>
      </c>
      <c r="H208" s="149">
        <v>1</v>
      </c>
      <c r="I208" s="150"/>
      <c r="J208" s="151">
        <f t="shared" si="30"/>
        <v>0</v>
      </c>
      <c r="K208" s="152"/>
      <c r="L208" s="32"/>
      <c r="M208" s="153" t="s">
        <v>1</v>
      </c>
      <c r="N208" s="154" t="s">
        <v>41</v>
      </c>
      <c r="P208" s="155">
        <f t="shared" si="31"/>
        <v>0</v>
      </c>
      <c r="Q208" s="155">
        <v>0</v>
      </c>
      <c r="R208" s="155">
        <f t="shared" si="32"/>
        <v>0</v>
      </c>
      <c r="S208" s="155">
        <v>0</v>
      </c>
      <c r="T208" s="156">
        <f t="shared" si="33"/>
        <v>0</v>
      </c>
      <c r="AR208" s="157" t="s">
        <v>192</v>
      </c>
      <c r="AT208" s="157" t="s">
        <v>188</v>
      </c>
      <c r="AU208" s="157" t="s">
        <v>82</v>
      </c>
      <c r="AY208" s="17" t="s">
        <v>186</v>
      </c>
      <c r="BE208" s="158">
        <f t="shared" si="34"/>
        <v>0</v>
      </c>
      <c r="BF208" s="158">
        <f t="shared" si="35"/>
        <v>0</v>
      </c>
      <c r="BG208" s="158">
        <f t="shared" si="36"/>
        <v>0</v>
      </c>
      <c r="BH208" s="158">
        <f t="shared" si="37"/>
        <v>0</v>
      </c>
      <c r="BI208" s="158">
        <f t="shared" si="38"/>
        <v>0</v>
      </c>
      <c r="BJ208" s="17" t="s">
        <v>88</v>
      </c>
      <c r="BK208" s="158">
        <f t="shared" si="39"/>
        <v>0</v>
      </c>
      <c r="BL208" s="17" t="s">
        <v>192</v>
      </c>
      <c r="BM208" s="157" t="s">
        <v>579</v>
      </c>
    </row>
    <row r="209" spans="2:65" s="1" customFormat="1" ht="16.5" customHeight="1">
      <c r="B209" s="144"/>
      <c r="C209" s="145" t="s">
        <v>479</v>
      </c>
      <c r="D209" s="145" t="s">
        <v>188</v>
      </c>
      <c r="E209" s="146" t="s">
        <v>2027</v>
      </c>
      <c r="F209" s="147" t="s">
        <v>2028</v>
      </c>
      <c r="G209" s="148" t="s">
        <v>379</v>
      </c>
      <c r="H209" s="149">
        <v>2</v>
      </c>
      <c r="I209" s="150"/>
      <c r="J209" s="151">
        <f t="shared" si="30"/>
        <v>0</v>
      </c>
      <c r="K209" s="152"/>
      <c r="L209" s="32"/>
      <c r="M209" s="153" t="s">
        <v>1</v>
      </c>
      <c r="N209" s="154" t="s">
        <v>41</v>
      </c>
      <c r="P209" s="155">
        <f t="shared" si="31"/>
        <v>0</v>
      </c>
      <c r="Q209" s="155">
        <v>0</v>
      </c>
      <c r="R209" s="155">
        <f t="shared" si="32"/>
        <v>0</v>
      </c>
      <c r="S209" s="155">
        <v>0</v>
      </c>
      <c r="T209" s="156">
        <f t="shared" si="33"/>
        <v>0</v>
      </c>
      <c r="AR209" s="157" t="s">
        <v>192</v>
      </c>
      <c r="AT209" s="157" t="s">
        <v>188</v>
      </c>
      <c r="AU209" s="157" t="s">
        <v>82</v>
      </c>
      <c r="AY209" s="17" t="s">
        <v>186</v>
      </c>
      <c r="BE209" s="158">
        <f t="shared" si="34"/>
        <v>0</v>
      </c>
      <c r="BF209" s="158">
        <f t="shared" si="35"/>
        <v>0</v>
      </c>
      <c r="BG209" s="158">
        <f t="shared" si="36"/>
        <v>0</v>
      </c>
      <c r="BH209" s="158">
        <f t="shared" si="37"/>
        <v>0</v>
      </c>
      <c r="BI209" s="158">
        <f t="shared" si="38"/>
        <v>0</v>
      </c>
      <c r="BJ209" s="17" t="s">
        <v>88</v>
      </c>
      <c r="BK209" s="158">
        <f t="shared" si="39"/>
        <v>0</v>
      </c>
      <c r="BL209" s="17" t="s">
        <v>192</v>
      </c>
      <c r="BM209" s="157" t="s">
        <v>583</v>
      </c>
    </row>
    <row r="210" spans="2:65" s="1" customFormat="1" ht="16.5" customHeight="1">
      <c r="B210" s="144"/>
      <c r="C210" s="145" t="s">
        <v>418</v>
      </c>
      <c r="D210" s="145" t="s">
        <v>188</v>
      </c>
      <c r="E210" s="146" t="s">
        <v>2029</v>
      </c>
      <c r="F210" s="147" t="s">
        <v>2030</v>
      </c>
      <c r="G210" s="148" t="s">
        <v>379</v>
      </c>
      <c r="H210" s="149">
        <v>1</v>
      </c>
      <c r="I210" s="150"/>
      <c r="J210" s="151">
        <f t="shared" si="30"/>
        <v>0</v>
      </c>
      <c r="K210" s="152"/>
      <c r="L210" s="32"/>
      <c r="M210" s="153" t="s">
        <v>1</v>
      </c>
      <c r="N210" s="154" t="s">
        <v>41</v>
      </c>
      <c r="P210" s="155">
        <f t="shared" si="31"/>
        <v>0</v>
      </c>
      <c r="Q210" s="155">
        <v>0</v>
      </c>
      <c r="R210" s="155">
        <f t="shared" si="32"/>
        <v>0</v>
      </c>
      <c r="S210" s="155">
        <v>0</v>
      </c>
      <c r="T210" s="156">
        <f t="shared" si="33"/>
        <v>0</v>
      </c>
      <c r="AR210" s="157" t="s">
        <v>192</v>
      </c>
      <c r="AT210" s="157" t="s">
        <v>188</v>
      </c>
      <c r="AU210" s="157" t="s">
        <v>82</v>
      </c>
      <c r="AY210" s="17" t="s">
        <v>186</v>
      </c>
      <c r="BE210" s="158">
        <f t="shared" si="34"/>
        <v>0</v>
      </c>
      <c r="BF210" s="158">
        <f t="shared" si="35"/>
        <v>0</v>
      </c>
      <c r="BG210" s="158">
        <f t="shared" si="36"/>
        <v>0</v>
      </c>
      <c r="BH210" s="158">
        <f t="shared" si="37"/>
        <v>0</v>
      </c>
      <c r="BI210" s="158">
        <f t="shared" si="38"/>
        <v>0</v>
      </c>
      <c r="BJ210" s="17" t="s">
        <v>88</v>
      </c>
      <c r="BK210" s="158">
        <f t="shared" si="39"/>
        <v>0</v>
      </c>
      <c r="BL210" s="17" t="s">
        <v>192</v>
      </c>
      <c r="BM210" s="157" t="s">
        <v>590</v>
      </c>
    </row>
    <row r="211" spans="2:65" s="1" customFormat="1" ht="16.5" customHeight="1">
      <c r="B211" s="144"/>
      <c r="C211" s="145" t="s">
        <v>487</v>
      </c>
      <c r="D211" s="145" t="s">
        <v>188</v>
      </c>
      <c r="E211" s="146" t="s">
        <v>2031</v>
      </c>
      <c r="F211" s="147" t="s">
        <v>2032</v>
      </c>
      <c r="G211" s="148" t="s">
        <v>379</v>
      </c>
      <c r="H211" s="149">
        <v>2</v>
      </c>
      <c r="I211" s="150"/>
      <c r="J211" s="151">
        <f t="shared" si="30"/>
        <v>0</v>
      </c>
      <c r="K211" s="152"/>
      <c r="L211" s="32"/>
      <c r="M211" s="153" t="s">
        <v>1</v>
      </c>
      <c r="N211" s="154" t="s">
        <v>41</v>
      </c>
      <c r="P211" s="155">
        <f t="shared" si="31"/>
        <v>0</v>
      </c>
      <c r="Q211" s="155">
        <v>0</v>
      </c>
      <c r="R211" s="155">
        <f t="shared" si="32"/>
        <v>0</v>
      </c>
      <c r="S211" s="155">
        <v>0</v>
      </c>
      <c r="T211" s="156">
        <f t="shared" si="33"/>
        <v>0</v>
      </c>
      <c r="AR211" s="157" t="s">
        <v>192</v>
      </c>
      <c r="AT211" s="157" t="s">
        <v>188</v>
      </c>
      <c r="AU211" s="157" t="s">
        <v>82</v>
      </c>
      <c r="AY211" s="17" t="s">
        <v>186</v>
      </c>
      <c r="BE211" s="158">
        <f t="shared" si="34"/>
        <v>0</v>
      </c>
      <c r="BF211" s="158">
        <f t="shared" si="35"/>
        <v>0</v>
      </c>
      <c r="BG211" s="158">
        <f t="shared" si="36"/>
        <v>0</v>
      </c>
      <c r="BH211" s="158">
        <f t="shared" si="37"/>
        <v>0</v>
      </c>
      <c r="BI211" s="158">
        <f t="shared" si="38"/>
        <v>0</v>
      </c>
      <c r="BJ211" s="17" t="s">
        <v>88</v>
      </c>
      <c r="BK211" s="158">
        <f t="shared" si="39"/>
        <v>0</v>
      </c>
      <c r="BL211" s="17" t="s">
        <v>192</v>
      </c>
      <c r="BM211" s="157" t="s">
        <v>599</v>
      </c>
    </row>
    <row r="212" spans="2:65" s="11" customFormat="1" ht="25.9" customHeight="1">
      <c r="B212" s="132"/>
      <c r="D212" s="133" t="s">
        <v>74</v>
      </c>
      <c r="E212" s="134" t="s">
        <v>2033</v>
      </c>
      <c r="F212" s="134" t="s">
        <v>2034</v>
      </c>
      <c r="I212" s="135"/>
      <c r="J212" s="136">
        <f>BK212</f>
        <v>0</v>
      </c>
      <c r="L212" s="132"/>
      <c r="M212" s="137"/>
      <c r="P212" s="138">
        <f>SUM(P213:P218)</f>
        <v>0</v>
      </c>
      <c r="R212" s="138">
        <f>SUM(R213:R218)</f>
        <v>0</v>
      </c>
      <c r="T212" s="139">
        <f>SUM(T213:T218)</f>
        <v>0</v>
      </c>
      <c r="AR212" s="133" t="s">
        <v>82</v>
      </c>
      <c r="AT212" s="140" t="s">
        <v>74</v>
      </c>
      <c r="AU212" s="140" t="s">
        <v>75</v>
      </c>
      <c r="AY212" s="133" t="s">
        <v>186</v>
      </c>
      <c r="BK212" s="141">
        <f>SUM(BK213:BK218)</f>
        <v>0</v>
      </c>
    </row>
    <row r="213" spans="2:65" s="1" customFormat="1" ht="16.5" customHeight="1">
      <c r="B213" s="144"/>
      <c r="C213" s="145" t="s">
        <v>429</v>
      </c>
      <c r="D213" s="145" t="s">
        <v>188</v>
      </c>
      <c r="E213" s="146" t="s">
        <v>2035</v>
      </c>
      <c r="F213" s="147" t="s">
        <v>2036</v>
      </c>
      <c r="G213" s="148" t="s">
        <v>379</v>
      </c>
      <c r="H213" s="149">
        <v>1</v>
      </c>
      <c r="I213" s="150"/>
      <c r="J213" s="151">
        <f t="shared" ref="J213:J218" si="40">ROUND(I213*H213,2)</f>
        <v>0</v>
      </c>
      <c r="K213" s="152"/>
      <c r="L213" s="32"/>
      <c r="M213" s="153" t="s">
        <v>1</v>
      </c>
      <c r="N213" s="154" t="s">
        <v>41</v>
      </c>
      <c r="P213" s="155">
        <f t="shared" ref="P213:P218" si="41">O213*H213</f>
        <v>0</v>
      </c>
      <c r="Q213" s="155">
        <v>0</v>
      </c>
      <c r="R213" s="155">
        <f t="shared" ref="R213:R218" si="42">Q213*H213</f>
        <v>0</v>
      </c>
      <c r="S213" s="155">
        <v>0</v>
      </c>
      <c r="T213" s="156">
        <f t="shared" ref="T213:T218" si="43">S213*H213</f>
        <v>0</v>
      </c>
      <c r="AR213" s="157" t="s">
        <v>192</v>
      </c>
      <c r="AT213" s="157" t="s">
        <v>188</v>
      </c>
      <c r="AU213" s="157" t="s">
        <v>82</v>
      </c>
      <c r="AY213" s="17" t="s">
        <v>186</v>
      </c>
      <c r="BE213" s="158">
        <f t="shared" ref="BE213:BE218" si="44">IF(N213="základná",J213,0)</f>
        <v>0</v>
      </c>
      <c r="BF213" s="158">
        <f t="shared" ref="BF213:BF218" si="45">IF(N213="znížená",J213,0)</f>
        <v>0</v>
      </c>
      <c r="BG213" s="158">
        <f t="shared" ref="BG213:BG218" si="46">IF(N213="zákl. prenesená",J213,0)</f>
        <v>0</v>
      </c>
      <c r="BH213" s="158">
        <f t="shared" ref="BH213:BH218" si="47">IF(N213="zníž. prenesená",J213,0)</f>
        <v>0</v>
      </c>
      <c r="BI213" s="158">
        <f t="shared" ref="BI213:BI218" si="48">IF(N213="nulová",J213,0)</f>
        <v>0</v>
      </c>
      <c r="BJ213" s="17" t="s">
        <v>88</v>
      </c>
      <c r="BK213" s="158">
        <f t="shared" ref="BK213:BK218" si="49">ROUND(I213*H213,2)</f>
        <v>0</v>
      </c>
      <c r="BL213" s="17" t="s">
        <v>192</v>
      </c>
      <c r="BM213" s="157" t="s">
        <v>611</v>
      </c>
    </row>
    <row r="214" spans="2:65" s="1" customFormat="1" ht="16.5" customHeight="1">
      <c r="B214" s="144"/>
      <c r="C214" s="145" t="s">
        <v>498</v>
      </c>
      <c r="D214" s="145" t="s">
        <v>188</v>
      </c>
      <c r="E214" s="146" t="s">
        <v>2037</v>
      </c>
      <c r="F214" s="147" t="s">
        <v>2038</v>
      </c>
      <c r="G214" s="148" t="s">
        <v>379</v>
      </c>
      <c r="H214" s="149">
        <v>1</v>
      </c>
      <c r="I214" s="150"/>
      <c r="J214" s="151">
        <f t="shared" si="40"/>
        <v>0</v>
      </c>
      <c r="K214" s="152"/>
      <c r="L214" s="32"/>
      <c r="M214" s="153" t="s">
        <v>1</v>
      </c>
      <c r="N214" s="154" t="s">
        <v>41</v>
      </c>
      <c r="P214" s="155">
        <f t="shared" si="41"/>
        <v>0</v>
      </c>
      <c r="Q214" s="155">
        <v>0</v>
      </c>
      <c r="R214" s="155">
        <f t="shared" si="42"/>
        <v>0</v>
      </c>
      <c r="S214" s="155">
        <v>0</v>
      </c>
      <c r="T214" s="156">
        <f t="shared" si="43"/>
        <v>0</v>
      </c>
      <c r="AR214" s="157" t="s">
        <v>192</v>
      </c>
      <c r="AT214" s="157" t="s">
        <v>188</v>
      </c>
      <c r="AU214" s="157" t="s">
        <v>82</v>
      </c>
      <c r="AY214" s="17" t="s">
        <v>186</v>
      </c>
      <c r="BE214" s="158">
        <f t="shared" si="44"/>
        <v>0</v>
      </c>
      <c r="BF214" s="158">
        <f t="shared" si="45"/>
        <v>0</v>
      </c>
      <c r="BG214" s="158">
        <f t="shared" si="46"/>
        <v>0</v>
      </c>
      <c r="BH214" s="158">
        <f t="shared" si="47"/>
        <v>0</v>
      </c>
      <c r="BI214" s="158">
        <f t="shared" si="48"/>
        <v>0</v>
      </c>
      <c r="BJ214" s="17" t="s">
        <v>88</v>
      </c>
      <c r="BK214" s="158">
        <f t="shared" si="49"/>
        <v>0</v>
      </c>
      <c r="BL214" s="17" t="s">
        <v>192</v>
      </c>
      <c r="BM214" s="157" t="s">
        <v>629</v>
      </c>
    </row>
    <row r="215" spans="2:65" s="1" customFormat="1" ht="16.5" customHeight="1">
      <c r="B215" s="144"/>
      <c r="C215" s="145" t="s">
        <v>439</v>
      </c>
      <c r="D215" s="145" t="s">
        <v>188</v>
      </c>
      <c r="E215" s="146" t="s">
        <v>2039</v>
      </c>
      <c r="F215" s="147" t="s">
        <v>2040</v>
      </c>
      <c r="G215" s="148" t="s">
        <v>379</v>
      </c>
      <c r="H215" s="149">
        <v>1</v>
      </c>
      <c r="I215" s="150"/>
      <c r="J215" s="151">
        <f t="shared" si="40"/>
        <v>0</v>
      </c>
      <c r="K215" s="152"/>
      <c r="L215" s="32"/>
      <c r="M215" s="153" t="s">
        <v>1</v>
      </c>
      <c r="N215" s="154" t="s">
        <v>41</v>
      </c>
      <c r="P215" s="155">
        <f t="shared" si="41"/>
        <v>0</v>
      </c>
      <c r="Q215" s="155">
        <v>0</v>
      </c>
      <c r="R215" s="155">
        <f t="shared" si="42"/>
        <v>0</v>
      </c>
      <c r="S215" s="155">
        <v>0</v>
      </c>
      <c r="T215" s="156">
        <f t="shared" si="43"/>
        <v>0</v>
      </c>
      <c r="AR215" s="157" t="s">
        <v>192</v>
      </c>
      <c r="AT215" s="157" t="s">
        <v>188</v>
      </c>
      <c r="AU215" s="157" t="s">
        <v>82</v>
      </c>
      <c r="AY215" s="17" t="s">
        <v>186</v>
      </c>
      <c r="BE215" s="158">
        <f t="shared" si="44"/>
        <v>0</v>
      </c>
      <c r="BF215" s="158">
        <f t="shared" si="45"/>
        <v>0</v>
      </c>
      <c r="BG215" s="158">
        <f t="shared" si="46"/>
        <v>0</v>
      </c>
      <c r="BH215" s="158">
        <f t="shared" si="47"/>
        <v>0</v>
      </c>
      <c r="BI215" s="158">
        <f t="shared" si="48"/>
        <v>0</v>
      </c>
      <c r="BJ215" s="17" t="s">
        <v>88</v>
      </c>
      <c r="BK215" s="158">
        <f t="shared" si="49"/>
        <v>0</v>
      </c>
      <c r="BL215" s="17" t="s">
        <v>192</v>
      </c>
      <c r="BM215" s="157" t="s">
        <v>632</v>
      </c>
    </row>
    <row r="216" spans="2:65" s="1" customFormat="1" ht="16.5" customHeight="1">
      <c r="B216" s="144"/>
      <c r="C216" s="145" t="s">
        <v>509</v>
      </c>
      <c r="D216" s="145" t="s">
        <v>188</v>
      </c>
      <c r="E216" s="146" t="s">
        <v>2041</v>
      </c>
      <c r="F216" s="147" t="s">
        <v>2042</v>
      </c>
      <c r="G216" s="148" t="s">
        <v>379</v>
      </c>
      <c r="H216" s="149">
        <v>4</v>
      </c>
      <c r="I216" s="150"/>
      <c r="J216" s="151">
        <f t="shared" si="40"/>
        <v>0</v>
      </c>
      <c r="K216" s="152"/>
      <c r="L216" s="32"/>
      <c r="M216" s="153" t="s">
        <v>1</v>
      </c>
      <c r="N216" s="154" t="s">
        <v>41</v>
      </c>
      <c r="P216" s="155">
        <f t="shared" si="41"/>
        <v>0</v>
      </c>
      <c r="Q216" s="155">
        <v>0</v>
      </c>
      <c r="R216" s="155">
        <f t="shared" si="42"/>
        <v>0</v>
      </c>
      <c r="S216" s="155">
        <v>0</v>
      </c>
      <c r="T216" s="156">
        <f t="shared" si="43"/>
        <v>0</v>
      </c>
      <c r="AR216" s="157" t="s">
        <v>192</v>
      </c>
      <c r="AT216" s="157" t="s">
        <v>188</v>
      </c>
      <c r="AU216" s="157" t="s">
        <v>82</v>
      </c>
      <c r="AY216" s="17" t="s">
        <v>186</v>
      </c>
      <c r="BE216" s="158">
        <f t="shared" si="44"/>
        <v>0</v>
      </c>
      <c r="BF216" s="158">
        <f t="shared" si="45"/>
        <v>0</v>
      </c>
      <c r="BG216" s="158">
        <f t="shared" si="46"/>
        <v>0</v>
      </c>
      <c r="BH216" s="158">
        <f t="shared" si="47"/>
        <v>0</v>
      </c>
      <c r="BI216" s="158">
        <f t="shared" si="48"/>
        <v>0</v>
      </c>
      <c r="BJ216" s="17" t="s">
        <v>88</v>
      </c>
      <c r="BK216" s="158">
        <f t="shared" si="49"/>
        <v>0</v>
      </c>
      <c r="BL216" s="17" t="s">
        <v>192</v>
      </c>
      <c r="BM216" s="157" t="s">
        <v>636</v>
      </c>
    </row>
    <row r="217" spans="2:65" s="1" customFormat="1" ht="16.5" customHeight="1">
      <c r="B217" s="144"/>
      <c r="C217" s="145" t="s">
        <v>448</v>
      </c>
      <c r="D217" s="145" t="s">
        <v>188</v>
      </c>
      <c r="E217" s="146" t="s">
        <v>2043</v>
      </c>
      <c r="F217" s="147" t="s">
        <v>2044</v>
      </c>
      <c r="G217" s="148" t="s">
        <v>379</v>
      </c>
      <c r="H217" s="149">
        <v>1</v>
      </c>
      <c r="I217" s="150"/>
      <c r="J217" s="151">
        <f t="shared" si="40"/>
        <v>0</v>
      </c>
      <c r="K217" s="152"/>
      <c r="L217" s="32"/>
      <c r="M217" s="153" t="s">
        <v>1</v>
      </c>
      <c r="N217" s="154" t="s">
        <v>41</v>
      </c>
      <c r="P217" s="155">
        <f t="shared" si="41"/>
        <v>0</v>
      </c>
      <c r="Q217" s="155">
        <v>0</v>
      </c>
      <c r="R217" s="155">
        <f t="shared" si="42"/>
        <v>0</v>
      </c>
      <c r="S217" s="155">
        <v>0</v>
      </c>
      <c r="T217" s="156">
        <f t="shared" si="43"/>
        <v>0</v>
      </c>
      <c r="AR217" s="157" t="s">
        <v>192</v>
      </c>
      <c r="AT217" s="157" t="s">
        <v>188</v>
      </c>
      <c r="AU217" s="157" t="s">
        <v>82</v>
      </c>
      <c r="AY217" s="17" t="s">
        <v>186</v>
      </c>
      <c r="BE217" s="158">
        <f t="shared" si="44"/>
        <v>0</v>
      </c>
      <c r="BF217" s="158">
        <f t="shared" si="45"/>
        <v>0</v>
      </c>
      <c r="BG217" s="158">
        <f t="shared" si="46"/>
        <v>0</v>
      </c>
      <c r="BH217" s="158">
        <f t="shared" si="47"/>
        <v>0</v>
      </c>
      <c r="BI217" s="158">
        <f t="shared" si="48"/>
        <v>0</v>
      </c>
      <c r="BJ217" s="17" t="s">
        <v>88</v>
      </c>
      <c r="BK217" s="158">
        <f t="shared" si="49"/>
        <v>0</v>
      </c>
      <c r="BL217" s="17" t="s">
        <v>192</v>
      </c>
      <c r="BM217" s="157" t="s">
        <v>639</v>
      </c>
    </row>
    <row r="218" spans="2:65" s="1" customFormat="1" ht="16.5" customHeight="1">
      <c r="B218" s="144"/>
      <c r="C218" s="145" t="s">
        <v>531</v>
      </c>
      <c r="D218" s="145" t="s">
        <v>188</v>
      </c>
      <c r="E218" s="146" t="s">
        <v>2045</v>
      </c>
      <c r="F218" s="147" t="s">
        <v>2046</v>
      </c>
      <c r="G218" s="148" t="s">
        <v>1989</v>
      </c>
      <c r="H218" s="149">
        <v>1</v>
      </c>
      <c r="I218" s="150"/>
      <c r="J218" s="151">
        <f t="shared" si="40"/>
        <v>0</v>
      </c>
      <c r="K218" s="152"/>
      <c r="L218" s="32"/>
      <c r="M218" s="153" t="s">
        <v>1</v>
      </c>
      <c r="N218" s="154" t="s">
        <v>41</v>
      </c>
      <c r="P218" s="155">
        <f t="shared" si="41"/>
        <v>0</v>
      </c>
      <c r="Q218" s="155">
        <v>0</v>
      </c>
      <c r="R218" s="155">
        <f t="shared" si="42"/>
        <v>0</v>
      </c>
      <c r="S218" s="155">
        <v>0</v>
      </c>
      <c r="T218" s="156">
        <f t="shared" si="43"/>
        <v>0</v>
      </c>
      <c r="AR218" s="157" t="s">
        <v>192</v>
      </c>
      <c r="AT218" s="157" t="s">
        <v>188</v>
      </c>
      <c r="AU218" s="157" t="s">
        <v>82</v>
      </c>
      <c r="AY218" s="17" t="s">
        <v>186</v>
      </c>
      <c r="BE218" s="158">
        <f t="shared" si="44"/>
        <v>0</v>
      </c>
      <c r="BF218" s="158">
        <f t="shared" si="45"/>
        <v>0</v>
      </c>
      <c r="BG218" s="158">
        <f t="shared" si="46"/>
        <v>0</v>
      </c>
      <c r="BH218" s="158">
        <f t="shared" si="47"/>
        <v>0</v>
      </c>
      <c r="BI218" s="158">
        <f t="shared" si="48"/>
        <v>0</v>
      </c>
      <c r="BJ218" s="17" t="s">
        <v>88</v>
      </c>
      <c r="BK218" s="158">
        <f t="shared" si="49"/>
        <v>0</v>
      </c>
      <c r="BL218" s="17" t="s">
        <v>192</v>
      </c>
      <c r="BM218" s="157" t="s">
        <v>648</v>
      </c>
    </row>
    <row r="219" spans="2:65" s="11" customFormat="1" ht="25.9" customHeight="1">
      <c r="B219" s="132"/>
      <c r="D219" s="133" t="s">
        <v>74</v>
      </c>
      <c r="E219" s="134" t="s">
        <v>2047</v>
      </c>
      <c r="F219" s="134" t="s">
        <v>1886</v>
      </c>
      <c r="I219" s="135"/>
      <c r="J219" s="136">
        <f>BK219</f>
        <v>0</v>
      </c>
      <c r="L219" s="132"/>
      <c r="M219" s="137"/>
      <c r="P219" s="138">
        <f>SUM(P220:P224)</f>
        <v>0</v>
      </c>
      <c r="R219" s="138">
        <f>SUM(R220:R224)</f>
        <v>0</v>
      </c>
      <c r="T219" s="139">
        <f>SUM(T220:T224)</f>
        <v>0</v>
      </c>
      <c r="AR219" s="133" t="s">
        <v>82</v>
      </c>
      <c r="AT219" s="140" t="s">
        <v>74</v>
      </c>
      <c r="AU219" s="140" t="s">
        <v>75</v>
      </c>
      <c r="AY219" s="133" t="s">
        <v>186</v>
      </c>
      <c r="BK219" s="141">
        <f>SUM(BK220:BK224)</f>
        <v>0</v>
      </c>
    </row>
    <row r="220" spans="2:65" s="1" customFormat="1" ht="16.5" customHeight="1">
      <c r="B220" s="144"/>
      <c r="C220" s="145" t="s">
        <v>451</v>
      </c>
      <c r="D220" s="145" t="s">
        <v>188</v>
      </c>
      <c r="E220" s="146" t="s">
        <v>2048</v>
      </c>
      <c r="F220" s="147" t="s">
        <v>2049</v>
      </c>
      <c r="G220" s="148" t="s">
        <v>322</v>
      </c>
      <c r="H220" s="149">
        <v>25</v>
      </c>
      <c r="I220" s="150"/>
      <c r="J220" s="151">
        <f>ROUND(I220*H220,2)</f>
        <v>0</v>
      </c>
      <c r="K220" s="152"/>
      <c r="L220" s="32"/>
      <c r="M220" s="153" t="s">
        <v>1</v>
      </c>
      <c r="N220" s="154" t="s">
        <v>41</v>
      </c>
      <c r="P220" s="155">
        <f>O220*H220</f>
        <v>0</v>
      </c>
      <c r="Q220" s="155">
        <v>0</v>
      </c>
      <c r="R220" s="155">
        <f>Q220*H220</f>
        <v>0</v>
      </c>
      <c r="S220" s="155">
        <v>0</v>
      </c>
      <c r="T220" s="156">
        <f>S220*H220</f>
        <v>0</v>
      </c>
      <c r="AR220" s="157" t="s">
        <v>192</v>
      </c>
      <c r="AT220" s="157" t="s">
        <v>188</v>
      </c>
      <c r="AU220" s="157" t="s">
        <v>82</v>
      </c>
      <c r="AY220" s="17" t="s">
        <v>186</v>
      </c>
      <c r="BE220" s="158">
        <f>IF(N220="základná",J220,0)</f>
        <v>0</v>
      </c>
      <c r="BF220" s="158">
        <f>IF(N220="znížená",J220,0)</f>
        <v>0</v>
      </c>
      <c r="BG220" s="158">
        <f>IF(N220="zákl. prenesená",J220,0)</f>
        <v>0</v>
      </c>
      <c r="BH220" s="158">
        <f>IF(N220="zníž. prenesená",J220,0)</f>
        <v>0</v>
      </c>
      <c r="BI220" s="158">
        <f>IF(N220="nulová",J220,0)</f>
        <v>0</v>
      </c>
      <c r="BJ220" s="17" t="s">
        <v>88</v>
      </c>
      <c r="BK220" s="158">
        <f>ROUND(I220*H220,2)</f>
        <v>0</v>
      </c>
      <c r="BL220" s="17" t="s">
        <v>192</v>
      </c>
      <c r="BM220" s="157" t="s">
        <v>651</v>
      </c>
    </row>
    <row r="221" spans="2:65" s="1" customFormat="1" ht="16.5" customHeight="1">
      <c r="B221" s="144"/>
      <c r="C221" s="145" t="s">
        <v>542</v>
      </c>
      <c r="D221" s="145" t="s">
        <v>188</v>
      </c>
      <c r="E221" s="146" t="s">
        <v>2050</v>
      </c>
      <c r="F221" s="147" t="s">
        <v>2051</v>
      </c>
      <c r="G221" s="148" t="s">
        <v>322</v>
      </c>
      <c r="H221" s="149">
        <v>120</v>
      </c>
      <c r="I221" s="150"/>
      <c r="J221" s="151">
        <f>ROUND(I221*H221,2)</f>
        <v>0</v>
      </c>
      <c r="K221" s="152"/>
      <c r="L221" s="32"/>
      <c r="M221" s="153" t="s">
        <v>1</v>
      </c>
      <c r="N221" s="154" t="s">
        <v>41</v>
      </c>
      <c r="P221" s="155">
        <f>O221*H221</f>
        <v>0</v>
      </c>
      <c r="Q221" s="155">
        <v>0</v>
      </c>
      <c r="R221" s="155">
        <f>Q221*H221</f>
        <v>0</v>
      </c>
      <c r="S221" s="155">
        <v>0</v>
      </c>
      <c r="T221" s="156">
        <f>S221*H221</f>
        <v>0</v>
      </c>
      <c r="AR221" s="157" t="s">
        <v>192</v>
      </c>
      <c r="AT221" s="157" t="s">
        <v>188</v>
      </c>
      <c r="AU221" s="157" t="s">
        <v>82</v>
      </c>
      <c r="AY221" s="17" t="s">
        <v>186</v>
      </c>
      <c r="BE221" s="158">
        <f>IF(N221="základná",J221,0)</f>
        <v>0</v>
      </c>
      <c r="BF221" s="158">
        <f>IF(N221="znížená",J221,0)</f>
        <v>0</v>
      </c>
      <c r="BG221" s="158">
        <f>IF(N221="zákl. prenesená",J221,0)</f>
        <v>0</v>
      </c>
      <c r="BH221" s="158">
        <f>IF(N221="zníž. prenesená",J221,0)</f>
        <v>0</v>
      </c>
      <c r="BI221" s="158">
        <f>IF(N221="nulová",J221,0)</f>
        <v>0</v>
      </c>
      <c r="BJ221" s="17" t="s">
        <v>88</v>
      </c>
      <c r="BK221" s="158">
        <f>ROUND(I221*H221,2)</f>
        <v>0</v>
      </c>
      <c r="BL221" s="17" t="s">
        <v>192</v>
      </c>
      <c r="BM221" s="157" t="s">
        <v>658</v>
      </c>
    </row>
    <row r="222" spans="2:65" s="1" customFormat="1" ht="16.5" customHeight="1">
      <c r="B222" s="144"/>
      <c r="C222" s="145" t="s">
        <v>455</v>
      </c>
      <c r="D222" s="145" t="s">
        <v>188</v>
      </c>
      <c r="E222" s="146" t="s">
        <v>2052</v>
      </c>
      <c r="F222" s="147" t="s">
        <v>2053</v>
      </c>
      <c r="G222" s="148" t="s">
        <v>1989</v>
      </c>
      <c r="H222" s="149">
        <v>1</v>
      </c>
      <c r="I222" s="150"/>
      <c r="J222" s="151">
        <f>ROUND(I222*H222,2)</f>
        <v>0</v>
      </c>
      <c r="K222" s="152"/>
      <c r="L222" s="32"/>
      <c r="M222" s="153" t="s">
        <v>1</v>
      </c>
      <c r="N222" s="154" t="s">
        <v>41</v>
      </c>
      <c r="P222" s="155">
        <f>O222*H222</f>
        <v>0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AR222" s="157" t="s">
        <v>192</v>
      </c>
      <c r="AT222" s="157" t="s">
        <v>188</v>
      </c>
      <c r="AU222" s="157" t="s">
        <v>82</v>
      </c>
      <c r="AY222" s="17" t="s">
        <v>186</v>
      </c>
      <c r="BE222" s="158">
        <f>IF(N222="základná",J222,0)</f>
        <v>0</v>
      </c>
      <c r="BF222" s="158">
        <f>IF(N222="znížená",J222,0)</f>
        <v>0</v>
      </c>
      <c r="BG222" s="158">
        <f>IF(N222="zákl. prenesená",J222,0)</f>
        <v>0</v>
      </c>
      <c r="BH222" s="158">
        <f>IF(N222="zníž. prenesená",J222,0)</f>
        <v>0</v>
      </c>
      <c r="BI222" s="158">
        <f>IF(N222="nulová",J222,0)</f>
        <v>0</v>
      </c>
      <c r="BJ222" s="17" t="s">
        <v>88</v>
      </c>
      <c r="BK222" s="158">
        <f>ROUND(I222*H222,2)</f>
        <v>0</v>
      </c>
      <c r="BL222" s="17" t="s">
        <v>192</v>
      </c>
      <c r="BM222" s="157" t="s">
        <v>664</v>
      </c>
    </row>
    <row r="223" spans="2:65" s="1" customFormat="1" ht="16.5" customHeight="1">
      <c r="B223" s="144"/>
      <c r="C223" s="145" t="s">
        <v>562</v>
      </c>
      <c r="D223" s="145" t="s">
        <v>188</v>
      </c>
      <c r="E223" s="146" t="s">
        <v>2054</v>
      </c>
      <c r="F223" s="147" t="s">
        <v>2055</v>
      </c>
      <c r="G223" s="148" t="s">
        <v>1989</v>
      </c>
      <c r="H223" s="149">
        <v>1</v>
      </c>
      <c r="I223" s="150"/>
      <c r="J223" s="151">
        <f>ROUND(I223*H223,2)</f>
        <v>0</v>
      </c>
      <c r="K223" s="152"/>
      <c r="L223" s="32"/>
      <c r="M223" s="153" t="s">
        <v>1</v>
      </c>
      <c r="N223" s="154" t="s">
        <v>41</v>
      </c>
      <c r="P223" s="155">
        <f>O223*H223</f>
        <v>0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AR223" s="157" t="s">
        <v>192</v>
      </c>
      <c r="AT223" s="157" t="s">
        <v>188</v>
      </c>
      <c r="AU223" s="157" t="s">
        <v>82</v>
      </c>
      <c r="AY223" s="17" t="s">
        <v>186</v>
      </c>
      <c r="BE223" s="158">
        <f>IF(N223="základná",J223,0)</f>
        <v>0</v>
      </c>
      <c r="BF223" s="158">
        <f>IF(N223="znížená",J223,0)</f>
        <v>0</v>
      </c>
      <c r="BG223" s="158">
        <f>IF(N223="zákl. prenesená",J223,0)</f>
        <v>0</v>
      </c>
      <c r="BH223" s="158">
        <f>IF(N223="zníž. prenesená",J223,0)</f>
        <v>0</v>
      </c>
      <c r="BI223" s="158">
        <f>IF(N223="nulová",J223,0)</f>
        <v>0</v>
      </c>
      <c r="BJ223" s="17" t="s">
        <v>88</v>
      </c>
      <c r="BK223" s="158">
        <f>ROUND(I223*H223,2)</f>
        <v>0</v>
      </c>
      <c r="BL223" s="17" t="s">
        <v>192</v>
      </c>
      <c r="BM223" s="157" t="s">
        <v>667</v>
      </c>
    </row>
    <row r="224" spans="2:65" s="1" customFormat="1" ht="16.5" customHeight="1">
      <c r="B224" s="144"/>
      <c r="C224" s="145" t="s">
        <v>458</v>
      </c>
      <c r="D224" s="145" t="s">
        <v>188</v>
      </c>
      <c r="E224" s="146" t="s">
        <v>2056</v>
      </c>
      <c r="F224" s="147" t="s">
        <v>2057</v>
      </c>
      <c r="G224" s="148" t="s">
        <v>1989</v>
      </c>
      <c r="H224" s="149">
        <v>1</v>
      </c>
      <c r="I224" s="150"/>
      <c r="J224" s="151">
        <f>ROUND(I224*H224,2)</f>
        <v>0</v>
      </c>
      <c r="K224" s="152"/>
      <c r="L224" s="32"/>
      <c r="M224" s="199" t="s">
        <v>1</v>
      </c>
      <c r="N224" s="200" t="s">
        <v>41</v>
      </c>
      <c r="O224" s="201"/>
      <c r="P224" s="202">
        <f>O224*H224</f>
        <v>0</v>
      </c>
      <c r="Q224" s="202">
        <v>0</v>
      </c>
      <c r="R224" s="202">
        <f>Q224*H224</f>
        <v>0</v>
      </c>
      <c r="S224" s="202">
        <v>0</v>
      </c>
      <c r="T224" s="203">
        <f>S224*H224</f>
        <v>0</v>
      </c>
      <c r="AR224" s="157" t="s">
        <v>192</v>
      </c>
      <c r="AT224" s="157" t="s">
        <v>188</v>
      </c>
      <c r="AU224" s="157" t="s">
        <v>82</v>
      </c>
      <c r="AY224" s="17" t="s">
        <v>186</v>
      </c>
      <c r="BE224" s="158">
        <f>IF(N224="základná",J224,0)</f>
        <v>0</v>
      </c>
      <c r="BF224" s="158">
        <f>IF(N224="znížená",J224,0)</f>
        <v>0</v>
      </c>
      <c r="BG224" s="158">
        <f>IF(N224="zákl. prenesená",J224,0)</f>
        <v>0</v>
      </c>
      <c r="BH224" s="158">
        <f>IF(N224="zníž. prenesená",J224,0)</f>
        <v>0</v>
      </c>
      <c r="BI224" s="158">
        <f>IF(N224="nulová",J224,0)</f>
        <v>0</v>
      </c>
      <c r="BJ224" s="17" t="s">
        <v>88</v>
      </c>
      <c r="BK224" s="158">
        <f>ROUND(I224*H224,2)</f>
        <v>0</v>
      </c>
      <c r="BL224" s="17" t="s">
        <v>192</v>
      </c>
      <c r="BM224" s="157" t="s">
        <v>671</v>
      </c>
    </row>
    <row r="225" spans="2:12" s="1" customFormat="1" ht="7" customHeight="1">
      <c r="B225" s="47"/>
      <c r="C225" s="48"/>
      <c r="D225" s="48"/>
      <c r="E225" s="48"/>
      <c r="F225" s="48"/>
      <c r="G225" s="48"/>
      <c r="H225" s="48"/>
      <c r="I225" s="48"/>
      <c r="J225" s="48"/>
      <c r="K225" s="48"/>
      <c r="L225" s="32"/>
    </row>
  </sheetData>
  <autoFilter ref="C123:K224" xr:uid="{00000000-0009-0000-0000-000004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2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104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134</v>
      </c>
      <c r="L4" s="20"/>
      <c r="M4" s="97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Richtársky dom - energetická obnova objektu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1899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4" t="s">
        <v>2058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18. 11. 2025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5"/>
      <c r="G20" s="245"/>
      <c r="H20" s="245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9" t="s">
        <v>1</v>
      </c>
      <c r="F29" s="249"/>
      <c r="G29" s="249"/>
      <c r="H29" s="249"/>
      <c r="L29" s="98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9" t="s">
        <v>35</v>
      </c>
      <c r="J32" s="69">
        <f>ROUND(J122,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0">
        <f>ROUND((SUM(BE122:BE141)),  2)</f>
        <v>0</v>
      </c>
      <c r="G35" s="101"/>
      <c r="H35" s="101"/>
      <c r="I35" s="102">
        <v>0.23</v>
      </c>
      <c r="J35" s="100">
        <f>ROUND(((SUM(BE122:BE141))*I35),  2)</f>
        <v>0</v>
      </c>
      <c r="L35" s="32"/>
    </row>
    <row r="36" spans="2:12" s="1" customFormat="1" ht="14.5" customHeight="1">
      <c r="B36" s="32"/>
      <c r="E36" s="37" t="s">
        <v>41</v>
      </c>
      <c r="F36" s="100">
        <f>ROUND((SUM(BF122:BF141)),  2)</f>
        <v>0</v>
      </c>
      <c r="G36" s="101"/>
      <c r="H36" s="101"/>
      <c r="I36" s="102">
        <v>0.23</v>
      </c>
      <c r="J36" s="100">
        <f>ROUND(((SUM(BF122:BF141))*I36),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ROUND((SUM(BG122:BG141)),  2)</f>
        <v>0</v>
      </c>
      <c r="I37" s="103">
        <v>0.23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ROUND((SUM(BH122:BH141)),  2)</f>
        <v>0</v>
      </c>
      <c r="I38" s="103">
        <v>0.23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0">
        <f>ROUND((SUM(BI122:BI141)),  2)</f>
        <v>0</v>
      </c>
      <c r="G39" s="101"/>
      <c r="H39" s="101"/>
      <c r="I39" s="102">
        <v>0</v>
      </c>
      <c r="J39" s="100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4"/>
      <c r="D41" s="105" t="s">
        <v>45</v>
      </c>
      <c r="E41" s="60"/>
      <c r="F41" s="60"/>
      <c r="G41" s="106" t="s">
        <v>46</v>
      </c>
      <c r="H41" s="107" t="s">
        <v>47</v>
      </c>
      <c r="I41" s="60"/>
      <c r="J41" s="108">
        <f>SUM(J32:J39)</f>
        <v>0</v>
      </c>
      <c r="K41" s="109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0" t="s">
        <v>51</v>
      </c>
      <c r="G61" s="46" t="s">
        <v>50</v>
      </c>
      <c r="H61" s="34"/>
      <c r="I61" s="34"/>
      <c r="J61" s="11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0" t="s">
        <v>51</v>
      </c>
      <c r="G76" s="46" t="s">
        <v>50</v>
      </c>
      <c r="H76" s="34"/>
      <c r="I76" s="34"/>
      <c r="J76" s="111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139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9" t="str">
        <f>E7</f>
        <v>Richtársky dom - energetická obnova objektu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1899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4" t="str">
        <f>E11</f>
        <v>C2 - Elektroinštalácia - neoprávnené</v>
      </c>
      <c r="F89" s="258"/>
      <c r="G89" s="258"/>
      <c r="H89" s="25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Záhorská Bystrica</v>
      </c>
      <c r="I91" s="27" t="s">
        <v>21</v>
      </c>
      <c r="J91" s="55" t="str">
        <f>IF(J14="","",J14)</f>
        <v>18. 11. 2025</v>
      </c>
      <c r="L91" s="32"/>
    </row>
    <row r="92" spans="2:12" s="1" customFormat="1" ht="7" customHeight="1">
      <c r="B92" s="32"/>
      <c r="L92" s="32"/>
    </row>
    <row r="93" spans="2:12" s="1" customFormat="1" ht="25.75" customHeight="1">
      <c r="B93" s="32"/>
      <c r="C93" s="27" t="s">
        <v>23</v>
      </c>
      <c r="F93" s="25" t="str">
        <f>E17</f>
        <v>Mestská časť BA-Záhorská Bystrica</v>
      </c>
      <c r="I93" s="27" t="s">
        <v>29</v>
      </c>
      <c r="J93" s="30" t="str">
        <f>E23</f>
        <v>Ing. arch. Ladislav Slabey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2" t="s">
        <v>140</v>
      </c>
      <c r="D96" s="104"/>
      <c r="E96" s="104"/>
      <c r="F96" s="104"/>
      <c r="G96" s="104"/>
      <c r="H96" s="104"/>
      <c r="I96" s="104"/>
      <c r="J96" s="113" t="s">
        <v>141</v>
      </c>
      <c r="K96" s="104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4" t="s">
        <v>142</v>
      </c>
      <c r="J98" s="69">
        <f>J122</f>
        <v>0</v>
      </c>
      <c r="L98" s="32"/>
      <c r="AU98" s="17" t="s">
        <v>143</v>
      </c>
    </row>
    <row r="99" spans="2:47" s="8" customFormat="1" ht="25" customHeight="1">
      <c r="B99" s="115"/>
      <c r="D99" s="116" t="s">
        <v>1901</v>
      </c>
      <c r="E99" s="117"/>
      <c r="F99" s="117"/>
      <c r="G99" s="117"/>
      <c r="H99" s="117"/>
      <c r="I99" s="117"/>
      <c r="J99" s="118">
        <f>J123</f>
        <v>0</v>
      </c>
      <c r="L99" s="115"/>
    </row>
    <row r="100" spans="2:47" s="8" customFormat="1" ht="25" customHeight="1">
      <c r="B100" s="115"/>
      <c r="D100" s="116" t="s">
        <v>1904</v>
      </c>
      <c r="E100" s="117"/>
      <c r="F100" s="117"/>
      <c r="G100" s="117"/>
      <c r="H100" s="117"/>
      <c r="I100" s="117"/>
      <c r="J100" s="118">
        <f>J139</f>
        <v>0</v>
      </c>
      <c r="L100" s="115"/>
    </row>
    <row r="101" spans="2:47" s="1" customFormat="1" ht="21.75" customHeight="1">
      <c r="B101" s="32"/>
      <c r="L101" s="32"/>
    </row>
    <row r="102" spans="2:47" s="1" customFormat="1" ht="7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47" s="1" customFormat="1" ht="7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47" s="1" customFormat="1" ht="25" customHeight="1">
      <c r="B107" s="32"/>
      <c r="C107" s="21" t="s">
        <v>172</v>
      </c>
      <c r="L107" s="32"/>
    </row>
    <row r="108" spans="2:47" s="1" customFormat="1" ht="7" customHeight="1">
      <c r="B108" s="32"/>
      <c r="L108" s="32"/>
    </row>
    <row r="109" spans="2:47" s="1" customFormat="1" ht="12" customHeight="1">
      <c r="B109" s="32"/>
      <c r="C109" s="27" t="s">
        <v>15</v>
      </c>
      <c r="L109" s="32"/>
    </row>
    <row r="110" spans="2:47" s="1" customFormat="1" ht="16.5" customHeight="1">
      <c r="B110" s="32"/>
      <c r="E110" s="259" t="str">
        <f>E7</f>
        <v>Richtársky dom - energetická obnova objektu</v>
      </c>
      <c r="F110" s="260"/>
      <c r="G110" s="260"/>
      <c r="H110" s="260"/>
      <c r="L110" s="32"/>
    </row>
    <row r="111" spans="2:47" ht="12" customHeight="1">
      <c r="B111" s="20"/>
      <c r="C111" s="27" t="s">
        <v>135</v>
      </c>
      <c r="L111" s="20"/>
    </row>
    <row r="112" spans="2:47" s="1" customFormat="1" ht="16.5" customHeight="1">
      <c r="B112" s="32"/>
      <c r="E112" s="259" t="s">
        <v>1899</v>
      </c>
      <c r="F112" s="258"/>
      <c r="G112" s="258"/>
      <c r="H112" s="258"/>
      <c r="L112" s="32"/>
    </row>
    <row r="113" spans="2:65" s="1" customFormat="1" ht="12" customHeight="1">
      <c r="B113" s="32"/>
      <c r="C113" s="27" t="s">
        <v>137</v>
      </c>
      <c r="L113" s="32"/>
    </row>
    <row r="114" spans="2:65" s="1" customFormat="1" ht="16.5" customHeight="1">
      <c r="B114" s="32"/>
      <c r="E114" s="254" t="str">
        <f>E11</f>
        <v>C2 - Elektroinštalácia - neoprávnené</v>
      </c>
      <c r="F114" s="258"/>
      <c r="G114" s="258"/>
      <c r="H114" s="258"/>
      <c r="L114" s="32"/>
    </row>
    <row r="115" spans="2:65" s="1" customFormat="1" ht="7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F14</f>
        <v>Záhorská Bystrica</v>
      </c>
      <c r="I116" s="27" t="s">
        <v>21</v>
      </c>
      <c r="J116" s="55" t="str">
        <f>IF(J14="","",J14)</f>
        <v>18. 11. 2025</v>
      </c>
      <c r="L116" s="32"/>
    </row>
    <row r="117" spans="2:65" s="1" customFormat="1" ht="7" customHeight="1">
      <c r="B117" s="32"/>
      <c r="L117" s="32"/>
    </row>
    <row r="118" spans="2:65" s="1" customFormat="1" ht="25.75" customHeight="1">
      <c r="B118" s="32"/>
      <c r="C118" s="27" t="s">
        <v>23</v>
      </c>
      <c r="F118" s="25" t="str">
        <f>E17</f>
        <v>Mestská časť BA-Záhorská Bystrica</v>
      </c>
      <c r="I118" s="27" t="s">
        <v>29</v>
      </c>
      <c r="J118" s="30" t="str">
        <f>E23</f>
        <v>Ing. arch. Ladislav Slabey</v>
      </c>
      <c r="L118" s="32"/>
    </row>
    <row r="119" spans="2:65" s="1" customFormat="1" ht="15.25" customHeight="1">
      <c r="B119" s="32"/>
      <c r="C119" s="27" t="s">
        <v>27</v>
      </c>
      <c r="F119" s="25" t="str">
        <f>IF(E20="","",E20)</f>
        <v>Vyplň údaj</v>
      </c>
      <c r="I119" s="27" t="s">
        <v>32</v>
      </c>
      <c r="J119" s="30" t="str">
        <f>E26</f>
        <v xml:space="preserve"> </v>
      </c>
      <c r="L119" s="32"/>
    </row>
    <row r="120" spans="2:65" s="1" customFormat="1" ht="10.4" customHeight="1">
      <c r="B120" s="32"/>
      <c r="L120" s="32"/>
    </row>
    <row r="121" spans="2:65" s="10" customFormat="1" ht="29.25" customHeight="1">
      <c r="B121" s="123"/>
      <c r="C121" s="124" t="s">
        <v>173</v>
      </c>
      <c r="D121" s="125" t="s">
        <v>60</v>
      </c>
      <c r="E121" s="125" t="s">
        <v>56</v>
      </c>
      <c r="F121" s="125" t="s">
        <v>57</v>
      </c>
      <c r="G121" s="125" t="s">
        <v>174</v>
      </c>
      <c r="H121" s="125" t="s">
        <v>175</v>
      </c>
      <c r="I121" s="125" t="s">
        <v>176</v>
      </c>
      <c r="J121" s="126" t="s">
        <v>141</v>
      </c>
      <c r="K121" s="127" t="s">
        <v>177</v>
      </c>
      <c r="L121" s="123"/>
      <c r="M121" s="62" t="s">
        <v>1</v>
      </c>
      <c r="N121" s="63" t="s">
        <v>39</v>
      </c>
      <c r="O121" s="63" t="s">
        <v>178</v>
      </c>
      <c r="P121" s="63" t="s">
        <v>179</v>
      </c>
      <c r="Q121" s="63" t="s">
        <v>180</v>
      </c>
      <c r="R121" s="63" t="s">
        <v>181</v>
      </c>
      <c r="S121" s="63" t="s">
        <v>182</v>
      </c>
      <c r="T121" s="64" t="s">
        <v>183</v>
      </c>
    </row>
    <row r="122" spans="2:65" s="1" customFormat="1" ht="22.9" customHeight="1">
      <c r="B122" s="32"/>
      <c r="C122" s="67" t="s">
        <v>142</v>
      </c>
      <c r="J122" s="128">
        <f>BK122</f>
        <v>0</v>
      </c>
      <c r="L122" s="32"/>
      <c r="M122" s="65"/>
      <c r="N122" s="56"/>
      <c r="O122" s="56"/>
      <c r="P122" s="129">
        <f>P123+P139</f>
        <v>0</v>
      </c>
      <c r="Q122" s="56"/>
      <c r="R122" s="129">
        <f>R123+R139</f>
        <v>0</v>
      </c>
      <c r="S122" s="56"/>
      <c r="T122" s="130">
        <f>T123+T139</f>
        <v>0</v>
      </c>
      <c r="AT122" s="17" t="s">
        <v>74</v>
      </c>
      <c r="AU122" s="17" t="s">
        <v>143</v>
      </c>
      <c r="BK122" s="131">
        <f>BK123+BK139</f>
        <v>0</v>
      </c>
    </row>
    <row r="123" spans="2:65" s="11" customFormat="1" ht="25.9" customHeight="1">
      <c r="B123" s="132"/>
      <c r="D123" s="133" t="s">
        <v>74</v>
      </c>
      <c r="E123" s="134" t="s">
        <v>107</v>
      </c>
      <c r="F123" s="134" t="s">
        <v>1905</v>
      </c>
      <c r="I123" s="135"/>
      <c r="J123" s="136">
        <f>BK123</f>
        <v>0</v>
      </c>
      <c r="L123" s="132"/>
      <c r="M123" s="137"/>
      <c r="P123" s="138">
        <f>SUM(P124:P138)</f>
        <v>0</v>
      </c>
      <c r="R123" s="138">
        <f>SUM(R124:R138)</f>
        <v>0</v>
      </c>
      <c r="T123" s="139">
        <f>SUM(T124:T138)</f>
        <v>0</v>
      </c>
      <c r="AR123" s="133" t="s">
        <v>82</v>
      </c>
      <c r="AT123" s="140" t="s">
        <v>74</v>
      </c>
      <c r="AU123" s="140" t="s">
        <v>75</v>
      </c>
      <c r="AY123" s="133" t="s">
        <v>186</v>
      </c>
      <c r="BK123" s="141">
        <f>SUM(BK124:BK138)</f>
        <v>0</v>
      </c>
    </row>
    <row r="124" spans="2:65" s="1" customFormat="1" ht="16.5" customHeight="1">
      <c r="B124" s="144"/>
      <c r="C124" s="145" t="s">
        <v>82</v>
      </c>
      <c r="D124" s="145" t="s">
        <v>188</v>
      </c>
      <c r="E124" s="146" t="s">
        <v>1906</v>
      </c>
      <c r="F124" s="147" t="s">
        <v>1907</v>
      </c>
      <c r="G124" s="148" t="s">
        <v>322</v>
      </c>
      <c r="H124" s="149">
        <v>70</v>
      </c>
      <c r="I124" s="150"/>
      <c r="J124" s="151">
        <f t="shared" ref="J124:J138" si="0">ROUND(I124*H124,2)</f>
        <v>0</v>
      </c>
      <c r="K124" s="152"/>
      <c r="L124" s="32"/>
      <c r="M124" s="153" t="s">
        <v>1</v>
      </c>
      <c r="N124" s="154" t="s">
        <v>41</v>
      </c>
      <c r="P124" s="155">
        <f t="shared" ref="P124:P138" si="1">O124*H124</f>
        <v>0</v>
      </c>
      <c r="Q124" s="155">
        <v>0</v>
      </c>
      <c r="R124" s="155">
        <f t="shared" ref="R124:R138" si="2">Q124*H124</f>
        <v>0</v>
      </c>
      <c r="S124" s="155">
        <v>0</v>
      </c>
      <c r="T124" s="156">
        <f t="shared" ref="T124:T138" si="3">S124*H124</f>
        <v>0</v>
      </c>
      <c r="AR124" s="157" t="s">
        <v>192</v>
      </c>
      <c r="AT124" s="157" t="s">
        <v>188</v>
      </c>
      <c r="AU124" s="157" t="s">
        <v>82</v>
      </c>
      <c r="AY124" s="17" t="s">
        <v>186</v>
      </c>
      <c r="BE124" s="158">
        <f t="shared" ref="BE124:BE138" si="4">IF(N124="základná",J124,0)</f>
        <v>0</v>
      </c>
      <c r="BF124" s="158">
        <f t="shared" ref="BF124:BF138" si="5">IF(N124="znížená",J124,0)</f>
        <v>0</v>
      </c>
      <c r="BG124" s="158">
        <f t="shared" ref="BG124:BG138" si="6">IF(N124="zákl. prenesená",J124,0)</f>
        <v>0</v>
      </c>
      <c r="BH124" s="158">
        <f t="shared" ref="BH124:BH138" si="7">IF(N124="zníž. prenesená",J124,0)</f>
        <v>0</v>
      </c>
      <c r="BI124" s="158">
        <f t="shared" ref="BI124:BI138" si="8">IF(N124="nulová",J124,0)</f>
        <v>0</v>
      </c>
      <c r="BJ124" s="17" t="s">
        <v>88</v>
      </c>
      <c r="BK124" s="158">
        <f t="shared" ref="BK124:BK138" si="9">ROUND(I124*H124,2)</f>
        <v>0</v>
      </c>
      <c r="BL124" s="17" t="s">
        <v>192</v>
      </c>
      <c r="BM124" s="157" t="s">
        <v>88</v>
      </c>
    </row>
    <row r="125" spans="2:65" s="1" customFormat="1" ht="16.5" customHeight="1">
      <c r="B125" s="144"/>
      <c r="C125" s="145" t="s">
        <v>88</v>
      </c>
      <c r="D125" s="145" t="s">
        <v>188</v>
      </c>
      <c r="E125" s="146" t="s">
        <v>1913</v>
      </c>
      <c r="F125" s="147" t="s">
        <v>1914</v>
      </c>
      <c r="G125" s="148" t="s">
        <v>322</v>
      </c>
      <c r="H125" s="149">
        <v>50</v>
      </c>
      <c r="I125" s="150"/>
      <c r="J125" s="151">
        <f t="shared" si="0"/>
        <v>0</v>
      </c>
      <c r="K125" s="152"/>
      <c r="L125" s="32"/>
      <c r="M125" s="153" t="s">
        <v>1</v>
      </c>
      <c r="N125" s="154" t="s">
        <v>41</v>
      </c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AR125" s="157" t="s">
        <v>192</v>
      </c>
      <c r="AT125" s="157" t="s">
        <v>188</v>
      </c>
      <c r="AU125" s="157" t="s">
        <v>82</v>
      </c>
      <c r="AY125" s="17" t="s">
        <v>186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7" t="s">
        <v>88</v>
      </c>
      <c r="BK125" s="158">
        <f t="shared" si="9"/>
        <v>0</v>
      </c>
      <c r="BL125" s="17" t="s">
        <v>192</v>
      </c>
      <c r="BM125" s="157" t="s">
        <v>192</v>
      </c>
    </row>
    <row r="126" spans="2:65" s="1" customFormat="1" ht="16.5" customHeight="1">
      <c r="B126" s="144"/>
      <c r="C126" s="145" t="s">
        <v>202</v>
      </c>
      <c r="D126" s="145" t="s">
        <v>188</v>
      </c>
      <c r="E126" s="146" t="s">
        <v>1928</v>
      </c>
      <c r="F126" s="147" t="s">
        <v>1929</v>
      </c>
      <c r="G126" s="148" t="s">
        <v>322</v>
      </c>
      <c r="H126" s="149">
        <v>20</v>
      </c>
      <c r="I126" s="150"/>
      <c r="J126" s="151">
        <f t="shared" si="0"/>
        <v>0</v>
      </c>
      <c r="K126" s="152"/>
      <c r="L126" s="32"/>
      <c r="M126" s="153" t="s">
        <v>1</v>
      </c>
      <c r="N126" s="154" t="s">
        <v>41</v>
      </c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AR126" s="157" t="s">
        <v>192</v>
      </c>
      <c r="AT126" s="157" t="s">
        <v>188</v>
      </c>
      <c r="AU126" s="157" t="s">
        <v>82</v>
      </c>
      <c r="AY126" s="17" t="s">
        <v>186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7" t="s">
        <v>88</v>
      </c>
      <c r="BK126" s="158">
        <f t="shared" si="9"/>
        <v>0</v>
      </c>
      <c r="BL126" s="17" t="s">
        <v>192</v>
      </c>
      <c r="BM126" s="157" t="s">
        <v>217</v>
      </c>
    </row>
    <row r="127" spans="2:65" s="1" customFormat="1" ht="16.5" customHeight="1">
      <c r="B127" s="144"/>
      <c r="C127" s="145" t="s">
        <v>192</v>
      </c>
      <c r="D127" s="145" t="s">
        <v>188</v>
      </c>
      <c r="E127" s="146" t="s">
        <v>1931</v>
      </c>
      <c r="F127" s="147" t="s">
        <v>1932</v>
      </c>
      <c r="G127" s="148" t="s">
        <v>322</v>
      </c>
      <c r="H127" s="149">
        <v>20</v>
      </c>
      <c r="I127" s="150"/>
      <c r="J127" s="151">
        <f t="shared" si="0"/>
        <v>0</v>
      </c>
      <c r="K127" s="152"/>
      <c r="L127" s="32"/>
      <c r="M127" s="153" t="s">
        <v>1</v>
      </c>
      <c r="N127" s="154" t="s">
        <v>41</v>
      </c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AR127" s="157" t="s">
        <v>192</v>
      </c>
      <c r="AT127" s="157" t="s">
        <v>188</v>
      </c>
      <c r="AU127" s="157" t="s">
        <v>82</v>
      </c>
      <c r="AY127" s="17" t="s">
        <v>186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7" t="s">
        <v>88</v>
      </c>
      <c r="BK127" s="158">
        <f t="shared" si="9"/>
        <v>0</v>
      </c>
      <c r="BL127" s="17" t="s">
        <v>192</v>
      </c>
      <c r="BM127" s="157" t="s">
        <v>222</v>
      </c>
    </row>
    <row r="128" spans="2:65" s="1" customFormat="1" ht="16.5" customHeight="1">
      <c r="B128" s="144"/>
      <c r="C128" s="145" t="s">
        <v>212</v>
      </c>
      <c r="D128" s="145" t="s">
        <v>188</v>
      </c>
      <c r="E128" s="146" t="s">
        <v>1940</v>
      </c>
      <c r="F128" s="147" t="s">
        <v>1941</v>
      </c>
      <c r="G128" s="148" t="s">
        <v>379</v>
      </c>
      <c r="H128" s="149">
        <v>22</v>
      </c>
      <c r="I128" s="150"/>
      <c r="J128" s="151">
        <f t="shared" si="0"/>
        <v>0</v>
      </c>
      <c r="K128" s="152"/>
      <c r="L128" s="32"/>
      <c r="M128" s="153" t="s">
        <v>1</v>
      </c>
      <c r="N128" s="154" t="s">
        <v>41</v>
      </c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192</v>
      </c>
      <c r="AT128" s="157" t="s">
        <v>188</v>
      </c>
      <c r="AU128" s="157" t="s">
        <v>82</v>
      </c>
      <c r="AY128" s="17" t="s">
        <v>186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7" t="s">
        <v>88</v>
      </c>
      <c r="BK128" s="158">
        <f t="shared" si="9"/>
        <v>0</v>
      </c>
      <c r="BL128" s="17" t="s">
        <v>192</v>
      </c>
      <c r="BM128" s="157" t="s">
        <v>237</v>
      </c>
    </row>
    <row r="129" spans="2:65" s="1" customFormat="1" ht="16.5" customHeight="1">
      <c r="B129" s="144"/>
      <c r="C129" s="145" t="s">
        <v>217</v>
      </c>
      <c r="D129" s="145" t="s">
        <v>188</v>
      </c>
      <c r="E129" s="146" t="s">
        <v>1954</v>
      </c>
      <c r="F129" s="147" t="s">
        <v>1955</v>
      </c>
      <c r="G129" s="148" t="s">
        <v>379</v>
      </c>
      <c r="H129" s="149">
        <v>3</v>
      </c>
      <c r="I129" s="150"/>
      <c r="J129" s="151">
        <f t="shared" si="0"/>
        <v>0</v>
      </c>
      <c r="K129" s="152"/>
      <c r="L129" s="32"/>
      <c r="M129" s="153" t="s">
        <v>1</v>
      </c>
      <c r="N129" s="154" t="s">
        <v>41</v>
      </c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192</v>
      </c>
      <c r="AT129" s="157" t="s">
        <v>188</v>
      </c>
      <c r="AU129" s="157" t="s">
        <v>82</v>
      </c>
      <c r="AY129" s="17" t="s">
        <v>186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7" t="s">
        <v>88</v>
      </c>
      <c r="BK129" s="158">
        <f t="shared" si="9"/>
        <v>0</v>
      </c>
      <c r="BL129" s="17" t="s">
        <v>192</v>
      </c>
      <c r="BM129" s="157" t="s">
        <v>254</v>
      </c>
    </row>
    <row r="130" spans="2:65" s="1" customFormat="1" ht="16.5" customHeight="1">
      <c r="B130" s="144"/>
      <c r="C130" s="145" t="s">
        <v>225</v>
      </c>
      <c r="D130" s="145" t="s">
        <v>188</v>
      </c>
      <c r="E130" s="146" t="s">
        <v>1957</v>
      </c>
      <c r="F130" s="147" t="s">
        <v>1958</v>
      </c>
      <c r="G130" s="148" t="s">
        <v>379</v>
      </c>
      <c r="H130" s="149">
        <v>1</v>
      </c>
      <c r="I130" s="150"/>
      <c r="J130" s="151">
        <f t="shared" si="0"/>
        <v>0</v>
      </c>
      <c r="K130" s="152"/>
      <c r="L130" s="32"/>
      <c r="M130" s="153" t="s">
        <v>1</v>
      </c>
      <c r="N130" s="154" t="s">
        <v>41</v>
      </c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192</v>
      </c>
      <c r="AT130" s="157" t="s">
        <v>188</v>
      </c>
      <c r="AU130" s="157" t="s">
        <v>82</v>
      </c>
      <c r="AY130" s="17" t="s">
        <v>186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7" t="s">
        <v>88</v>
      </c>
      <c r="BK130" s="158">
        <f t="shared" si="9"/>
        <v>0</v>
      </c>
      <c r="BL130" s="17" t="s">
        <v>192</v>
      </c>
      <c r="BM130" s="157" t="s">
        <v>264</v>
      </c>
    </row>
    <row r="131" spans="2:65" s="1" customFormat="1" ht="16.5" customHeight="1">
      <c r="B131" s="144"/>
      <c r="C131" s="145" t="s">
        <v>222</v>
      </c>
      <c r="D131" s="145" t="s">
        <v>188</v>
      </c>
      <c r="E131" s="146" t="s">
        <v>1960</v>
      </c>
      <c r="F131" s="147" t="s">
        <v>1961</v>
      </c>
      <c r="G131" s="148" t="s">
        <v>379</v>
      </c>
      <c r="H131" s="149">
        <v>3</v>
      </c>
      <c r="I131" s="150"/>
      <c r="J131" s="151">
        <f t="shared" si="0"/>
        <v>0</v>
      </c>
      <c r="K131" s="152"/>
      <c r="L131" s="32"/>
      <c r="M131" s="153" t="s">
        <v>1</v>
      </c>
      <c r="N131" s="154" t="s">
        <v>41</v>
      </c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192</v>
      </c>
      <c r="AT131" s="157" t="s">
        <v>188</v>
      </c>
      <c r="AU131" s="157" t="s">
        <v>82</v>
      </c>
      <c r="AY131" s="17" t="s">
        <v>186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7" t="s">
        <v>88</v>
      </c>
      <c r="BK131" s="158">
        <f t="shared" si="9"/>
        <v>0</v>
      </c>
      <c r="BL131" s="17" t="s">
        <v>192</v>
      </c>
      <c r="BM131" s="157" t="s">
        <v>267</v>
      </c>
    </row>
    <row r="132" spans="2:65" s="1" customFormat="1" ht="16.5" customHeight="1">
      <c r="B132" s="144"/>
      <c r="C132" s="145" t="s">
        <v>232</v>
      </c>
      <c r="D132" s="145" t="s">
        <v>188</v>
      </c>
      <c r="E132" s="146" t="s">
        <v>1963</v>
      </c>
      <c r="F132" s="147" t="s">
        <v>1964</v>
      </c>
      <c r="G132" s="148" t="s">
        <v>379</v>
      </c>
      <c r="H132" s="149">
        <v>5</v>
      </c>
      <c r="I132" s="150"/>
      <c r="J132" s="151">
        <f t="shared" si="0"/>
        <v>0</v>
      </c>
      <c r="K132" s="152"/>
      <c r="L132" s="32"/>
      <c r="M132" s="153" t="s">
        <v>1</v>
      </c>
      <c r="N132" s="154" t="s">
        <v>41</v>
      </c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192</v>
      </c>
      <c r="AT132" s="157" t="s">
        <v>188</v>
      </c>
      <c r="AU132" s="157" t="s">
        <v>82</v>
      </c>
      <c r="AY132" s="17" t="s">
        <v>186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7" t="s">
        <v>88</v>
      </c>
      <c r="BK132" s="158">
        <f t="shared" si="9"/>
        <v>0</v>
      </c>
      <c r="BL132" s="17" t="s">
        <v>192</v>
      </c>
      <c r="BM132" s="157" t="s">
        <v>272</v>
      </c>
    </row>
    <row r="133" spans="2:65" s="1" customFormat="1" ht="16.5" customHeight="1">
      <c r="B133" s="144"/>
      <c r="C133" s="145" t="s">
        <v>237</v>
      </c>
      <c r="D133" s="145" t="s">
        <v>188</v>
      </c>
      <c r="E133" s="146" t="s">
        <v>1966</v>
      </c>
      <c r="F133" s="147" t="s">
        <v>1967</v>
      </c>
      <c r="G133" s="148" t="s">
        <v>379</v>
      </c>
      <c r="H133" s="149">
        <v>2</v>
      </c>
      <c r="I133" s="150"/>
      <c r="J133" s="151">
        <f t="shared" si="0"/>
        <v>0</v>
      </c>
      <c r="K133" s="152"/>
      <c r="L133" s="32"/>
      <c r="M133" s="153" t="s">
        <v>1</v>
      </c>
      <c r="N133" s="154" t="s">
        <v>41</v>
      </c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192</v>
      </c>
      <c r="AT133" s="157" t="s">
        <v>188</v>
      </c>
      <c r="AU133" s="157" t="s">
        <v>82</v>
      </c>
      <c r="AY133" s="17" t="s">
        <v>186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7" t="s">
        <v>88</v>
      </c>
      <c r="BK133" s="158">
        <f t="shared" si="9"/>
        <v>0</v>
      </c>
      <c r="BL133" s="17" t="s">
        <v>192</v>
      </c>
      <c r="BM133" s="157" t="s">
        <v>288</v>
      </c>
    </row>
    <row r="134" spans="2:65" s="1" customFormat="1" ht="16.5" customHeight="1">
      <c r="B134" s="144"/>
      <c r="C134" s="145" t="s">
        <v>249</v>
      </c>
      <c r="D134" s="145" t="s">
        <v>188</v>
      </c>
      <c r="E134" s="146" t="s">
        <v>1971</v>
      </c>
      <c r="F134" s="147" t="s">
        <v>1972</v>
      </c>
      <c r="G134" s="148" t="s">
        <v>379</v>
      </c>
      <c r="H134" s="149">
        <v>13</v>
      </c>
      <c r="I134" s="150"/>
      <c r="J134" s="151">
        <f t="shared" si="0"/>
        <v>0</v>
      </c>
      <c r="K134" s="152"/>
      <c r="L134" s="32"/>
      <c r="M134" s="153" t="s">
        <v>1</v>
      </c>
      <c r="N134" s="154" t="s">
        <v>41</v>
      </c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192</v>
      </c>
      <c r="AT134" s="157" t="s">
        <v>188</v>
      </c>
      <c r="AU134" s="157" t="s">
        <v>82</v>
      </c>
      <c r="AY134" s="17" t="s">
        <v>186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7" t="s">
        <v>88</v>
      </c>
      <c r="BK134" s="158">
        <f t="shared" si="9"/>
        <v>0</v>
      </c>
      <c r="BL134" s="17" t="s">
        <v>192</v>
      </c>
      <c r="BM134" s="157" t="s">
        <v>292</v>
      </c>
    </row>
    <row r="135" spans="2:65" s="1" customFormat="1" ht="16.5" customHeight="1">
      <c r="B135" s="144"/>
      <c r="C135" s="145" t="s">
        <v>254</v>
      </c>
      <c r="D135" s="145" t="s">
        <v>188</v>
      </c>
      <c r="E135" s="146" t="s">
        <v>1974</v>
      </c>
      <c r="F135" s="147" t="s">
        <v>1975</v>
      </c>
      <c r="G135" s="148" t="s">
        <v>379</v>
      </c>
      <c r="H135" s="149">
        <v>2</v>
      </c>
      <c r="I135" s="150"/>
      <c r="J135" s="151">
        <f t="shared" si="0"/>
        <v>0</v>
      </c>
      <c r="K135" s="152"/>
      <c r="L135" s="32"/>
      <c r="M135" s="153" t="s">
        <v>1</v>
      </c>
      <c r="N135" s="154" t="s">
        <v>41</v>
      </c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192</v>
      </c>
      <c r="AT135" s="157" t="s">
        <v>188</v>
      </c>
      <c r="AU135" s="157" t="s">
        <v>82</v>
      </c>
      <c r="AY135" s="17" t="s">
        <v>186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7" t="s">
        <v>88</v>
      </c>
      <c r="BK135" s="158">
        <f t="shared" si="9"/>
        <v>0</v>
      </c>
      <c r="BL135" s="17" t="s">
        <v>192</v>
      </c>
      <c r="BM135" s="157" t="s">
        <v>314</v>
      </c>
    </row>
    <row r="136" spans="2:65" s="1" customFormat="1" ht="16.5" customHeight="1">
      <c r="B136" s="144"/>
      <c r="C136" s="145" t="s">
        <v>261</v>
      </c>
      <c r="D136" s="145" t="s">
        <v>188</v>
      </c>
      <c r="E136" s="146" t="s">
        <v>1977</v>
      </c>
      <c r="F136" s="147" t="s">
        <v>1978</v>
      </c>
      <c r="G136" s="148" t="s">
        <v>379</v>
      </c>
      <c r="H136" s="149">
        <v>2</v>
      </c>
      <c r="I136" s="150"/>
      <c r="J136" s="151">
        <f t="shared" si="0"/>
        <v>0</v>
      </c>
      <c r="K136" s="152"/>
      <c r="L136" s="32"/>
      <c r="M136" s="153" t="s">
        <v>1</v>
      </c>
      <c r="N136" s="154" t="s">
        <v>41</v>
      </c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AR136" s="157" t="s">
        <v>192</v>
      </c>
      <c r="AT136" s="157" t="s">
        <v>188</v>
      </c>
      <c r="AU136" s="157" t="s">
        <v>82</v>
      </c>
      <c r="AY136" s="17" t="s">
        <v>186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7" t="s">
        <v>88</v>
      </c>
      <c r="BK136" s="158">
        <f t="shared" si="9"/>
        <v>0</v>
      </c>
      <c r="BL136" s="17" t="s">
        <v>192</v>
      </c>
      <c r="BM136" s="157" t="s">
        <v>295</v>
      </c>
    </row>
    <row r="137" spans="2:65" s="1" customFormat="1" ht="24.25" customHeight="1">
      <c r="B137" s="144"/>
      <c r="C137" s="145" t="s">
        <v>264</v>
      </c>
      <c r="D137" s="145" t="s">
        <v>188</v>
      </c>
      <c r="E137" s="146" t="s">
        <v>1981</v>
      </c>
      <c r="F137" s="147" t="s">
        <v>1982</v>
      </c>
      <c r="G137" s="148" t="s">
        <v>379</v>
      </c>
      <c r="H137" s="149">
        <v>6</v>
      </c>
      <c r="I137" s="150"/>
      <c r="J137" s="151">
        <f t="shared" si="0"/>
        <v>0</v>
      </c>
      <c r="K137" s="152"/>
      <c r="L137" s="32"/>
      <c r="M137" s="153" t="s">
        <v>1</v>
      </c>
      <c r="N137" s="154" t="s">
        <v>41</v>
      </c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AR137" s="157" t="s">
        <v>192</v>
      </c>
      <c r="AT137" s="157" t="s">
        <v>188</v>
      </c>
      <c r="AU137" s="157" t="s">
        <v>82</v>
      </c>
      <c r="AY137" s="17" t="s">
        <v>186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7" t="s">
        <v>88</v>
      </c>
      <c r="BK137" s="158">
        <f t="shared" si="9"/>
        <v>0</v>
      </c>
      <c r="BL137" s="17" t="s">
        <v>192</v>
      </c>
      <c r="BM137" s="157" t="s">
        <v>326</v>
      </c>
    </row>
    <row r="138" spans="2:65" s="1" customFormat="1" ht="24.25" customHeight="1">
      <c r="B138" s="144"/>
      <c r="C138" s="145" t="s">
        <v>269</v>
      </c>
      <c r="D138" s="145" t="s">
        <v>188</v>
      </c>
      <c r="E138" s="146" t="s">
        <v>1984</v>
      </c>
      <c r="F138" s="147" t="s">
        <v>1985</v>
      </c>
      <c r="G138" s="148" t="s">
        <v>379</v>
      </c>
      <c r="H138" s="149">
        <v>2</v>
      </c>
      <c r="I138" s="150"/>
      <c r="J138" s="151">
        <f t="shared" si="0"/>
        <v>0</v>
      </c>
      <c r="K138" s="152"/>
      <c r="L138" s="32"/>
      <c r="M138" s="153" t="s">
        <v>1</v>
      </c>
      <c r="N138" s="154" t="s">
        <v>41</v>
      </c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AR138" s="157" t="s">
        <v>192</v>
      </c>
      <c r="AT138" s="157" t="s">
        <v>188</v>
      </c>
      <c r="AU138" s="157" t="s">
        <v>82</v>
      </c>
      <c r="AY138" s="17" t="s">
        <v>186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7" t="s">
        <v>88</v>
      </c>
      <c r="BK138" s="158">
        <f t="shared" si="9"/>
        <v>0</v>
      </c>
      <c r="BL138" s="17" t="s">
        <v>192</v>
      </c>
      <c r="BM138" s="157" t="s">
        <v>331</v>
      </c>
    </row>
    <row r="139" spans="2:65" s="11" customFormat="1" ht="25.9" customHeight="1">
      <c r="B139" s="132"/>
      <c r="D139" s="133" t="s">
        <v>74</v>
      </c>
      <c r="E139" s="134" t="s">
        <v>2047</v>
      </c>
      <c r="F139" s="134" t="s">
        <v>1886</v>
      </c>
      <c r="I139" s="135"/>
      <c r="J139" s="136">
        <f>BK139</f>
        <v>0</v>
      </c>
      <c r="L139" s="132"/>
      <c r="M139" s="137"/>
      <c r="P139" s="138">
        <f>SUM(P140:P141)</f>
        <v>0</v>
      </c>
      <c r="R139" s="138">
        <f>SUM(R140:R141)</f>
        <v>0</v>
      </c>
      <c r="T139" s="139">
        <f>SUM(T140:T141)</f>
        <v>0</v>
      </c>
      <c r="AR139" s="133" t="s">
        <v>82</v>
      </c>
      <c r="AT139" s="140" t="s">
        <v>74</v>
      </c>
      <c r="AU139" s="140" t="s">
        <v>75</v>
      </c>
      <c r="AY139" s="133" t="s">
        <v>186</v>
      </c>
      <c r="BK139" s="141">
        <f>SUM(BK140:BK141)</f>
        <v>0</v>
      </c>
    </row>
    <row r="140" spans="2:65" s="1" customFormat="1" ht="16.5" customHeight="1">
      <c r="B140" s="144"/>
      <c r="C140" s="145" t="s">
        <v>267</v>
      </c>
      <c r="D140" s="145" t="s">
        <v>188</v>
      </c>
      <c r="E140" s="146" t="s">
        <v>2052</v>
      </c>
      <c r="F140" s="147" t="s">
        <v>2053</v>
      </c>
      <c r="G140" s="148" t="s">
        <v>1989</v>
      </c>
      <c r="H140" s="149">
        <v>1</v>
      </c>
      <c r="I140" s="150"/>
      <c r="J140" s="151">
        <f>ROUND(I140*H140,2)</f>
        <v>0</v>
      </c>
      <c r="K140" s="152"/>
      <c r="L140" s="32"/>
      <c r="M140" s="153" t="s">
        <v>1</v>
      </c>
      <c r="N140" s="154" t="s">
        <v>41</v>
      </c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AR140" s="157" t="s">
        <v>192</v>
      </c>
      <c r="AT140" s="157" t="s">
        <v>188</v>
      </c>
      <c r="AU140" s="157" t="s">
        <v>82</v>
      </c>
      <c r="AY140" s="17" t="s">
        <v>186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7" t="s">
        <v>88</v>
      </c>
      <c r="BK140" s="158">
        <f>ROUND(I140*H140,2)</f>
        <v>0</v>
      </c>
      <c r="BL140" s="17" t="s">
        <v>192</v>
      </c>
      <c r="BM140" s="157" t="s">
        <v>336</v>
      </c>
    </row>
    <row r="141" spans="2:65" s="1" customFormat="1" ht="16.5" customHeight="1">
      <c r="B141" s="144"/>
      <c r="C141" s="145" t="s">
        <v>280</v>
      </c>
      <c r="D141" s="145" t="s">
        <v>188</v>
      </c>
      <c r="E141" s="146" t="s">
        <v>2054</v>
      </c>
      <c r="F141" s="147" t="s">
        <v>2055</v>
      </c>
      <c r="G141" s="148" t="s">
        <v>1989</v>
      </c>
      <c r="H141" s="149">
        <v>1</v>
      </c>
      <c r="I141" s="150"/>
      <c r="J141" s="151">
        <f>ROUND(I141*H141,2)</f>
        <v>0</v>
      </c>
      <c r="K141" s="152"/>
      <c r="L141" s="32"/>
      <c r="M141" s="199" t="s">
        <v>1</v>
      </c>
      <c r="N141" s="200" t="s">
        <v>41</v>
      </c>
      <c r="O141" s="201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AR141" s="157" t="s">
        <v>192</v>
      </c>
      <c r="AT141" s="157" t="s">
        <v>188</v>
      </c>
      <c r="AU141" s="157" t="s">
        <v>82</v>
      </c>
      <c r="AY141" s="17" t="s">
        <v>186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7" t="s">
        <v>88</v>
      </c>
      <c r="BK141" s="158">
        <f>ROUND(I141*H141,2)</f>
        <v>0</v>
      </c>
      <c r="BL141" s="17" t="s">
        <v>192</v>
      </c>
      <c r="BM141" s="157" t="s">
        <v>341</v>
      </c>
    </row>
    <row r="142" spans="2:65" s="1" customFormat="1" ht="7" customHeight="1">
      <c r="B142" s="47"/>
      <c r="C142" s="48"/>
      <c r="D142" s="48"/>
      <c r="E142" s="48"/>
      <c r="F142" s="48"/>
      <c r="G142" s="48"/>
      <c r="H142" s="48"/>
      <c r="I142" s="48"/>
      <c r="J142" s="48"/>
      <c r="K142" s="48"/>
      <c r="L142" s="32"/>
    </row>
  </sheetData>
  <autoFilter ref="C121:K141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3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109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134</v>
      </c>
      <c r="L4" s="20"/>
      <c r="M4" s="97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Richtársky dom - energetická obnova objektu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2059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4" t="s">
        <v>2060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18. 11. 2025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5"/>
      <c r="G20" s="245"/>
      <c r="H20" s="245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9" t="s">
        <v>1</v>
      </c>
      <c r="F29" s="249"/>
      <c r="G29" s="249"/>
      <c r="H29" s="249"/>
      <c r="L29" s="98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9" t="s">
        <v>35</v>
      </c>
      <c r="J32" s="69">
        <f>ROUND(J131,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0">
        <f>ROUND((SUM(BE131:BE335)),  2)</f>
        <v>0</v>
      </c>
      <c r="G35" s="101"/>
      <c r="H35" s="101"/>
      <c r="I35" s="102">
        <v>0.23</v>
      </c>
      <c r="J35" s="100">
        <f>ROUND(((SUM(BE131:BE335))*I35),  2)</f>
        <v>0</v>
      </c>
      <c r="L35" s="32"/>
    </row>
    <row r="36" spans="2:12" s="1" customFormat="1" ht="14.5" customHeight="1">
      <c r="B36" s="32"/>
      <c r="E36" s="37" t="s">
        <v>41</v>
      </c>
      <c r="F36" s="100">
        <f>ROUND((SUM(BF131:BF335)),  2)</f>
        <v>0</v>
      </c>
      <c r="G36" s="101"/>
      <c r="H36" s="101"/>
      <c r="I36" s="102">
        <v>0.23</v>
      </c>
      <c r="J36" s="100">
        <f>ROUND(((SUM(BF131:BF335))*I36),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ROUND((SUM(BG131:BG335)),  2)</f>
        <v>0</v>
      </c>
      <c r="I37" s="103">
        <v>0.23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ROUND((SUM(BH131:BH335)),  2)</f>
        <v>0</v>
      </c>
      <c r="I38" s="103">
        <v>0.23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0">
        <f>ROUND((SUM(BI131:BI335)),  2)</f>
        <v>0</v>
      </c>
      <c r="G39" s="101"/>
      <c r="H39" s="101"/>
      <c r="I39" s="102">
        <v>0</v>
      </c>
      <c r="J39" s="100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4"/>
      <c r="D41" s="105" t="s">
        <v>45</v>
      </c>
      <c r="E41" s="60"/>
      <c r="F41" s="60"/>
      <c r="G41" s="106" t="s">
        <v>46</v>
      </c>
      <c r="H41" s="107" t="s">
        <v>47</v>
      </c>
      <c r="I41" s="60"/>
      <c r="J41" s="108">
        <f>SUM(J32:J39)</f>
        <v>0</v>
      </c>
      <c r="K41" s="109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0" t="s">
        <v>51</v>
      </c>
      <c r="G61" s="46" t="s">
        <v>50</v>
      </c>
      <c r="H61" s="34"/>
      <c r="I61" s="34"/>
      <c r="J61" s="11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0" t="s">
        <v>51</v>
      </c>
      <c r="G76" s="46" t="s">
        <v>50</v>
      </c>
      <c r="H76" s="34"/>
      <c r="I76" s="34"/>
      <c r="J76" s="111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139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9" t="str">
        <f>E7</f>
        <v>Richtársky dom - energetická obnova objektu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2059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4" t="str">
        <f>E11</f>
        <v>D1 - Zdravotechnika - oprávnené</v>
      </c>
      <c r="F89" s="258"/>
      <c r="G89" s="258"/>
      <c r="H89" s="25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Záhorská Bystrica</v>
      </c>
      <c r="I91" s="27" t="s">
        <v>21</v>
      </c>
      <c r="J91" s="55" t="str">
        <f>IF(J14="","",J14)</f>
        <v>18. 11. 2025</v>
      </c>
      <c r="L91" s="32"/>
    </row>
    <row r="92" spans="2:12" s="1" customFormat="1" ht="7" customHeight="1">
      <c r="B92" s="32"/>
      <c r="L92" s="32"/>
    </row>
    <row r="93" spans="2:12" s="1" customFormat="1" ht="25.75" customHeight="1">
      <c r="B93" s="32"/>
      <c r="C93" s="27" t="s">
        <v>23</v>
      </c>
      <c r="F93" s="25" t="str">
        <f>E17</f>
        <v>Mestská časť BA-Záhorská Bystrica</v>
      </c>
      <c r="I93" s="27" t="s">
        <v>29</v>
      </c>
      <c r="J93" s="30" t="str">
        <f>E23</f>
        <v>Ing. arch. Ladislav Slabey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2" t="s">
        <v>140</v>
      </c>
      <c r="D96" s="104"/>
      <c r="E96" s="104"/>
      <c r="F96" s="104"/>
      <c r="G96" s="104"/>
      <c r="H96" s="104"/>
      <c r="I96" s="104"/>
      <c r="J96" s="113" t="s">
        <v>141</v>
      </c>
      <c r="K96" s="104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4" t="s">
        <v>142</v>
      </c>
      <c r="J98" s="69">
        <f>J131</f>
        <v>0</v>
      </c>
      <c r="L98" s="32"/>
      <c r="AU98" s="17" t="s">
        <v>143</v>
      </c>
    </row>
    <row r="99" spans="2:47" s="8" customFormat="1" ht="25" customHeight="1">
      <c r="B99" s="115"/>
      <c r="D99" s="116" t="s">
        <v>144</v>
      </c>
      <c r="E99" s="117"/>
      <c r="F99" s="117"/>
      <c r="G99" s="117"/>
      <c r="H99" s="117"/>
      <c r="I99" s="117"/>
      <c r="J99" s="118">
        <f>J132</f>
        <v>0</v>
      </c>
      <c r="L99" s="115"/>
    </row>
    <row r="100" spans="2:47" s="9" customFormat="1" ht="19.899999999999999" customHeight="1">
      <c r="B100" s="119"/>
      <c r="D100" s="120" t="s">
        <v>145</v>
      </c>
      <c r="E100" s="121"/>
      <c r="F100" s="121"/>
      <c r="G100" s="121"/>
      <c r="H100" s="121"/>
      <c r="I100" s="121"/>
      <c r="J100" s="122">
        <f>J133</f>
        <v>0</v>
      </c>
      <c r="L100" s="119"/>
    </row>
    <row r="101" spans="2:47" s="9" customFormat="1" ht="19.899999999999999" customHeight="1">
      <c r="B101" s="119"/>
      <c r="D101" s="120" t="s">
        <v>148</v>
      </c>
      <c r="E101" s="121"/>
      <c r="F101" s="121"/>
      <c r="G101" s="121"/>
      <c r="H101" s="121"/>
      <c r="I101" s="121"/>
      <c r="J101" s="122">
        <f>J148</f>
        <v>0</v>
      </c>
      <c r="L101" s="119"/>
    </row>
    <row r="102" spans="2:47" s="9" customFormat="1" ht="19.899999999999999" customHeight="1">
      <c r="B102" s="119"/>
      <c r="D102" s="120" t="s">
        <v>152</v>
      </c>
      <c r="E102" s="121"/>
      <c r="F102" s="121"/>
      <c r="G102" s="121"/>
      <c r="H102" s="121"/>
      <c r="I102" s="121"/>
      <c r="J102" s="122">
        <f>J152</f>
        <v>0</v>
      </c>
      <c r="L102" s="119"/>
    </row>
    <row r="103" spans="2:47" s="8" customFormat="1" ht="25" customHeight="1">
      <c r="B103" s="115"/>
      <c r="D103" s="116" t="s">
        <v>154</v>
      </c>
      <c r="E103" s="117"/>
      <c r="F103" s="117"/>
      <c r="G103" s="117"/>
      <c r="H103" s="117"/>
      <c r="I103" s="117"/>
      <c r="J103" s="118">
        <f>J153</f>
        <v>0</v>
      </c>
      <c r="L103" s="115"/>
    </row>
    <row r="104" spans="2:47" s="9" customFormat="1" ht="19.899999999999999" customHeight="1">
      <c r="B104" s="119"/>
      <c r="D104" s="120" t="s">
        <v>157</v>
      </c>
      <c r="E104" s="121"/>
      <c r="F104" s="121"/>
      <c r="G104" s="121"/>
      <c r="H104" s="121"/>
      <c r="I104" s="121"/>
      <c r="J104" s="122">
        <f>J154</f>
        <v>0</v>
      </c>
      <c r="L104" s="119"/>
    </row>
    <row r="105" spans="2:47" s="9" customFormat="1" ht="19.899999999999999" customHeight="1">
      <c r="B105" s="119"/>
      <c r="D105" s="120" t="s">
        <v>2061</v>
      </c>
      <c r="E105" s="121"/>
      <c r="F105" s="121"/>
      <c r="G105" s="121"/>
      <c r="H105" s="121"/>
      <c r="I105" s="121"/>
      <c r="J105" s="122">
        <f>J177</f>
        <v>0</v>
      </c>
      <c r="L105" s="119"/>
    </row>
    <row r="106" spans="2:47" s="9" customFormat="1" ht="19.899999999999999" customHeight="1">
      <c r="B106" s="119"/>
      <c r="D106" s="120" t="s">
        <v>2062</v>
      </c>
      <c r="E106" s="121"/>
      <c r="F106" s="121"/>
      <c r="G106" s="121"/>
      <c r="H106" s="121"/>
      <c r="I106" s="121"/>
      <c r="J106" s="122">
        <f>J210</f>
        <v>0</v>
      </c>
      <c r="L106" s="119"/>
    </row>
    <row r="107" spans="2:47" s="9" customFormat="1" ht="19.899999999999999" customHeight="1">
      <c r="B107" s="119"/>
      <c r="D107" s="120" t="s">
        <v>2063</v>
      </c>
      <c r="E107" s="121"/>
      <c r="F107" s="121"/>
      <c r="G107" s="121"/>
      <c r="H107" s="121"/>
      <c r="I107" s="121"/>
      <c r="J107" s="122">
        <f>J268</f>
        <v>0</v>
      </c>
      <c r="L107" s="119"/>
    </row>
    <row r="108" spans="2:47" s="9" customFormat="1" ht="19.899999999999999" customHeight="1">
      <c r="B108" s="119"/>
      <c r="D108" s="120" t="s">
        <v>161</v>
      </c>
      <c r="E108" s="121"/>
      <c r="F108" s="121"/>
      <c r="G108" s="121"/>
      <c r="H108" s="121"/>
      <c r="I108" s="121"/>
      <c r="J108" s="122">
        <f>J330</f>
        <v>0</v>
      </c>
      <c r="L108" s="119"/>
    </row>
    <row r="109" spans="2:47" s="8" customFormat="1" ht="25" customHeight="1">
      <c r="B109" s="115"/>
      <c r="D109" s="116" t="s">
        <v>2064</v>
      </c>
      <c r="E109" s="117"/>
      <c r="F109" s="117"/>
      <c r="G109" s="117"/>
      <c r="H109" s="117"/>
      <c r="I109" s="117"/>
      <c r="J109" s="118">
        <f>J333</f>
        <v>0</v>
      </c>
      <c r="L109" s="115"/>
    </row>
    <row r="110" spans="2:47" s="1" customFormat="1" ht="21.75" customHeight="1">
      <c r="B110" s="32"/>
      <c r="L110" s="32"/>
    </row>
    <row r="111" spans="2:47" s="1" customFormat="1" ht="7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12" s="1" customFormat="1" ht="7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12" s="1" customFormat="1" ht="25" customHeight="1">
      <c r="B116" s="32"/>
      <c r="C116" s="21" t="s">
        <v>172</v>
      </c>
      <c r="L116" s="32"/>
    </row>
    <row r="117" spans="2:12" s="1" customFormat="1" ht="7" customHeight="1">
      <c r="B117" s="32"/>
      <c r="L117" s="32"/>
    </row>
    <row r="118" spans="2:12" s="1" customFormat="1" ht="12" customHeight="1">
      <c r="B118" s="32"/>
      <c r="C118" s="27" t="s">
        <v>15</v>
      </c>
      <c r="L118" s="32"/>
    </row>
    <row r="119" spans="2:12" s="1" customFormat="1" ht="16.5" customHeight="1">
      <c r="B119" s="32"/>
      <c r="E119" s="259" t="str">
        <f>E7</f>
        <v>Richtársky dom - energetická obnova objektu</v>
      </c>
      <c r="F119" s="260"/>
      <c r="G119" s="260"/>
      <c r="H119" s="260"/>
      <c r="L119" s="32"/>
    </row>
    <row r="120" spans="2:12" ht="12" customHeight="1">
      <c r="B120" s="20"/>
      <c r="C120" s="27" t="s">
        <v>135</v>
      </c>
      <c r="L120" s="20"/>
    </row>
    <row r="121" spans="2:12" s="1" customFormat="1" ht="16.5" customHeight="1">
      <c r="B121" s="32"/>
      <c r="E121" s="259" t="s">
        <v>2059</v>
      </c>
      <c r="F121" s="258"/>
      <c r="G121" s="258"/>
      <c r="H121" s="258"/>
      <c r="L121" s="32"/>
    </row>
    <row r="122" spans="2:12" s="1" customFormat="1" ht="12" customHeight="1">
      <c r="B122" s="32"/>
      <c r="C122" s="27" t="s">
        <v>137</v>
      </c>
      <c r="L122" s="32"/>
    </row>
    <row r="123" spans="2:12" s="1" customFormat="1" ht="16.5" customHeight="1">
      <c r="B123" s="32"/>
      <c r="E123" s="254" t="str">
        <f>E11</f>
        <v>D1 - Zdravotechnika - oprávnené</v>
      </c>
      <c r="F123" s="258"/>
      <c r="G123" s="258"/>
      <c r="H123" s="258"/>
      <c r="L123" s="32"/>
    </row>
    <row r="124" spans="2:12" s="1" customFormat="1" ht="7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F14</f>
        <v>Záhorská Bystrica</v>
      </c>
      <c r="I125" s="27" t="s">
        <v>21</v>
      </c>
      <c r="J125" s="55" t="str">
        <f>IF(J14="","",J14)</f>
        <v>18. 11. 2025</v>
      </c>
      <c r="L125" s="32"/>
    </row>
    <row r="126" spans="2:12" s="1" customFormat="1" ht="7" customHeight="1">
      <c r="B126" s="32"/>
      <c r="L126" s="32"/>
    </row>
    <row r="127" spans="2:12" s="1" customFormat="1" ht="25.75" customHeight="1">
      <c r="B127" s="32"/>
      <c r="C127" s="27" t="s">
        <v>23</v>
      </c>
      <c r="F127" s="25" t="str">
        <f>E17</f>
        <v>Mestská časť BA-Záhorská Bystrica</v>
      </c>
      <c r="I127" s="27" t="s">
        <v>29</v>
      </c>
      <c r="J127" s="30" t="str">
        <f>E23</f>
        <v>Ing. arch. Ladislav Slabey</v>
      </c>
      <c r="L127" s="32"/>
    </row>
    <row r="128" spans="2:12" s="1" customFormat="1" ht="15.25" customHeight="1">
      <c r="B128" s="32"/>
      <c r="C128" s="27" t="s">
        <v>27</v>
      </c>
      <c r="F128" s="25" t="str">
        <f>IF(E20="","",E20)</f>
        <v>Vyplň údaj</v>
      </c>
      <c r="I128" s="27" t="s">
        <v>32</v>
      </c>
      <c r="J128" s="30" t="str">
        <f>E26</f>
        <v xml:space="preserve"> </v>
      </c>
      <c r="L128" s="32"/>
    </row>
    <row r="129" spans="2:65" s="1" customFormat="1" ht="10.4" customHeight="1">
      <c r="B129" s="32"/>
      <c r="L129" s="32"/>
    </row>
    <row r="130" spans="2:65" s="10" customFormat="1" ht="29.25" customHeight="1">
      <c r="B130" s="123"/>
      <c r="C130" s="124" t="s">
        <v>173</v>
      </c>
      <c r="D130" s="125" t="s">
        <v>60</v>
      </c>
      <c r="E130" s="125" t="s">
        <v>56</v>
      </c>
      <c r="F130" s="125" t="s">
        <v>57</v>
      </c>
      <c r="G130" s="125" t="s">
        <v>174</v>
      </c>
      <c r="H130" s="125" t="s">
        <v>175</v>
      </c>
      <c r="I130" s="125" t="s">
        <v>176</v>
      </c>
      <c r="J130" s="126" t="s">
        <v>141</v>
      </c>
      <c r="K130" s="127" t="s">
        <v>177</v>
      </c>
      <c r="L130" s="123"/>
      <c r="M130" s="62" t="s">
        <v>1</v>
      </c>
      <c r="N130" s="63" t="s">
        <v>39</v>
      </c>
      <c r="O130" s="63" t="s">
        <v>178</v>
      </c>
      <c r="P130" s="63" t="s">
        <v>179</v>
      </c>
      <c r="Q130" s="63" t="s">
        <v>180</v>
      </c>
      <c r="R130" s="63" t="s">
        <v>181</v>
      </c>
      <c r="S130" s="63" t="s">
        <v>182</v>
      </c>
      <c r="T130" s="64" t="s">
        <v>183</v>
      </c>
    </row>
    <row r="131" spans="2:65" s="1" customFormat="1" ht="22.9" customHeight="1">
      <c r="B131" s="32"/>
      <c r="C131" s="67" t="s">
        <v>142</v>
      </c>
      <c r="J131" s="128">
        <f>BK131</f>
        <v>0</v>
      </c>
      <c r="L131" s="32"/>
      <c r="M131" s="65"/>
      <c r="N131" s="56"/>
      <c r="O131" s="56"/>
      <c r="P131" s="129">
        <f>P132+P153+P333</f>
        <v>0</v>
      </c>
      <c r="Q131" s="56"/>
      <c r="R131" s="129">
        <f>R132+R153+R333</f>
        <v>2.3519999999999999E-2</v>
      </c>
      <c r="S131" s="56"/>
      <c r="T131" s="130">
        <f>T132+T153+T333</f>
        <v>0</v>
      </c>
      <c r="AT131" s="17" t="s">
        <v>74</v>
      </c>
      <c r="AU131" s="17" t="s">
        <v>143</v>
      </c>
      <c r="BK131" s="131">
        <f>BK132+BK153+BK333</f>
        <v>0</v>
      </c>
    </row>
    <row r="132" spans="2:65" s="11" customFormat="1" ht="25.9" customHeight="1">
      <c r="B132" s="132"/>
      <c r="D132" s="133" t="s">
        <v>74</v>
      </c>
      <c r="E132" s="134" t="s">
        <v>184</v>
      </c>
      <c r="F132" s="134" t="s">
        <v>185</v>
      </c>
      <c r="I132" s="135"/>
      <c r="J132" s="136">
        <f>BK132</f>
        <v>0</v>
      </c>
      <c r="L132" s="132"/>
      <c r="M132" s="137"/>
      <c r="P132" s="138">
        <f>P133+P148+P152</f>
        <v>0</v>
      </c>
      <c r="R132" s="138">
        <f>R133+R148+R152</f>
        <v>0</v>
      </c>
      <c r="T132" s="139">
        <f>T133+T148+T152</f>
        <v>0</v>
      </c>
      <c r="AR132" s="133" t="s">
        <v>82</v>
      </c>
      <c r="AT132" s="140" t="s">
        <v>74</v>
      </c>
      <c r="AU132" s="140" t="s">
        <v>75</v>
      </c>
      <c r="AY132" s="133" t="s">
        <v>186</v>
      </c>
      <c r="BK132" s="141">
        <f>BK133+BK148+BK152</f>
        <v>0</v>
      </c>
    </row>
    <row r="133" spans="2:65" s="11" customFormat="1" ht="22.9" customHeight="1">
      <c r="B133" s="132"/>
      <c r="D133" s="133" t="s">
        <v>74</v>
      </c>
      <c r="E133" s="142" t="s">
        <v>82</v>
      </c>
      <c r="F133" s="142" t="s">
        <v>187</v>
      </c>
      <c r="I133" s="135"/>
      <c r="J133" s="143">
        <f>BK133</f>
        <v>0</v>
      </c>
      <c r="L133" s="132"/>
      <c r="M133" s="137"/>
      <c r="P133" s="138">
        <f>SUM(P134:P147)</f>
        <v>0</v>
      </c>
      <c r="R133" s="138">
        <f>SUM(R134:R147)</f>
        <v>0</v>
      </c>
      <c r="T133" s="139">
        <f>SUM(T134:T147)</f>
        <v>0</v>
      </c>
      <c r="AR133" s="133" t="s">
        <v>82</v>
      </c>
      <c r="AT133" s="140" t="s">
        <v>74</v>
      </c>
      <c r="AU133" s="140" t="s">
        <v>82</v>
      </c>
      <c r="AY133" s="133" t="s">
        <v>186</v>
      </c>
      <c r="BK133" s="141">
        <f>SUM(BK134:BK147)</f>
        <v>0</v>
      </c>
    </row>
    <row r="134" spans="2:65" s="1" customFormat="1" ht="24.25" customHeight="1">
      <c r="B134" s="144"/>
      <c r="C134" s="145" t="s">
        <v>82</v>
      </c>
      <c r="D134" s="145" t="s">
        <v>188</v>
      </c>
      <c r="E134" s="146" t="s">
        <v>255</v>
      </c>
      <c r="F134" s="147" t="s">
        <v>256</v>
      </c>
      <c r="G134" s="148" t="s">
        <v>198</v>
      </c>
      <c r="H134" s="149">
        <v>1.8</v>
      </c>
      <c r="I134" s="150"/>
      <c r="J134" s="151">
        <f>ROUND(I134*H134,2)</f>
        <v>0</v>
      </c>
      <c r="K134" s="152"/>
      <c r="L134" s="32"/>
      <c r="M134" s="153" t="s">
        <v>1</v>
      </c>
      <c r="N134" s="154" t="s">
        <v>41</v>
      </c>
      <c r="P134" s="155">
        <f>O134*H134</f>
        <v>0</v>
      </c>
      <c r="Q134" s="155">
        <v>0</v>
      </c>
      <c r="R134" s="155">
        <f>Q134*H134</f>
        <v>0</v>
      </c>
      <c r="S134" s="155">
        <v>0</v>
      </c>
      <c r="T134" s="156">
        <f>S134*H134</f>
        <v>0</v>
      </c>
      <c r="AR134" s="157" t="s">
        <v>192</v>
      </c>
      <c r="AT134" s="157" t="s">
        <v>188</v>
      </c>
      <c r="AU134" s="157" t="s">
        <v>88</v>
      </c>
      <c r="AY134" s="17" t="s">
        <v>186</v>
      </c>
      <c r="BE134" s="158">
        <f>IF(N134="základná",J134,0)</f>
        <v>0</v>
      </c>
      <c r="BF134" s="158">
        <f>IF(N134="znížená",J134,0)</f>
        <v>0</v>
      </c>
      <c r="BG134" s="158">
        <f>IF(N134="zákl. prenesená",J134,0)</f>
        <v>0</v>
      </c>
      <c r="BH134" s="158">
        <f>IF(N134="zníž. prenesená",J134,0)</f>
        <v>0</v>
      </c>
      <c r="BI134" s="158">
        <f>IF(N134="nulová",J134,0)</f>
        <v>0</v>
      </c>
      <c r="BJ134" s="17" t="s">
        <v>88</v>
      </c>
      <c r="BK134" s="158">
        <f>ROUND(I134*H134,2)</f>
        <v>0</v>
      </c>
      <c r="BL134" s="17" t="s">
        <v>192</v>
      </c>
      <c r="BM134" s="157" t="s">
        <v>88</v>
      </c>
    </row>
    <row r="135" spans="2:65" s="12" customFormat="1">
      <c r="B135" s="159"/>
      <c r="D135" s="160" t="s">
        <v>193</v>
      </c>
      <c r="E135" s="161" t="s">
        <v>1</v>
      </c>
      <c r="F135" s="162" t="s">
        <v>2065</v>
      </c>
      <c r="H135" s="163">
        <v>1.8</v>
      </c>
      <c r="I135" s="164"/>
      <c r="L135" s="159"/>
      <c r="M135" s="165"/>
      <c r="T135" s="166"/>
      <c r="AT135" s="161" t="s">
        <v>193</v>
      </c>
      <c r="AU135" s="161" t="s">
        <v>88</v>
      </c>
      <c r="AV135" s="12" t="s">
        <v>88</v>
      </c>
      <c r="AW135" s="12" t="s">
        <v>31</v>
      </c>
      <c r="AX135" s="12" t="s">
        <v>75</v>
      </c>
      <c r="AY135" s="161" t="s">
        <v>186</v>
      </c>
    </row>
    <row r="136" spans="2:65" s="13" customFormat="1">
      <c r="B136" s="167"/>
      <c r="D136" s="160" t="s">
        <v>193</v>
      </c>
      <c r="E136" s="168" t="s">
        <v>1</v>
      </c>
      <c r="F136" s="169" t="s">
        <v>195</v>
      </c>
      <c r="H136" s="170">
        <v>1.8</v>
      </c>
      <c r="I136" s="171"/>
      <c r="L136" s="167"/>
      <c r="M136" s="172"/>
      <c r="T136" s="173"/>
      <c r="AT136" s="168" t="s">
        <v>193</v>
      </c>
      <c r="AU136" s="168" t="s">
        <v>88</v>
      </c>
      <c r="AV136" s="13" t="s">
        <v>192</v>
      </c>
      <c r="AW136" s="13" t="s">
        <v>31</v>
      </c>
      <c r="AX136" s="13" t="s">
        <v>82</v>
      </c>
      <c r="AY136" s="168" t="s">
        <v>186</v>
      </c>
    </row>
    <row r="137" spans="2:65" s="1" customFormat="1" ht="24.25" customHeight="1">
      <c r="B137" s="144"/>
      <c r="C137" s="145" t="s">
        <v>88</v>
      </c>
      <c r="D137" s="145" t="s">
        <v>188</v>
      </c>
      <c r="E137" s="146" t="s">
        <v>2066</v>
      </c>
      <c r="F137" s="147" t="s">
        <v>2067</v>
      </c>
      <c r="G137" s="148" t="s">
        <v>198</v>
      </c>
      <c r="H137" s="149">
        <v>0.54</v>
      </c>
      <c r="I137" s="150"/>
      <c r="J137" s="151">
        <f>ROUND(I137*H137,2)</f>
        <v>0</v>
      </c>
      <c r="K137" s="152"/>
      <c r="L137" s="32"/>
      <c r="M137" s="153" t="s">
        <v>1</v>
      </c>
      <c r="N137" s="154" t="s">
        <v>41</v>
      </c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AR137" s="157" t="s">
        <v>192</v>
      </c>
      <c r="AT137" s="157" t="s">
        <v>188</v>
      </c>
      <c r="AU137" s="157" t="s">
        <v>88</v>
      </c>
      <c r="AY137" s="17" t="s">
        <v>186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7" t="s">
        <v>88</v>
      </c>
      <c r="BK137" s="158">
        <f>ROUND(I137*H137,2)</f>
        <v>0</v>
      </c>
      <c r="BL137" s="17" t="s">
        <v>192</v>
      </c>
      <c r="BM137" s="157" t="s">
        <v>192</v>
      </c>
    </row>
    <row r="138" spans="2:65" s="12" customFormat="1">
      <c r="B138" s="159"/>
      <c r="D138" s="160" t="s">
        <v>193</v>
      </c>
      <c r="E138" s="161" t="s">
        <v>1</v>
      </c>
      <c r="F138" s="162" t="s">
        <v>2068</v>
      </c>
      <c r="H138" s="163">
        <v>0.54</v>
      </c>
      <c r="I138" s="164"/>
      <c r="L138" s="159"/>
      <c r="M138" s="165"/>
      <c r="T138" s="166"/>
      <c r="AT138" s="161" t="s">
        <v>193</v>
      </c>
      <c r="AU138" s="161" t="s">
        <v>88</v>
      </c>
      <c r="AV138" s="12" t="s">
        <v>88</v>
      </c>
      <c r="AW138" s="12" t="s">
        <v>31</v>
      </c>
      <c r="AX138" s="12" t="s">
        <v>75</v>
      </c>
      <c r="AY138" s="161" t="s">
        <v>186</v>
      </c>
    </row>
    <row r="139" spans="2:65" s="13" customFormat="1">
      <c r="B139" s="167"/>
      <c r="D139" s="160" t="s">
        <v>193</v>
      </c>
      <c r="E139" s="168" t="s">
        <v>1</v>
      </c>
      <c r="F139" s="169" t="s">
        <v>195</v>
      </c>
      <c r="H139" s="170">
        <v>0.54</v>
      </c>
      <c r="I139" s="171"/>
      <c r="L139" s="167"/>
      <c r="M139" s="172"/>
      <c r="T139" s="173"/>
      <c r="AT139" s="168" t="s">
        <v>193</v>
      </c>
      <c r="AU139" s="168" t="s">
        <v>88</v>
      </c>
      <c r="AV139" s="13" t="s">
        <v>192</v>
      </c>
      <c r="AW139" s="13" t="s">
        <v>31</v>
      </c>
      <c r="AX139" s="13" t="s">
        <v>82</v>
      </c>
      <c r="AY139" s="168" t="s">
        <v>186</v>
      </c>
    </row>
    <row r="140" spans="2:65" s="1" customFormat="1" ht="24.25" customHeight="1">
      <c r="B140" s="144"/>
      <c r="C140" s="145" t="s">
        <v>202</v>
      </c>
      <c r="D140" s="145" t="s">
        <v>188</v>
      </c>
      <c r="E140" s="146" t="s">
        <v>2069</v>
      </c>
      <c r="F140" s="147" t="s">
        <v>2070</v>
      </c>
      <c r="G140" s="148" t="s">
        <v>198</v>
      </c>
      <c r="H140" s="149">
        <v>1.8</v>
      </c>
      <c r="I140" s="150"/>
      <c r="J140" s="151">
        <f>ROUND(I140*H140,2)</f>
        <v>0</v>
      </c>
      <c r="K140" s="152"/>
      <c r="L140" s="32"/>
      <c r="M140" s="153" t="s">
        <v>1</v>
      </c>
      <c r="N140" s="154" t="s">
        <v>41</v>
      </c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AR140" s="157" t="s">
        <v>192</v>
      </c>
      <c r="AT140" s="157" t="s">
        <v>188</v>
      </c>
      <c r="AU140" s="157" t="s">
        <v>88</v>
      </c>
      <c r="AY140" s="17" t="s">
        <v>186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7" t="s">
        <v>88</v>
      </c>
      <c r="BK140" s="158">
        <f>ROUND(I140*H140,2)</f>
        <v>0</v>
      </c>
      <c r="BL140" s="17" t="s">
        <v>192</v>
      </c>
      <c r="BM140" s="157" t="s">
        <v>217</v>
      </c>
    </row>
    <row r="141" spans="2:65" s="1" customFormat="1" ht="16.5" customHeight="1">
      <c r="B141" s="144"/>
      <c r="C141" s="145" t="s">
        <v>192</v>
      </c>
      <c r="D141" s="145" t="s">
        <v>188</v>
      </c>
      <c r="E141" s="146" t="s">
        <v>2071</v>
      </c>
      <c r="F141" s="147" t="s">
        <v>2072</v>
      </c>
      <c r="G141" s="148" t="s">
        <v>198</v>
      </c>
      <c r="H141" s="149">
        <v>1.8</v>
      </c>
      <c r="I141" s="150"/>
      <c r="J141" s="151">
        <f>ROUND(I141*H141,2)</f>
        <v>0</v>
      </c>
      <c r="K141" s="152"/>
      <c r="L141" s="32"/>
      <c r="M141" s="153" t="s">
        <v>1</v>
      </c>
      <c r="N141" s="154" t="s">
        <v>41</v>
      </c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AR141" s="157" t="s">
        <v>192</v>
      </c>
      <c r="AT141" s="157" t="s">
        <v>188</v>
      </c>
      <c r="AU141" s="157" t="s">
        <v>88</v>
      </c>
      <c r="AY141" s="17" t="s">
        <v>186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7" t="s">
        <v>88</v>
      </c>
      <c r="BK141" s="158">
        <f>ROUND(I141*H141,2)</f>
        <v>0</v>
      </c>
      <c r="BL141" s="17" t="s">
        <v>192</v>
      </c>
      <c r="BM141" s="157" t="s">
        <v>222</v>
      </c>
    </row>
    <row r="142" spans="2:65" s="1" customFormat="1" ht="24.25" customHeight="1">
      <c r="B142" s="144"/>
      <c r="C142" s="145" t="s">
        <v>212</v>
      </c>
      <c r="D142" s="145" t="s">
        <v>188</v>
      </c>
      <c r="E142" s="146" t="s">
        <v>2073</v>
      </c>
      <c r="F142" s="147" t="s">
        <v>2074</v>
      </c>
      <c r="G142" s="148" t="s">
        <v>198</v>
      </c>
      <c r="H142" s="149">
        <v>0.9</v>
      </c>
      <c r="I142" s="150"/>
      <c r="J142" s="151">
        <f>ROUND(I142*H142,2)</f>
        <v>0</v>
      </c>
      <c r="K142" s="152"/>
      <c r="L142" s="32"/>
      <c r="M142" s="153" t="s">
        <v>1</v>
      </c>
      <c r="N142" s="154" t="s">
        <v>41</v>
      </c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AR142" s="157" t="s">
        <v>192</v>
      </c>
      <c r="AT142" s="157" t="s">
        <v>188</v>
      </c>
      <c r="AU142" s="157" t="s">
        <v>88</v>
      </c>
      <c r="AY142" s="17" t="s">
        <v>186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7" t="s">
        <v>88</v>
      </c>
      <c r="BK142" s="158">
        <f>ROUND(I142*H142,2)</f>
        <v>0</v>
      </c>
      <c r="BL142" s="17" t="s">
        <v>192</v>
      </c>
      <c r="BM142" s="157" t="s">
        <v>237</v>
      </c>
    </row>
    <row r="143" spans="2:65" s="12" customFormat="1">
      <c r="B143" s="159"/>
      <c r="D143" s="160" t="s">
        <v>193</v>
      </c>
      <c r="E143" s="161" t="s">
        <v>1</v>
      </c>
      <c r="F143" s="162" t="s">
        <v>2075</v>
      </c>
      <c r="H143" s="163">
        <v>0.9</v>
      </c>
      <c r="I143" s="164"/>
      <c r="L143" s="159"/>
      <c r="M143" s="165"/>
      <c r="T143" s="166"/>
      <c r="AT143" s="161" t="s">
        <v>193</v>
      </c>
      <c r="AU143" s="161" t="s">
        <v>88</v>
      </c>
      <c r="AV143" s="12" t="s">
        <v>88</v>
      </c>
      <c r="AW143" s="12" t="s">
        <v>31</v>
      </c>
      <c r="AX143" s="12" t="s">
        <v>75</v>
      </c>
      <c r="AY143" s="161" t="s">
        <v>186</v>
      </c>
    </row>
    <row r="144" spans="2:65" s="13" customFormat="1">
      <c r="B144" s="167"/>
      <c r="D144" s="160" t="s">
        <v>193</v>
      </c>
      <c r="E144" s="168" t="s">
        <v>1</v>
      </c>
      <c r="F144" s="169" t="s">
        <v>195</v>
      </c>
      <c r="H144" s="170">
        <v>0.9</v>
      </c>
      <c r="I144" s="171"/>
      <c r="L144" s="167"/>
      <c r="M144" s="172"/>
      <c r="T144" s="173"/>
      <c r="AT144" s="168" t="s">
        <v>193</v>
      </c>
      <c r="AU144" s="168" t="s">
        <v>88</v>
      </c>
      <c r="AV144" s="13" t="s">
        <v>192</v>
      </c>
      <c r="AW144" s="13" t="s">
        <v>31</v>
      </c>
      <c r="AX144" s="13" t="s">
        <v>82</v>
      </c>
      <c r="AY144" s="168" t="s">
        <v>186</v>
      </c>
    </row>
    <row r="145" spans="2:65" s="1" customFormat="1" ht="24.25" customHeight="1">
      <c r="B145" s="144"/>
      <c r="C145" s="180" t="s">
        <v>217</v>
      </c>
      <c r="D145" s="180" t="s">
        <v>218</v>
      </c>
      <c r="E145" s="181" t="s">
        <v>2076</v>
      </c>
      <c r="F145" s="182" t="s">
        <v>2077</v>
      </c>
      <c r="G145" s="183" t="s">
        <v>277</v>
      </c>
      <c r="H145" s="184">
        <v>1.7010000000000001</v>
      </c>
      <c r="I145" s="185"/>
      <c r="J145" s="186">
        <f>ROUND(I145*H145,2)</f>
        <v>0</v>
      </c>
      <c r="K145" s="187"/>
      <c r="L145" s="188"/>
      <c r="M145" s="189" t="s">
        <v>1</v>
      </c>
      <c r="N145" s="190" t="s">
        <v>41</v>
      </c>
      <c r="P145" s="155">
        <f>O145*H145</f>
        <v>0</v>
      </c>
      <c r="Q145" s="155">
        <v>0</v>
      </c>
      <c r="R145" s="155">
        <f>Q145*H145</f>
        <v>0</v>
      </c>
      <c r="S145" s="155">
        <v>0</v>
      </c>
      <c r="T145" s="156">
        <f>S145*H145</f>
        <v>0</v>
      </c>
      <c r="AR145" s="157" t="s">
        <v>222</v>
      </c>
      <c r="AT145" s="157" t="s">
        <v>218</v>
      </c>
      <c r="AU145" s="157" t="s">
        <v>88</v>
      </c>
      <c r="AY145" s="17" t="s">
        <v>186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7" t="s">
        <v>88</v>
      </c>
      <c r="BK145" s="158">
        <f>ROUND(I145*H145,2)</f>
        <v>0</v>
      </c>
      <c r="BL145" s="17" t="s">
        <v>192</v>
      </c>
      <c r="BM145" s="157" t="s">
        <v>254</v>
      </c>
    </row>
    <row r="146" spans="2:65" s="12" customFormat="1">
      <c r="B146" s="159"/>
      <c r="D146" s="160" t="s">
        <v>193</v>
      </c>
      <c r="E146" s="161" t="s">
        <v>1</v>
      </c>
      <c r="F146" s="162" t="s">
        <v>2078</v>
      </c>
      <c r="H146" s="163">
        <v>1.7010000000000001</v>
      </c>
      <c r="I146" s="164"/>
      <c r="L146" s="159"/>
      <c r="M146" s="165"/>
      <c r="T146" s="166"/>
      <c r="AT146" s="161" t="s">
        <v>193</v>
      </c>
      <c r="AU146" s="161" t="s">
        <v>88</v>
      </c>
      <c r="AV146" s="12" t="s">
        <v>88</v>
      </c>
      <c r="AW146" s="12" t="s">
        <v>31</v>
      </c>
      <c r="AX146" s="12" t="s">
        <v>75</v>
      </c>
      <c r="AY146" s="161" t="s">
        <v>186</v>
      </c>
    </row>
    <row r="147" spans="2:65" s="13" customFormat="1">
      <c r="B147" s="167"/>
      <c r="D147" s="160" t="s">
        <v>193</v>
      </c>
      <c r="E147" s="168" t="s">
        <v>1</v>
      </c>
      <c r="F147" s="169" t="s">
        <v>195</v>
      </c>
      <c r="H147" s="170">
        <v>1.7010000000000001</v>
      </c>
      <c r="I147" s="171"/>
      <c r="L147" s="167"/>
      <c r="M147" s="172"/>
      <c r="T147" s="173"/>
      <c r="AT147" s="168" t="s">
        <v>193</v>
      </c>
      <c r="AU147" s="168" t="s">
        <v>88</v>
      </c>
      <c r="AV147" s="13" t="s">
        <v>192</v>
      </c>
      <c r="AW147" s="13" t="s">
        <v>31</v>
      </c>
      <c r="AX147" s="13" t="s">
        <v>82</v>
      </c>
      <c r="AY147" s="168" t="s">
        <v>186</v>
      </c>
    </row>
    <row r="148" spans="2:65" s="11" customFormat="1" ht="22.9" customHeight="1">
      <c r="B148" s="132"/>
      <c r="D148" s="133" t="s">
        <v>74</v>
      </c>
      <c r="E148" s="142" t="s">
        <v>192</v>
      </c>
      <c r="F148" s="142" t="s">
        <v>425</v>
      </c>
      <c r="I148" s="135"/>
      <c r="J148" s="143">
        <f>BK148</f>
        <v>0</v>
      </c>
      <c r="L148" s="132"/>
      <c r="M148" s="137"/>
      <c r="P148" s="138">
        <f>SUM(P149:P151)</f>
        <v>0</v>
      </c>
      <c r="R148" s="138">
        <f>SUM(R149:R151)</f>
        <v>0</v>
      </c>
      <c r="T148" s="139">
        <f>SUM(T149:T151)</f>
        <v>0</v>
      </c>
      <c r="AR148" s="133" t="s">
        <v>82</v>
      </c>
      <c r="AT148" s="140" t="s">
        <v>74</v>
      </c>
      <c r="AU148" s="140" t="s">
        <v>82</v>
      </c>
      <c r="AY148" s="133" t="s">
        <v>186</v>
      </c>
      <c r="BK148" s="141">
        <f>SUM(BK149:BK151)</f>
        <v>0</v>
      </c>
    </row>
    <row r="149" spans="2:65" s="1" customFormat="1" ht="37.9" customHeight="1">
      <c r="B149" s="144"/>
      <c r="C149" s="145" t="s">
        <v>225</v>
      </c>
      <c r="D149" s="145" t="s">
        <v>188</v>
      </c>
      <c r="E149" s="146" t="s">
        <v>1843</v>
      </c>
      <c r="F149" s="147" t="s">
        <v>1844</v>
      </c>
      <c r="G149" s="148" t="s">
        <v>198</v>
      </c>
      <c r="H149" s="149">
        <v>0.9</v>
      </c>
      <c r="I149" s="150"/>
      <c r="J149" s="151">
        <f>ROUND(I149*H149,2)</f>
        <v>0</v>
      </c>
      <c r="K149" s="152"/>
      <c r="L149" s="32"/>
      <c r="M149" s="153" t="s">
        <v>1</v>
      </c>
      <c r="N149" s="154" t="s">
        <v>41</v>
      </c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AR149" s="157" t="s">
        <v>192</v>
      </c>
      <c r="AT149" s="157" t="s">
        <v>188</v>
      </c>
      <c r="AU149" s="157" t="s">
        <v>88</v>
      </c>
      <c r="AY149" s="17" t="s">
        <v>186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7" t="s">
        <v>88</v>
      </c>
      <c r="BK149" s="158">
        <f>ROUND(I149*H149,2)</f>
        <v>0</v>
      </c>
      <c r="BL149" s="17" t="s">
        <v>192</v>
      </c>
      <c r="BM149" s="157" t="s">
        <v>264</v>
      </c>
    </row>
    <row r="150" spans="2:65" s="12" customFormat="1">
      <c r="B150" s="159"/>
      <c r="D150" s="160" t="s">
        <v>193</v>
      </c>
      <c r="E150" s="161" t="s">
        <v>1</v>
      </c>
      <c r="F150" s="162" t="s">
        <v>2075</v>
      </c>
      <c r="H150" s="163">
        <v>0.9</v>
      </c>
      <c r="I150" s="164"/>
      <c r="L150" s="159"/>
      <c r="M150" s="165"/>
      <c r="T150" s="166"/>
      <c r="AT150" s="161" t="s">
        <v>193</v>
      </c>
      <c r="AU150" s="161" t="s">
        <v>88</v>
      </c>
      <c r="AV150" s="12" t="s">
        <v>88</v>
      </c>
      <c r="AW150" s="12" t="s">
        <v>31</v>
      </c>
      <c r="AX150" s="12" t="s">
        <v>75</v>
      </c>
      <c r="AY150" s="161" t="s">
        <v>186</v>
      </c>
    </row>
    <row r="151" spans="2:65" s="13" customFormat="1">
      <c r="B151" s="167"/>
      <c r="D151" s="160" t="s">
        <v>193</v>
      </c>
      <c r="E151" s="168" t="s">
        <v>1</v>
      </c>
      <c r="F151" s="169" t="s">
        <v>195</v>
      </c>
      <c r="H151" s="170">
        <v>0.9</v>
      </c>
      <c r="I151" s="171"/>
      <c r="L151" s="167"/>
      <c r="M151" s="172"/>
      <c r="T151" s="173"/>
      <c r="AT151" s="168" t="s">
        <v>193</v>
      </c>
      <c r="AU151" s="168" t="s">
        <v>88</v>
      </c>
      <c r="AV151" s="13" t="s">
        <v>192</v>
      </c>
      <c r="AW151" s="13" t="s">
        <v>31</v>
      </c>
      <c r="AX151" s="13" t="s">
        <v>82</v>
      </c>
      <c r="AY151" s="168" t="s">
        <v>186</v>
      </c>
    </row>
    <row r="152" spans="2:65" s="11" customFormat="1" ht="22.9" customHeight="1">
      <c r="B152" s="132"/>
      <c r="D152" s="133" t="s">
        <v>74</v>
      </c>
      <c r="E152" s="142" t="s">
        <v>232</v>
      </c>
      <c r="F152" s="142" t="s">
        <v>843</v>
      </c>
      <c r="I152" s="135"/>
      <c r="J152" s="143">
        <f>BK152</f>
        <v>0</v>
      </c>
      <c r="L152" s="132"/>
      <c r="M152" s="137"/>
      <c r="P152" s="138">
        <v>0</v>
      </c>
      <c r="R152" s="138">
        <v>0</v>
      </c>
      <c r="T152" s="139">
        <v>0</v>
      </c>
      <c r="AR152" s="133" t="s">
        <v>82</v>
      </c>
      <c r="AT152" s="140" t="s">
        <v>74</v>
      </c>
      <c r="AU152" s="140" t="s">
        <v>82</v>
      </c>
      <c r="AY152" s="133" t="s">
        <v>186</v>
      </c>
      <c r="BK152" s="141">
        <v>0</v>
      </c>
    </row>
    <row r="153" spans="2:65" s="11" customFormat="1" ht="25.9" customHeight="1">
      <c r="B153" s="132"/>
      <c r="D153" s="133" t="s">
        <v>74</v>
      </c>
      <c r="E153" s="134" t="s">
        <v>1051</v>
      </c>
      <c r="F153" s="134" t="s">
        <v>1052</v>
      </c>
      <c r="I153" s="135"/>
      <c r="J153" s="136">
        <f>BK153</f>
        <v>0</v>
      </c>
      <c r="L153" s="132"/>
      <c r="M153" s="137"/>
      <c r="P153" s="138">
        <f>P154+P177+P210+P268+P330</f>
        <v>0</v>
      </c>
      <c r="R153" s="138">
        <f>R154+R177+R210+R268+R330</f>
        <v>2.3519999999999999E-2</v>
      </c>
      <c r="T153" s="139">
        <f>T154+T177+T210+T268+T330</f>
        <v>0</v>
      </c>
      <c r="AR153" s="133" t="s">
        <v>88</v>
      </c>
      <c r="AT153" s="140" t="s">
        <v>74</v>
      </c>
      <c r="AU153" s="140" t="s">
        <v>75</v>
      </c>
      <c r="AY153" s="133" t="s">
        <v>186</v>
      </c>
      <c r="BK153" s="141">
        <f>BK154+BK177+BK210+BK268+BK330</f>
        <v>0</v>
      </c>
    </row>
    <row r="154" spans="2:65" s="11" customFormat="1" ht="22.9" customHeight="1">
      <c r="B154" s="132"/>
      <c r="D154" s="133" t="s">
        <v>74</v>
      </c>
      <c r="E154" s="142" t="s">
        <v>1123</v>
      </c>
      <c r="F154" s="142" t="s">
        <v>1124</v>
      </c>
      <c r="I154" s="135"/>
      <c r="J154" s="143">
        <f>BK154</f>
        <v>0</v>
      </c>
      <c r="L154" s="132"/>
      <c r="M154" s="137"/>
      <c r="P154" s="138">
        <f>SUM(P155:P176)</f>
        <v>0</v>
      </c>
      <c r="R154" s="138">
        <f>SUM(R155:R176)</f>
        <v>0</v>
      </c>
      <c r="T154" s="139">
        <f>SUM(T155:T176)</f>
        <v>0</v>
      </c>
      <c r="AR154" s="133" t="s">
        <v>88</v>
      </c>
      <c r="AT154" s="140" t="s">
        <v>74</v>
      </c>
      <c r="AU154" s="140" t="s">
        <v>82</v>
      </c>
      <c r="AY154" s="133" t="s">
        <v>186</v>
      </c>
      <c r="BK154" s="141">
        <f>SUM(BK155:BK176)</f>
        <v>0</v>
      </c>
    </row>
    <row r="155" spans="2:65" s="1" customFormat="1" ht="24.25" customHeight="1">
      <c r="B155" s="144"/>
      <c r="C155" s="145" t="s">
        <v>222</v>
      </c>
      <c r="D155" s="145" t="s">
        <v>188</v>
      </c>
      <c r="E155" s="146" t="s">
        <v>2079</v>
      </c>
      <c r="F155" s="147" t="s">
        <v>2080</v>
      </c>
      <c r="G155" s="148" t="s">
        <v>322</v>
      </c>
      <c r="H155" s="149">
        <v>19.399999999999999</v>
      </c>
      <c r="I155" s="150"/>
      <c r="J155" s="151">
        <f>ROUND(I155*H155,2)</f>
        <v>0</v>
      </c>
      <c r="K155" s="152"/>
      <c r="L155" s="32"/>
      <c r="M155" s="153" t="s">
        <v>1</v>
      </c>
      <c r="N155" s="154" t="s">
        <v>41</v>
      </c>
      <c r="P155" s="155">
        <f>O155*H155</f>
        <v>0</v>
      </c>
      <c r="Q155" s="155">
        <v>0</v>
      </c>
      <c r="R155" s="155">
        <f>Q155*H155</f>
        <v>0</v>
      </c>
      <c r="S155" s="155">
        <v>0</v>
      </c>
      <c r="T155" s="156">
        <f>S155*H155</f>
        <v>0</v>
      </c>
      <c r="AR155" s="157" t="s">
        <v>267</v>
      </c>
      <c r="AT155" s="157" t="s">
        <v>188</v>
      </c>
      <c r="AU155" s="157" t="s">
        <v>88</v>
      </c>
      <c r="AY155" s="17" t="s">
        <v>186</v>
      </c>
      <c r="BE155" s="158">
        <f>IF(N155="základná",J155,0)</f>
        <v>0</v>
      </c>
      <c r="BF155" s="158">
        <f>IF(N155="znížená",J155,0)</f>
        <v>0</v>
      </c>
      <c r="BG155" s="158">
        <f>IF(N155="zákl. prenesená",J155,0)</f>
        <v>0</v>
      </c>
      <c r="BH155" s="158">
        <f>IF(N155="zníž. prenesená",J155,0)</f>
        <v>0</v>
      </c>
      <c r="BI155" s="158">
        <f>IF(N155="nulová",J155,0)</f>
        <v>0</v>
      </c>
      <c r="BJ155" s="17" t="s">
        <v>88</v>
      </c>
      <c r="BK155" s="158">
        <f>ROUND(I155*H155,2)</f>
        <v>0</v>
      </c>
      <c r="BL155" s="17" t="s">
        <v>267</v>
      </c>
      <c r="BM155" s="157" t="s">
        <v>267</v>
      </c>
    </row>
    <row r="156" spans="2:65" s="14" customFormat="1" ht="20">
      <c r="B156" s="174"/>
      <c r="D156" s="160" t="s">
        <v>193</v>
      </c>
      <c r="E156" s="175" t="s">
        <v>1</v>
      </c>
      <c r="F156" s="176" t="s">
        <v>2081</v>
      </c>
      <c r="H156" s="175" t="s">
        <v>1</v>
      </c>
      <c r="I156" s="177"/>
      <c r="L156" s="174"/>
      <c r="M156" s="178"/>
      <c r="T156" s="179"/>
      <c r="AT156" s="175" t="s">
        <v>193</v>
      </c>
      <c r="AU156" s="175" t="s">
        <v>88</v>
      </c>
      <c r="AV156" s="14" t="s">
        <v>82</v>
      </c>
      <c r="AW156" s="14" t="s">
        <v>31</v>
      </c>
      <c r="AX156" s="14" t="s">
        <v>75</v>
      </c>
      <c r="AY156" s="175" t="s">
        <v>186</v>
      </c>
    </row>
    <row r="157" spans="2:65" s="12" customFormat="1">
      <c r="B157" s="159"/>
      <c r="D157" s="160" t="s">
        <v>193</v>
      </c>
      <c r="E157" s="161" t="s">
        <v>1</v>
      </c>
      <c r="F157" s="162" t="s">
        <v>2082</v>
      </c>
      <c r="H157" s="163">
        <v>19.399999999999999</v>
      </c>
      <c r="I157" s="164"/>
      <c r="L157" s="159"/>
      <c r="M157" s="165"/>
      <c r="T157" s="166"/>
      <c r="AT157" s="161" t="s">
        <v>193</v>
      </c>
      <c r="AU157" s="161" t="s">
        <v>88</v>
      </c>
      <c r="AV157" s="12" t="s">
        <v>88</v>
      </c>
      <c r="AW157" s="12" t="s">
        <v>31</v>
      </c>
      <c r="AX157" s="12" t="s">
        <v>75</v>
      </c>
      <c r="AY157" s="161" t="s">
        <v>186</v>
      </c>
    </row>
    <row r="158" spans="2:65" s="13" customFormat="1">
      <c r="B158" s="167"/>
      <c r="D158" s="160" t="s">
        <v>193</v>
      </c>
      <c r="E158" s="168" t="s">
        <v>1</v>
      </c>
      <c r="F158" s="169" t="s">
        <v>195</v>
      </c>
      <c r="H158" s="170">
        <v>19.399999999999999</v>
      </c>
      <c r="I158" s="171"/>
      <c r="L158" s="167"/>
      <c r="M158" s="172"/>
      <c r="T158" s="173"/>
      <c r="AT158" s="168" t="s">
        <v>193</v>
      </c>
      <c r="AU158" s="168" t="s">
        <v>88</v>
      </c>
      <c r="AV158" s="13" t="s">
        <v>192</v>
      </c>
      <c r="AW158" s="13" t="s">
        <v>31</v>
      </c>
      <c r="AX158" s="13" t="s">
        <v>82</v>
      </c>
      <c r="AY158" s="168" t="s">
        <v>186</v>
      </c>
    </row>
    <row r="159" spans="2:65" s="1" customFormat="1" ht="33" customHeight="1">
      <c r="B159" s="144"/>
      <c r="C159" s="180" t="s">
        <v>232</v>
      </c>
      <c r="D159" s="180" t="s">
        <v>218</v>
      </c>
      <c r="E159" s="181" t="s">
        <v>2083</v>
      </c>
      <c r="F159" s="182" t="s">
        <v>2084</v>
      </c>
      <c r="G159" s="183" t="s">
        <v>322</v>
      </c>
      <c r="H159" s="184">
        <v>19.788</v>
      </c>
      <c r="I159" s="185"/>
      <c r="J159" s="186">
        <f>ROUND(I159*H159,2)</f>
        <v>0</v>
      </c>
      <c r="K159" s="187"/>
      <c r="L159" s="188"/>
      <c r="M159" s="189" t="s">
        <v>1</v>
      </c>
      <c r="N159" s="190" t="s">
        <v>41</v>
      </c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AR159" s="157" t="s">
        <v>336</v>
      </c>
      <c r="AT159" s="157" t="s">
        <v>218</v>
      </c>
      <c r="AU159" s="157" t="s">
        <v>88</v>
      </c>
      <c r="AY159" s="17" t="s">
        <v>186</v>
      </c>
      <c r="BE159" s="158">
        <f>IF(N159="základná",J159,0)</f>
        <v>0</v>
      </c>
      <c r="BF159" s="158">
        <f>IF(N159="znížená",J159,0)</f>
        <v>0</v>
      </c>
      <c r="BG159" s="158">
        <f>IF(N159="zákl. prenesená",J159,0)</f>
        <v>0</v>
      </c>
      <c r="BH159" s="158">
        <f>IF(N159="zníž. prenesená",J159,0)</f>
        <v>0</v>
      </c>
      <c r="BI159" s="158">
        <f>IF(N159="nulová",J159,0)</f>
        <v>0</v>
      </c>
      <c r="BJ159" s="17" t="s">
        <v>88</v>
      </c>
      <c r="BK159" s="158">
        <f>ROUND(I159*H159,2)</f>
        <v>0</v>
      </c>
      <c r="BL159" s="17" t="s">
        <v>267</v>
      </c>
      <c r="BM159" s="157" t="s">
        <v>272</v>
      </c>
    </row>
    <row r="160" spans="2:65" s="12" customFormat="1">
      <c r="B160" s="159"/>
      <c r="D160" s="160" t="s">
        <v>193</v>
      </c>
      <c r="E160" s="161" t="s">
        <v>1</v>
      </c>
      <c r="F160" s="162" t="s">
        <v>2085</v>
      </c>
      <c r="H160" s="163">
        <v>19.788</v>
      </c>
      <c r="I160" s="164"/>
      <c r="L160" s="159"/>
      <c r="M160" s="165"/>
      <c r="T160" s="166"/>
      <c r="AT160" s="161" t="s">
        <v>193</v>
      </c>
      <c r="AU160" s="161" t="s">
        <v>88</v>
      </c>
      <c r="AV160" s="12" t="s">
        <v>88</v>
      </c>
      <c r="AW160" s="12" t="s">
        <v>31</v>
      </c>
      <c r="AX160" s="12" t="s">
        <v>75</v>
      </c>
      <c r="AY160" s="161" t="s">
        <v>186</v>
      </c>
    </row>
    <row r="161" spans="2:65" s="13" customFormat="1">
      <c r="B161" s="167"/>
      <c r="D161" s="160" t="s">
        <v>193</v>
      </c>
      <c r="E161" s="168" t="s">
        <v>1</v>
      </c>
      <c r="F161" s="169" t="s">
        <v>195</v>
      </c>
      <c r="H161" s="170">
        <v>19.788</v>
      </c>
      <c r="I161" s="171"/>
      <c r="L161" s="167"/>
      <c r="M161" s="172"/>
      <c r="T161" s="173"/>
      <c r="AT161" s="168" t="s">
        <v>193</v>
      </c>
      <c r="AU161" s="168" t="s">
        <v>88</v>
      </c>
      <c r="AV161" s="13" t="s">
        <v>192</v>
      </c>
      <c r="AW161" s="13" t="s">
        <v>31</v>
      </c>
      <c r="AX161" s="13" t="s">
        <v>82</v>
      </c>
      <c r="AY161" s="168" t="s">
        <v>186</v>
      </c>
    </row>
    <row r="162" spans="2:65" s="1" customFormat="1" ht="24.25" customHeight="1">
      <c r="B162" s="144"/>
      <c r="C162" s="145" t="s">
        <v>237</v>
      </c>
      <c r="D162" s="145" t="s">
        <v>188</v>
      </c>
      <c r="E162" s="146" t="s">
        <v>2086</v>
      </c>
      <c r="F162" s="147" t="s">
        <v>2087</v>
      </c>
      <c r="G162" s="148" t="s">
        <v>322</v>
      </c>
      <c r="H162" s="149">
        <v>30.9</v>
      </c>
      <c r="I162" s="150"/>
      <c r="J162" s="151">
        <f>ROUND(I162*H162,2)</f>
        <v>0</v>
      </c>
      <c r="K162" s="152"/>
      <c r="L162" s="32"/>
      <c r="M162" s="153" t="s">
        <v>1</v>
      </c>
      <c r="N162" s="154" t="s">
        <v>41</v>
      </c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AR162" s="157" t="s">
        <v>267</v>
      </c>
      <c r="AT162" s="157" t="s">
        <v>188</v>
      </c>
      <c r="AU162" s="157" t="s">
        <v>88</v>
      </c>
      <c r="AY162" s="17" t="s">
        <v>186</v>
      </c>
      <c r="BE162" s="158">
        <f>IF(N162="základná",J162,0)</f>
        <v>0</v>
      </c>
      <c r="BF162" s="158">
        <f>IF(N162="znížená",J162,0)</f>
        <v>0</v>
      </c>
      <c r="BG162" s="158">
        <f>IF(N162="zákl. prenesená",J162,0)</f>
        <v>0</v>
      </c>
      <c r="BH162" s="158">
        <f>IF(N162="zníž. prenesená",J162,0)</f>
        <v>0</v>
      </c>
      <c r="BI162" s="158">
        <f>IF(N162="nulová",J162,0)</f>
        <v>0</v>
      </c>
      <c r="BJ162" s="17" t="s">
        <v>88</v>
      </c>
      <c r="BK162" s="158">
        <f>ROUND(I162*H162,2)</f>
        <v>0</v>
      </c>
      <c r="BL162" s="17" t="s">
        <v>267</v>
      </c>
      <c r="BM162" s="157" t="s">
        <v>288</v>
      </c>
    </row>
    <row r="163" spans="2:65" s="14" customFormat="1" ht="20">
      <c r="B163" s="174"/>
      <c r="D163" s="160" t="s">
        <v>193</v>
      </c>
      <c r="E163" s="175" t="s">
        <v>1</v>
      </c>
      <c r="F163" s="176" t="s">
        <v>2081</v>
      </c>
      <c r="H163" s="175" t="s">
        <v>1</v>
      </c>
      <c r="I163" s="177"/>
      <c r="L163" s="174"/>
      <c r="M163" s="178"/>
      <c r="T163" s="179"/>
      <c r="AT163" s="175" t="s">
        <v>193</v>
      </c>
      <c r="AU163" s="175" t="s">
        <v>88</v>
      </c>
      <c r="AV163" s="14" t="s">
        <v>82</v>
      </c>
      <c r="AW163" s="14" t="s">
        <v>31</v>
      </c>
      <c r="AX163" s="14" t="s">
        <v>75</v>
      </c>
      <c r="AY163" s="175" t="s">
        <v>186</v>
      </c>
    </row>
    <row r="164" spans="2:65" s="12" customFormat="1">
      <c r="B164" s="159"/>
      <c r="D164" s="160" t="s">
        <v>193</v>
      </c>
      <c r="E164" s="161" t="s">
        <v>1</v>
      </c>
      <c r="F164" s="162" t="s">
        <v>2088</v>
      </c>
      <c r="H164" s="163">
        <v>30.9</v>
      </c>
      <c r="I164" s="164"/>
      <c r="L164" s="159"/>
      <c r="M164" s="165"/>
      <c r="T164" s="166"/>
      <c r="AT164" s="161" t="s">
        <v>193</v>
      </c>
      <c r="AU164" s="161" t="s">
        <v>88</v>
      </c>
      <c r="AV164" s="12" t="s">
        <v>88</v>
      </c>
      <c r="AW164" s="12" t="s">
        <v>31</v>
      </c>
      <c r="AX164" s="12" t="s">
        <v>75</v>
      </c>
      <c r="AY164" s="161" t="s">
        <v>186</v>
      </c>
    </row>
    <row r="165" spans="2:65" s="13" customFormat="1">
      <c r="B165" s="167"/>
      <c r="D165" s="160" t="s">
        <v>193</v>
      </c>
      <c r="E165" s="168" t="s">
        <v>1</v>
      </c>
      <c r="F165" s="169" t="s">
        <v>195</v>
      </c>
      <c r="H165" s="170">
        <v>30.9</v>
      </c>
      <c r="I165" s="171"/>
      <c r="L165" s="167"/>
      <c r="M165" s="172"/>
      <c r="T165" s="173"/>
      <c r="AT165" s="168" t="s">
        <v>193</v>
      </c>
      <c r="AU165" s="168" t="s">
        <v>88</v>
      </c>
      <c r="AV165" s="13" t="s">
        <v>192</v>
      </c>
      <c r="AW165" s="13" t="s">
        <v>31</v>
      </c>
      <c r="AX165" s="13" t="s">
        <v>82</v>
      </c>
      <c r="AY165" s="168" t="s">
        <v>186</v>
      </c>
    </row>
    <row r="166" spans="2:65" s="1" customFormat="1" ht="33" customHeight="1">
      <c r="B166" s="144"/>
      <c r="C166" s="180" t="s">
        <v>249</v>
      </c>
      <c r="D166" s="180" t="s">
        <v>218</v>
      </c>
      <c r="E166" s="181" t="s">
        <v>2089</v>
      </c>
      <c r="F166" s="182" t="s">
        <v>2090</v>
      </c>
      <c r="G166" s="183" t="s">
        <v>322</v>
      </c>
      <c r="H166" s="184">
        <v>31.518000000000001</v>
      </c>
      <c r="I166" s="185"/>
      <c r="J166" s="186">
        <f>ROUND(I166*H166,2)</f>
        <v>0</v>
      </c>
      <c r="K166" s="187"/>
      <c r="L166" s="188"/>
      <c r="M166" s="189" t="s">
        <v>1</v>
      </c>
      <c r="N166" s="190" t="s">
        <v>41</v>
      </c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AR166" s="157" t="s">
        <v>336</v>
      </c>
      <c r="AT166" s="157" t="s">
        <v>218</v>
      </c>
      <c r="AU166" s="157" t="s">
        <v>88</v>
      </c>
      <c r="AY166" s="17" t="s">
        <v>186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7" t="s">
        <v>88</v>
      </c>
      <c r="BK166" s="158">
        <f>ROUND(I166*H166,2)</f>
        <v>0</v>
      </c>
      <c r="BL166" s="17" t="s">
        <v>267</v>
      </c>
      <c r="BM166" s="157" t="s">
        <v>292</v>
      </c>
    </row>
    <row r="167" spans="2:65" s="12" customFormat="1">
      <c r="B167" s="159"/>
      <c r="D167" s="160" t="s">
        <v>193</v>
      </c>
      <c r="E167" s="161" t="s">
        <v>1</v>
      </c>
      <c r="F167" s="162" t="s">
        <v>2091</v>
      </c>
      <c r="H167" s="163">
        <v>31.518000000000001</v>
      </c>
      <c r="I167" s="164"/>
      <c r="L167" s="159"/>
      <c r="M167" s="165"/>
      <c r="T167" s="166"/>
      <c r="AT167" s="161" t="s">
        <v>193</v>
      </c>
      <c r="AU167" s="161" t="s">
        <v>88</v>
      </c>
      <c r="AV167" s="12" t="s">
        <v>88</v>
      </c>
      <c r="AW167" s="12" t="s">
        <v>31</v>
      </c>
      <c r="AX167" s="12" t="s">
        <v>75</v>
      </c>
      <c r="AY167" s="161" t="s">
        <v>186</v>
      </c>
    </row>
    <row r="168" spans="2:65" s="13" customFormat="1">
      <c r="B168" s="167"/>
      <c r="D168" s="160" t="s">
        <v>193</v>
      </c>
      <c r="E168" s="168" t="s">
        <v>1</v>
      </c>
      <c r="F168" s="169" t="s">
        <v>195</v>
      </c>
      <c r="H168" s="170">
        <v>31.518000000000001</v>
      </c>
      <c r="I168" s="171"/>
      <c r="L168" s="167"/>
      <c r="M168" s="172"/>
      <c r="T168" s="173"/>
      <c r="AT168" s="168" t="s">
        <v>193</v>
      </c>
      <c r="AU168" s="168" t="s">
        <v>88</v>
      </c>
      <c r="AV168" s="13" t="s">
        <v>192</v>
      </c>
      <c r="AW168" s="13" t="s">
        <v>31</v>
      </c>
      <c r="AX168" s="13" t="s">
        <v>82</v>
      </c>
      <c r="AY168" s="168" t="s">
        <v>186</v>
      </c>
    </row>
    <row r="169" spans="2:65" s="1" customFormat="1" ht="24.25" customHeight="1">
      <c r="B169" s="144"/>
      <c r="C169" s="145" t="s">
        <v>254</v>
      </c>
      <c r="D169" s="145" t="s">
        <v>188</v>
      </c>
      <c r="E169" s="146" t="s">
        <v>2092</v>
      </c>
      <c r="F169" s="147" t="s">
        <v>2093</v>
      </c>
      <c r="G169" s="148" t="s">
        <v>322</v>
      </c>
      <c r="H169" s="149">
        <v>14</v>
      </c>
      <c r="I169" s="150"/>
      <c r="J169" s="151">
        <f>ROUND(I169*H169,2)</f>
        <v>0</v>
      </c>
      <c r="K169" s="152"/>
      <c r="L169" s="32"/>
      <c r="M169" s="153" t="s">
        <v>1</v>
      </c>
      <c r="N169" s="154" t="s">
        <v>41</v>
      </c>
      <c r="P169" s="155">
        <f>O169*H169</f>
        <v>0</v>
      </c>
      <c r="Q169" s="155">
        <v>0</v>
      </c>
      <c r="R169" s="155">
        <f>Q169*H169</f>
        <v>0</v>
      </c>
      <c r="S169" s="155">
        <v>0</v>
      </c>
      <c r="T169" s="156">
        <f>S169*H169</f>
        <v>0</v>
      </c>
      <c r="AR169" s="157" t="s">
        <v>267</v>
      </c>
      <c r="AT169" s="157" t="s">
        <v>188</v>
      </c>
      <c r="AU169" s="157" t="s">
        <v>88</v>
      </c>
      <c r="AY169" s="17" t="s">
        <v>186</v>
      </c>
      <c r="BE169" s="158">
        <f>IF(N169="základná",J169,0)</f>
        <v>0</v>
      </c>
      <c r="BF169" s="158">
        <f>IF(N169="znížená",J169,0)</f>
        <v>0</v>
      </c>
      <c r="BG169" s="158">
        <f>IF(N169="zákl. prenesená",J169,0)</f>
        <v>0</v>
      </c>
      <c r="BH169" s="158">
        <f>IF(N169="zníž. prenesená",J169,0)</f>
        <v>0</v>
      </c>
      <c r="BI169" s="158">
        <f>IF(N169="nulová",J169,0)</f>
        <v>0</v>
      </c>
      <c r="BJ169" s="17" t="s">
        <v>88</v>
      </c>
      <c r="BK169" s="158">
        <f>ROUND(I169*H169,2)</f>
        <v>0</v>
      </c>
      <c r="BL169" s="17" t="s">
        <v>267</v>
      </c>
      <c r="BM169" s="157" t="s">
        <v>314</v>
      </c>
    </row>
    <row r="170" spans="2:65" s="14" customFormat="1" ht="20">
      <c r="B170" s="174"/>
      <c r="D170" s="160" t="s">
        <v>193</v>
      </c>
      <c r="E170" s="175" t="s">
        <v>1</v>
      </c>
      <c r="F170" s="176" t="s">
        <v>2081</v>
      </c>
      <c r="H170" s="175" t="s">
        <v>1</v>
      </c>
      <c r="I170" s="177"/>
      <c r="L170" s="174"/>
      <c r="M170" s="178"/>
      <c r="T170" s="179"/>
      <c r="AT170" s="175" t="s">
        <v>193</v>
      </c>
      <c r="AU170" s="175" t="s">
        <v>88</v>
      </c>
      <c r="AV170" s="14" t="s">
        <v>82</v>
      </c>
      <c r="AW170" s="14" t="s">
        <v>31</v>
      </c>
      <c r="AX170" s="14" t="s">
        <v>75</v>
      </c>
      <c r="AY170" s="175" t="s">
        <v>186</v>
      </c>
    </row>
    <row r="171" spans="2:65" s="12" customFormat="1">
      <c r="B171" s="159"/>
      <c r="D171" s="160" t="s">
        <v>193</v>
      </c>
      <c r="E171" s="161" t="s">
        <v>1</v>
      </c>
      <c r="F171" s="162" t="s">
        <v>2094</v>
      </c>
      <c r="H171" s="163">
        <v>14</v>
      </c>
      <c r="I171" s="164"/>
      <c r="L171" s="159"/>
      <c r="M171" s="165"/>
      <c r="T171" s="166"/>
      <c r="AT171" s="161" t="s">
        <v>193</v>
      </c>
      <c r="AU171" s="161" t="s">
        <v>88</v>
      </c>
      <c r="AV171" s="12" t="s">
        <v>88</v>
      </c>
      <c r="AW171" s="12" t="s">
        <v>31</v>
      </c>
      <c r="AX171" s="12" t="s">
        <v>75</v>
      </c>
      <c r="AY171" s="161" t="s">
        <v>186</v>
      </c>
    </row>
    <row r="172" spans="2:65" s="13" customFormat="1">
      <c r="B172" s="167"/>
      <c r="D172" s="160" t="s">
        <v>193</v>
      </c>
      <c r="E172" s="168" t="s">
        <v>1</v>
      </c>
      <c r="F172" s="169" t="s">
        <v>195</v>
      </c>
      <c r="H172" s="170">
        <v>14</v>
      </c>
      <c r="I172" s="171"/>
      <c r="L172" s="167"/>
      <c r="M172" s="172"/>
      <c r="T172" s="173"/>
      <c r="AT172" s="168" t="s">
        <v>193</v>
      </c>
      <c r="AU172" s="168" t="s">
        <v>88</v>
      </c>
      <c r="AV172" s="13" t="s">
        <v>192</v>
      </c>
      <c r="AW172" s="13" t="s">
        <v>31</v>
      </c>
      <c r="AX172" s="13" t="s">
        <v>82</v>
      </c>
      <c r="AY172" s="168" t="s">
        <v>186</v>
      </c>
    </row>
    <row r="173" spans="2:65" s="1" customFormat="1" ht="33" customHeight="1">
      <c r="B173" s="144"/>
      <c r="C173" s="180" t="s">
        <v>261</v>
      </c>
      <c r="D173" s="180" t="s">
        <v>218</v>
      </c>
      <c r="E173" s="181" t="s">
        <v>2095</v>
      </c>
      <c r="F173" s="182" t="s">
        <v>2096</v>
      </c>
      <c r="G173" s="183" t="s">
        <v>322</v>
      </c>
      <c r="H173" s="184">
        <v>14.28</v>
      </c>
      <c r="I173" s="185"/>
      <c r="J173" s="186">
        <f>ROUND(I173*H173,2)</f>
        <v>0</v>
      </c>
      <c r="K173" s="187"/>
      <c r="L173" s="188"/>
      <c r="M173" s="189" t="s">
        <v>1</v>
      </c>
      <c r="N173" s="190" t="s">
        <v>41</v>
      </c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AR173" s="157" t="s">
        <v>336</v>
      </c>
      <c r="AT173" s="157" t="s">
        <v>218</v>
      </c>
      <c r="AU173" s="157" t="s">
        <v>88</v>
      </c>
      <c r="AY173" s="17" t="s">
        <v>186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7" t="s">
        <v>88</v>
      </c>
      <c r="BK173" s="158">
        <f>ROUND(I173*H173,2)</f>
        <v>0</v>
      </c>
      <c r="BL173" s="17" t="s">
        <v>267</v>
      </c>
      <c r="BM173" s="157" t="s">
        <v>295</v>
      </c>
    </row>
    <row r="174" spans="2:65" s="12" customFormat="1">
      <c r="B174" s="159"/>
      <c r="D174" s="160" t="s">
        <v>193</v>
      </c>
      <c r="E174" s="161" t="s">
        <v>1</v>
      </c>
      <c r="F174" s="162" t="s">
        <v>2097</v>
      </c>
      <c r="H174" s="163">
        <v>14.28</v>
      </c>
      <c r="I174" s="164"/>
      <c r="L174" s="159"/>
      <c r="M174" s="165"/>
      <c r="T174" s="166"/>
      <c r="AT174" s="161" t="s">
        <v>193</v>
      </c>
      <c r="AU174" s="161" t="s">
        <v>88</v>
      </c>
      <c r="AV174" s="12" t="s">
        <v>88</v>
      </c>
      <c r="AW174" s="12" t="s">
        <v>31</v>
      </c>
      <c r="AX174" s="12" t="s">
        <v>75</v>
      </c>
      <c r="AY174" s="161" t="s">
        <v>186</v>
      </c>
    </row>
    <row r="175" spans="2:65" s="13" customFormat="1">
      <c r="B175" s="167"/>
      <c r="D175" s="160" t="s">
        <v>193</v>
      </c>
      <c r="E175" s="168" t="s">
        <v>1</v>
      </c>
      <c r="F175" s="169" t="s">
        <v>195</v>
      </c>
      <c r="H175" s="170">
        <v>14.28</v>
      </c>
      <c r="I175" s="171"/>
      <c r="L175" s="167"/>
      <c r="M175" s="172"/>
      <c r="T175" s="173"/>
      <c r="AT175" s="168" t="s">
        <v>193</v>
      </c>
      <c r="AU175" s="168" t="s">
        <v>88</v>
      </c>
      <c r="AV175" s="13" t="s">
        <v>192</v>
      </c>
      <c r="AW175" s="13" t="s">
        <v>31</v>
      </c>
      <c r="AX175" s="13" t="s">
        <v>82</v>
      </c>
      <c r="AY175" s="168" t="s">
        <v>186</v>
      </c>
    </row>
    <row r="176" spans="2:65" s="1" customFormat="1" ht="24.25" customHeight="1">
      <c r="B176" s="144"/>
      <c r="C176" s="145" t="s">
        <v>264</v>
      </c>
      <c r="D176" s="145" t="s">
        <v>188</v>
      </c>
      <c r="E176" s="146" t="s">
        <v>1174</v>
      </c>
      <c r="F176" s="147" t="s">
        <v>1175</v>
      </c>
      <c r="G176" s="148" t="s">
        <v>1104</v>
      </c>
      <c r="H176" s="198"/>
      <c r="I176" s="150"/>
      <c r="J176" s="151">
        <f>ROUND(I176*H176,2)</f>
        <v>0</v>
      </c>
      <c r="K176" s="152"/>
      <c r="L176" s="32"/>
      <c r="M176" s="153" t="s">
        <v>1</v>
      </c>
      <c r="N176" s="154" t="s">
        <v>41</v>
      </c>
      <c r="P176" s="155">
        <f>O176*H176</f>
        <v>0</v>
      </c>
      <c r="Q176" s="155">
        <v>0</v>
      </c>
      <c r="R176" s="155">
        <f>Q176*H176</f>
        <v>0</v>
      </c>
      <c r="S176" s="155">
        <v>0</v>
      </c>
      <c r="T176" s="156">
        <f>S176*H176</f>
        <v>0</v>
      </c>
      <c r="AR176" s="157" t="s">
        <v>267</v>
      </c>
      <c r="AT176" s="157" t="s">
        <v>188</v>
      </c>
      <c r="AU176" s="157" t="s">
        <v>88</v>
      </c>
      <c r="AY176" s="17" t="s">
        <v>186</v>
      </c>
      <c r="BE176" s="158">
        <f>IF(N176="základná",J176,0)</f>
        <v>0</v>
      </c>
      <c r="BF176" s="158">
        <f>IF(N176="znížená",J176,0)</f>
        <v>0</v>
      </c>
      <c r="BG176" s="158">
        <f>IF(N176="zákl. prenesená",J176,0)</f>
        <v>0</v>
      </c>
      <c r="BH176" s="158">
        <f>IF(N176="zníž. prenesená",J176,0)</f>
        <v>0</v>
      </c>
      <c r="BI176" s="158">
        <f>IF(N176="nulová",J176,0)</f>
        <v>0</v>
      </c>
      <c r="BJ176" s="17" t="s">
        <v>88</v>
      </c>
      <c r="BK176" s="158">
        <f>ROUND(I176*H176,2)</f>
        <v>0</v>
      </c>
      <c r="BL176" s="17" t="s">
        <v>267</v>
      </c>
      <c r="BM176" s="157" t="s">
        <v>326</v>
      </c>
    </row>
    <row r="177" spans="2:65" s="11" customFormat="1" ht="22.9" customHeight="1">
      <c r="B177" s="132"/>
      <c r="D177" s="133" t="s">
        <v>74</v>
      </c>
      <c r="E177" s="142" t="s">
        <v>2098</v>
      </c>
      <c r="F177" s="142" t="s">
        <v>2099</v>
      </c>
      <c r="I177" s="135"/>
      <c r="J177" s="143">
        <f>BK177</f>
        <v>0</v>
      </c>
      <c r="L177" s="132"/>
      <c r="M177" s="137"/>
      <c r="P177" s="138">
        <f>SUM(P178:P209)</f>
        <v>0</v>
      </c>
      <c r="R177" s="138">
        <f>SUM(R178:R209)</f>
        <v>0</v>
      </c>
      <c r="T177" s="139">
        <f>SUM(T178:T209)</f>
        <v>0</v>
      </c>
      <c r="AR177" s="133" t="s">
        <v>88</v>
      </c>
      <c r="AT177" s="140" t="s">
        <v>74</v>
      </c>
      <c r="AU177" s="140" t="s">
        <v>82</v>
      </c>
      <c r="AY177" s="133" t="s">
        <v>186</v>
      </c>
      <c r="BK177" s="141">
        <f>SUM(BK178:BK209)</f>
        <v>0</v>
      </c>
    </row>
    <row r="178" spans="2:65" s="1" customFormat="1" ht="21.75" customHeight="1">
      <c r="B178" s="144"/>
      <c r="C178" s="145" t="s">
        <v>269</v>
      </c>
      <c r="D178" s="145" t="s">
        <v>188</v>
      </c>
      <c r="E178" s="146" t="s">
        <v>2100</v>
      </c>
      <c r="F178" s="147" t="s">
        <v>2101</v>
      </c>
      <c r="G178" s="148" t="s">
        <v>322</v>
      </c>
      <c r="H178" s="149">
        <v>5</v>
      </c>
      <c r="I178" s="150"/>
      <c r="J178" s="151">
        <f>ROUND(I178*H178,2)</f>
        <v>0</v>
      </c>
      <c r="K178" s="152"/>
      <c r="L178" s="32"/>
      <c r="M178" s="153" t="s">
        <v>1</v>
      </c>
      <c r="N178" s="154" t="s">
        <v>41</v>
      </c>
      <c r="P178" s="155">
        <f>O178*H178</f>
        <v>0</v>
      </c>
      <c r="Q178" s="155">
        <v>0</v>
      </c>
      <c r="R178" s="155">
        <f>Q178*H178</f>
        <v>0</v>
      </c>
      <c r="S178" s="155">
        <v>0</v>
      </c>
      <c r="T178" s="156">
        <f>S178*H178</f>
        <v>0</v>
      </c>
      <c r="AR178" s="157" t="s">
        <v>267</v>
      </c>
      <c r="AT178" s="157" t="s">
        <v>188</v>
      </c>
      <c r="AU178" s="157" t="s">
        <v>88</v>
      </c>
      <c r="AY178" s="17" t="s">
        <v>186</v>
      </c>
      <c r="BE178" s="158">
        <f>IF(N178="základná",J178,0)</f>
        <v>0</v>
      </c>
      <c r="BF178" s="158">
        <f>IF(N178="znížená",J178,0)</f>
        <v>0</v>
      </c>
      <c r="BG178" s="158">
        <f>IF(N178="zákl. prenesená",J178,0)</f>
        <v>0</v>
      </c>
      <c r="BH178" s="158">
        <f>IF(N178="zníž. prenesená",J178,0)</f>
        <v>0</v>
      </c>
      <c r="BI178" s="158">
        <f>IF(N178="nulová",J178,0)</f>
        <v>0</v>
      </c>
      <c r="BJ178" s="17" t="s">
        <v>88</v>
      </c>
      <c r="BK178" s="158">
        <f>ROUND(I178*H178,2)</f>
        <v>0</v>
      </c>
      <c r="BL178" s="17" t="s">
        <v>267</v>
      </c>
      <c r="BM178" s="157" t="s">
        <v>331</v>
      </c>
    </row>
    <row r="179" spans="2:65" s="14" customFormat="1">
      <c r="B179" s="174"/>
      <c r="D179" s="160" t="s">
        <v>193</v>
      </c>
      <c r="E179" s="175" t="s">
        <v>1</v>
      </c>
      <c r="F179" s="176" t="s">
        <v>2102</v>
      </c>
      <c r="H179" s="175" t="s">
        <v>1</v>
      </c>
      <c r="I179" s="177"/>
      <c r="L179" s="174"/>
      <c r="M179" s="178"/>
      <c r="T179" s="179"/>
      <c r="AT179" s="175" t="s">
        <v>193</v>
      </c>
      <c r="AU179" s="175" t="s">
        <v>88</v>
      </c>
      <c r="AV179" s="14" t="s">
        <v>82</v>
      </c>
      <c r="AW179" s="14" t="s">
        <v>31</v>
      </c>
      <c r="AX179" s="14" t="s">
        <v>75</v>
      </c>
      <c r="AY179" s="175" t="s">
        <v>186</v>
      </c>
    </row>
    <row r="180" spans="2:65" s="12" customFormat="1">
      <c r="B180" s="159"/>
      <c r="D180" s="160" t="s">
        <v>193</v>
      </c>
      <c r="E180" s="161" t="s">
        <v>1</v>
      </c>
      <c r="F180" s="162" t="s">
        <v>2103</v>
      </c>
      <c r="H180" s="163">
        <v>3.6</v>
      </c>
      <c r="I180" s="164"/>
      <c r="L180" s="159"/>
      <c r="M180" s="165"/>
      <c r="T180" s="166"/>
      <c r="AT180" s="161" t="s">
        <v>193</v>
      </c>
      <c r="AU180" s="161" t="s">
        <v>88</v>
      </c>
      <c r="AV180" s="12" t="s">
        <v>88</v>
      </c>
      <c r="AW180" s="12" t="s">
        <v>31</v>
      </c>
      <c r="AX180" s="12" t="s">
        <v>75</v>
      </c>
      <c r="AY180" s="161" t="s">
        <v>186</v>
      </c>
    </row>
    <row r="181" spans="2:65" s="12" customFormat="1">
      <c r="B181" s="159"/>
      <c r="D181" s="160" t="s">
        <v>193</v>
      </c>
      <c r="E181" s="161" t="s">
        <v>1</v>
      </c>
      <c r="F181" s="162" t="s">
        <v>2104</v>
      </c>
      <c r="H181" s="163">
        <v>1.4</v>
      </c>
      <c r="I181" s="164"/>
      <c r="L181" s="159"/>
      <c r="M181" s="165"/>
      <c r="T181" s="166"/>
      <c r="AT181" s="161" t="s">
        <v>193</v>
      </c>
      <c r="AU181" s="161" t="s">
        <v>88</v>
      </c>
      <c r="AV181" s="12" t="s">
        <v>88</v>
      </c>
      <c r="AW181" s="12" t="s">
        <v>31</v>
      </c>
      <c r="AX181" s="12" t="s">
        <v>75</v>
      </c>
      <c r="AY181" s="161" t="s">
        <v>186</v>
      </c>
    </row>
    <row r="182" spans="2:65" s="13" customFormat="1">
      <c r="B182" s="167"/>
      <c r="D182" s="160" t="s">
        <v>193</v>
      </c>
      <c r="E182" s="168" t="s">
        <v>1</v>
      </c>
      <c r="F182" s="169" t="s">
        <v>195</v>
      </c>
      <c r="H182" s="170">
        <v>5</v>
      </c>
      <c r="I182" s="171"/>
      <c r="L182" s="167"/>
      <c r="M182" s="172"/>
      <c r="T182" s="173"/>
      <c r="AT182" s="168" t="s">
        <v>193</v>
      </c>
      <c r="AU182" s="168" t="s">
        <v>88</v>
      </c>
      <c r="AV182" s="13" t="s">
        <v>192</v>
      </c>
      <c r="AW182" s="13" t="s">
        <v>31</v>
      </c>
      <c r="AX182" s="13" t="s">
        <v>82</v>
      </c>
      <c r="AY182" s="168" t="s">
        <v>186</v>
      </c>
    </row>
    <row r="183" spans="2:65" s="1" customFormat="1" ht="21.75" customHeight="1">
      <c r="B183" s="144"/>
      <c r="C183" s="145" t="s">
        <v>267</v>
      </c>
      <c r="D183" s="145" t="s">
        <v>188</v>
      </c>
      <c r="E183" s="146" t="s">
        <v>2105</v>
      </c>
      <c r="F183" s="147" t="s">
        <v>2106</v>
      </c>
      <c r="G183" s="148" t="s">
        <v>322</v>
      </c>
      <c r="H183" s="149">
        <v>4.5</v>
      </c>
      <c r="I183" s="150"/>
      <c r="J183" s="151">
        <f>ROUND(I183*H183,2)</f>
        <v>0</v>
      </c>
      <c r="K183" s="152"/>
      <c r="L183" s="32"/>
      <c r="M183" s="153" t="s">
        <v>1</v>
      </c>
      <c r="N183" s="154" t="s">
        <v>41</v>
      </c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AR183" s="157" t="s">
        <v>267</v>
      </c>
      <c r="AT183" s="157" t="s">
        <v>188</v>
      </c>
      <c r="AU183" s="157" t="s">
        <v>88</v>
      </c>
      <c r="AY183" s="17" t="s">
        <v>186</v>
      </c>
      <c r="BE183" s="158">
        <f>IF(N183="základná",J183,0)</f>
        <v>0</v>
      </c>
      <c r="BF183" s="158">
        <f>IF(N183="znížená",J183,0)</f>
        <v>0</v>
      </c>
      <c r="BG183" s="158">
        <f>IF(N183="zákl. prenesená",J183,0)</f>
        <v>0</v>
      </c>
      <c r="BH183" s="158">
        <f>IF(N183="zníž. prenesená",J183,0)</f>
        <v>0</v>
      </c>
      <c r="BI183" s="158">
        <f>IF(N183="nulová",J183,0)</f>
        <v>0</v>
      </c>
      <c r="BJ183" s="17" t="s">
        <v>88</v>
      </c>
      <c r="BK183" s="158">
        <f>ROUND(I183*H183,2)</f>
        <v>0</v>
      </c>
      <c r="BL183" s="17" t="s">
        <v>267</v>
      </c>
      <c r="BM183" s="157" t="s">
        <v>336</v>
      </c>
    </row>
    <row r="184" spans="2:65" s="14" customFormat="1">
      <c r="B184" s="174"/>
      <c r="D184" s="160" t="s">
        <v>193</v>
      </c>
      <c r="E184" s="175" t="s">
        <v>1</v>
      </c>
      <c r="F184" s="176" t="s">
        <v>2107</v>
      </c>
      <c r="H184" s="175" t="s">
        <v>1</v>
      </c>
      <c r="I184" s="177"/>
      <c r="L184" s="174"/>
      <c r="M184" s="178"/>
      <c r="T184" s="179"/>
      <c r="AT184" s="175" t="s">
        <v>193</v>
      </c>
      <c r="AU184" s="175" t="s">
        <v>88</v>
      </c>
      <c r="AV184" s="14" t="s">
        <v>82</v>
      </c>
      <c r="AW184" s="14" t="s">
        <v>31</v>
      </c>
      <c r="AX184" s="14" t="s">
        <v>75</v>
      </c>
      <c r="AY184" s="175" t="s">
        <v>186</v>
      </c>
    </row>
    <row r="185" spans="2:65" s="12" customFormat="1">
      <c r="B185" s="159"/>
      <c r="D185" s="160" t="s">
        <v>193</v>
      </c>
      <c r="E185" s="161" t="s">
        <v>1</v>
      </c>
      <c r="F185" s="162" t="s">
        <v>2108</v>
      </c>
      <c r="H185" s="163">
        <v>3.5</v>
      </c>
      <c r="I185" s="164"/>
      <c r="L185" s="159"/>
      <c r="M185" s="165"/>
      <c r="T185" s="166"/>
      <c r="AT185" s="161" t="s">
        <v>193</v>
      </c>
      <c r="AU185" s="161" t="s">
        <v>88</v>
      </c>
      <c r="AV185" s="12" t="s">
        <v>88</v>
      </c>
      <c r="AW185" s="12" t="s">
        <v>31</v>
      </c>
      <c r="AX185" s="12" t="s">
        <v>75</v>
      </c>
      <c r="AY185" s="161" t="s">
        <v>186</v>
      </c>
    </row>
    <row r="186" spans="2:65" s="12" customFormat="1">
      <c r="B186" s="159"/>
      <c r="D186" s="160" t="s">
        <v>193</v>
      </c>
      <c r="E186" s="161" t="s">
        <v>1</v>
      </c>
      <c r="F186" s="162" t="s">
        <v>2109</v>
      </c>
      <c r="H186" s="163">
        <v>1</v>
      </c>
      <c r="I186" s="164"/>
      <c r="L186" s="159"/>
      <c r="M186" s="165"/>
      <c r="T186" s="166"/>
      <c r="AT186" s="161" t="s">
        <v>193</v>
      </c>
      <c r="AU186" s="161" t="s">
        <v>88</v>
      </c>
      <c r="AV186" s="12" t="s">
        <v>88</v>
      </c>
      <c r="AW186" s="12" t="s">
        <v>31</v>
      </c>
      <c r="AX186" s="12" t="s">
        <v>75</v>
      </c>
      <c r="AY186" s="161" t="s">
        <v>186</v>
      </c>
    </row>
    <row r="187" spans="2:65" s="13" customFormat="1">
      <c r="B187" s="167"/>
      <c r="D187" s="160" t="s">
        <v>193</v>
      </c>
      <c r="E187" s="168" t="s">
        <v>1</v>
      </c>
      <c r="F187" s="169" t="s">
        <v>195</v>
      </c>
      <c r="H187" s="170">
        <v>4.5</v>
      </c>
      <c r="I187" s="171"/>
      <c r="L187" s="167"/>
      <c r="M187" s="172"/>
      <c r="T187" s="173"/>
      <c r="AT187" s="168" t="s">
        <v>193</v>
      </c>
      <c r="AU187" s="168" t="s">
        <v>88</v>
      </c>
      <c r="AV187" s="13" t="s">
        <v>192</v>
      </c>
      <c r="AW187" s="13" t="s">
        <v>31</v>
      </c>
      <c r="AX187" s="13" t="s">
        <v>82</v>
      </c>
      <c r="AY187" s="168" t="s">
        <v>186</v>
      </c>
    </row>
    <row r="188" spans="2:65" s="1" customFormat="1" ht="24.25" customHeight="1">
      <c r="B188" s="144"/>
      <c r="C188" s="145" t="s">
        <v>280</v>
      </c>
      <c r="D188" s="145" t="s">
        <v>188</v>
      </c>
      <c r="E188" s="146" t="s">
        <v>2110</v>
      </c>
      <c r="F188" s="147" t="s">
        <v>2111</v>
      </c>
      <c r="G188" s="148" t="s">
        <v>322</v>
      </c>
      <c r="H188" s="149">
        <v>2</v>
      </c>
      <c r="I188" s="150"/>
      <c r="J188" s="151">
        <f>ROUND(I188*H188,2)</f>
        <v>0</v>
      </c>
      <c r="K188" s="152"/>
      <c r="L188" s="32"/>
      <c r="M188" s="153" t="s">
        <v>1</v>
      </c>
      <c r="N188" s="154" t="s">
        <v>41</v>
      </c>
      <c r="P188" s="155">
        <f>O188*H188</f>
        <v>0</v>
      </c>
      <c r="Q188" s="155">
        <v>0</v>
      </c>
      <c r="R188" s="155">
        <f>Q188*H188</f>
        <v>0</v>
      </c>
      <c r="S188" s="155">
        <v>0</v>
      </c>
      <c r="T188" s="156">
        <f>S188*H188</f>
        <v>0</v>
      </c>
      <c r="AR188" s="157" t="s">
        <v>267</v>
      </c>
      <c r="AT188" s="157" t="s">
        <v>188</v>
      </c>
      <c r="AU188" s="157" t="s">
        <v>88</v>
      </c>
      <c r="AY188" s="17" t="s">
        <v>186</v>
      </c>
      <c r="BE188" s="158">
        <f>IF(N188="základná",J188,0)</f>
        <v>0</v>
      </c>
      <c r="BF188" s="158">
        <f>IF(N188="znížená",J188,0)</f>
        <v>0</v>
      </c>
      <c r="BG188" s="158">
        <f>IF(N188="zákl. prenesená",J188,0)</f>
        <v>0</v>
      </c>
      <c r="BH188" s="158">
        <f>IF(N188="zníž. prenesená",J188,0)</f>
        <v>0</v>
      </c>
      <c r="BI188" s="158">
        <f>IF(N188="nulová",J188,0)</f>
        <v>0</v>
      </c>
      <c r="BJ188" s="17" t="s">
        <v>88</v>
      </c>
      <c r="BK188" s="158">
        <f>ROUND(I188*H188,2)</f>
        <v>0</v>
      </c>
      <c r="BL188" s="17" t="s">
        <v>267</v>
      </c>
      <c r="BM188" s="157" t="s">
        <v>341</v>
      </c>
    </row>
    <row r="189" spans="2:65" s="12" customFormat="1">
      <c r="B189" s="159"/>
      <c r="D189" s="160" t="s">
        <v>193</v>
      </c>
      <c r="E189" s="161" t="s">
        <v>1</v>
      </c>
      <c r="F189" s="162" t="s">
        <v>2112</v>
      </c>
      <c r="H189" s="163">
        <v>2</v>
      </c>
      <c r="I189" s="164"/>
      <c r="L189" s="159"/>
      <c r="M189" s="165"/>
      <c r="T189" s="166"/>
      <c r="AT189" s="161" t="s">
        <v>193</v>
      </c>
      <c r="AU189" s="161" t="s">
        <v>88</v>
      </c>
      <c r="AV189" s="12" t="s">
        <v>88</v>
      </c>
      <c r="AW189" s="12" t="s">
        <v>31</v>
      </c>
      <c r="AX189" s="12" t="s">
        <v>75</v>
      </c>
      <c r="AY189" s="161" t="s">
        <v>186</v>
      </c>
    </row>
    <row r="190" spans="2:65" s="13" customFormat="1">
      <c r="B190" s="167"/>
      <c r="D190" s="160" t="s">
        <v>193</v>
      </c>
      <c r="E190" s="168" t="s">
        <v>1</v>
      </c>
      <c r="F190" s="169" t="s">
        <v>195</v>
      </c>
      <c r="H190" s="170">
        <v>2</v>
      </c>
      <c r="I190" s="171"/>
      <c r="L190" s="167"/>
      <c r="M190" s="172"/>
      <c r="T190" s="173"/>
      <c r="AT190" s="168" t="s">
        <v>193</v>
      </c>
      <c r="AU190" s="168" t="s">
        <v>88</v>
      </c>
      <c r="AV190" s="13" t="s">
        <v>192</v>
      </c>
      <c r="AW190" s="13" t="s">
        <v>31</v>
      </c>
      <c r="AX190" s="13" t="s">
        <v>82</v>
      </c>
      <c r="AY190" s="168" t="s">
        <v>186</v>
      </c>
    </row>
    <row r="191" spans="2:65" s="1" customFormat="1" ht="24.25" customHeight="1">
      <c r="B191" s="144"/>
      <c r="C191" s="145" t="s">
        <v>272</v>
      </c>
      <c r="D191" s="145" t="s">
        <v>188</v>
      </c>
      <c r="E191" s="146" t="s">
        <v>2113</v>
      </c>
      <c r="F191" s="147" t="s">
        <v>2114</v>
      </c>
      <c r="G191" s="148" t="s">
        <v>322</v>
      </c>
      <c r="H191" s="149">
        <v>3.5</v>
      </c>
      <c r="I191" s="150"/>
      <c r="J191" s="151">
        <f>ROUND(I191*H191,2)</f>
        <v>0</v>
      </c>
      <c r="K191" s="152"/>
      <c r="L191" s="32"/>
      <c r="M191" s="153" t="s">
        <v>1</v>
      </c>
      <c r="N191" s="154" t="s">
        <v>41</v>
      </c>
      <c r="P191" s="155">
        <f>O191*H191</f>
        <v>0</v>
      </c>
      <c r="Q191" s="155">
        <v>0</v>
      </c>
      <c r="R191" s="155">
        <f>Q191*H191</f>
        <v>0</v>
      </c>
      <c r="S191" s="155">
        <v>0</v>
      </c>
      <c r="T191" s="156">
        <f>S191*H191</f>
        <v>0</v>
      </c>
      <c r="AR191" s="157" t="s">
        <v>267</v>
      </c>
      <c r="AT191" s="157" t="s">
        <v>188</v>
      </c>
      <c r="AU191" s="157" t="s">
        <v>88</v>
      </c>
      <c r="AY191" s="17" t="s">
        <v>186</v>
      </c>
      <c r="BE191" s="158">
        <f>IF(N191="základná",J191,0)</f>
        <v>0</v>
      </c>
      <c r="BF191" s="158">
        <f>IF(N191="znížená",J191,0)</f>
        <v>0</v>
      </c>
      <c r="BG191" s="158">
        <f>IF(N191="zákl. prenesená",J191,0)</f>
        <v>0</v>
      </c>
      <c r="BH191" s="158">
        <f>IF(N191="zníž. prenesená",J191,0)</f>
        <v>0</v>
      </c>
      <c r="BI191" s="158">
        <f>IF(N191="nulová",J191,0)</f>
        <v>0</v>
      </c>
      <c r="BJ191" s="17" t="s">
        <v>88</v>
      </c>
      <c r="BK191" s="158">
        <f>ROUND(I191*H191,2)</f>
        <v>0</v>
      </c>
      <c r="BL191" s="17" t="s">
        <v>267</v>
      </c>
      <c r="BM191" s="157" t="s">
        <v>345</v>
      </c>
    </row>
    <row r="192" spans="2:65" s="12" customFormat="1">
      <c r="B192" s="159"/>
      <c r="D192" s="160" t="s">
        <v>193</v>
      </c>
      <c r="E192" s="161" t="s">
        <v>1</v>
      </c>
      <c r="F192" s="162" t="s">
        <v>2115</v>
      </c>
      <c r="H192" s="163">
        <v>3.5</v>
      </c>
      <c r="I192" s="164"/>
      <c r="L192" s="159"/>
      <c r="M192" s="165"/>
      <c r="T192" s="166"/>
      <c r="AT192" s="161" t="s">
        <v>193</v>
      </c>
      <c r="AU192" s="161" t="s">
        <v>88</v>
      </c>
      <c r="AV192" s="12" t="s">
        <v>88</v>
      </c>
      <c r="AW192" s="12" t="s">
        <v>31</v>
      </c>
      <c r="AX192" s="12" t="s">
        <v>75</v>
      </c>
      <c r="AY192" s="161" t="s">
        <v>186</v>
      </c>
    </row>
    <row r="193" spans="2:65" s="13" customFormat="1">
      <c r="B193" s="167"/>
      <c r="D193" s="160" t="s">
        <v>193</v>
      </c>
      <c r="E193" s="168" t="s">
        <v>1</v>
      </c>
      <c r="F193" s="169" t="s">
        <v>195</v>
      </c>
      <c r="H193" s="170">
        <v>3.5</v>
      </c>
      <c r="I193" s="171"/>
      <c r="L193" s="167"/>
      <c r="M193" s="172"/>
      <c r="T193" s="173"/>
      <c r="AT193" s="168" t="s">
        <v>193</v>
      </c>
      <c r="AU193" s="168" t="s">
        <v>88</v>
      </c>
      <c r="AV193" s="13" t="s">
        <v>192</v>
      </c>
      <c r="AW193" s="13" t="s">
        <v>31</v>
      </c>
      <c r="AX193" s="13" t="s">
        <v>82</v>
      </c>
      <c r="AY193" s="168" t="s">
        <v>186</v>
      </c>
    </row>
    <row r="194" spans="2:65" s="1" customFormat="1" ht="21.75" customHeight="1">
      <c r="B194" s="144"/>
      <c r="C194" s="145" t="s">
        <v>289</v>
      </c>
      <c r="D194" s="145" t="s">
        <v>188</v>
      </c>
      <c r="E194" s="146" t="s">
        <v>2116</v>
      </c>
      <c r="F194" s="147" t="s">
        <v>2117</v>
      </c>
      <c r="G194" s="148" t="s">
        <v>322</v>
      </c>
      <c r="H194" s="149">
        <v>2.1</v>
      </c>
      <c r="I194" s="150"/>
      <c r="J194" s="151">
        <f>ROUND(I194*H194,2)</f>
        <v>0</v>
      </c>
      <c r="K194" s="152"/>
      <c r="L194" s="32"/>
      <c r="M194" s="153" t="s">
        <v>1</v>
      </c>
      <c r="N194" s="154" t="s">
        <v>41</v>
      </c>
      <c r="P194" s="155">
        <f>O194*H194</f>
        <v>0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AR194" s="157" t="s">
        <v>267</v>
      </c>
      <c r="AT194" s="157" t="s">
        <v>188</v>
      </c>
      <c r="AU194" s="157" t="s">
        <v>88</v>
      </c>
      <c r="AY194" s="17" t="s">
        <v>186</v>
      </c>
      <c r="BE194" s="158">
        <f>IF(N194="základná",J194,0)</f>
        <v>0</v>
      </c>
      <c r="BF194" s="158">
        <f>IF(N194="znížená",J194,0)</f>
        <v>0</v>
      </c>
      <c r="BG194" s="158">
        <f>IF(N194="zákl. prenesená",J194,0)</f>
        <v>0</v>
      </c>
      <c r="BH194" s="158">
        <f>IF(N194="zníž. prenesená",J194,0)</f>
        <v>0</v>
      </c>
      <c r="BI194" s="158">
        <f>IF(N194="nulová",J194,0)</f>
        <v>0</v>
      </c>
      <c r="BJ194" s="17" t="s">
        <v>88</v>
      </c>
      <c r="BK194" s="158">
        <f>ROUND(I194*H194,2)</f>
        <v>0</v>
      </c>
      <c r="BL194" s="17" t="s">
        <v>267</v>
      </c>
      <c r="BM194" s="157" t="s">
        <v>350</v>
      </c>
    </row>
    <row r="195" spans="2:65" s="12" customFormat="1">
      <c r="B195" s="159"/>
      <c r="D195" s="160" t="s">
        <v>193</v>
      </c>
      <c r="E195" s="161" t="s">
        <v>1</v>
      </c>
      <c r="F195" s="162" t="s">
        <v>2118</v>
      </c>
      <c r="H195" s="163">
        <v>0.8</v>
      </c>
      <c r="I195" s="164"/>
      <c r="L195" s="159"/>
      <c r="M195" s="165"/>
      <c r="T195" s="166"/>
      <c r="AT195" s="161" t="s">
        <v>193</v>
      </c>
      <c r="AU195" s="161" t="s">
        <v>88</v>
      </c>
      <c r="AV195" s="12" t="s">
        <v>88</v>
      </c>
      <c r="AW195" s="12" t="s">
        <v>31</v>
      </c>
      <c r="AX195" s="12" t="s">
        <v>75</v>
      </c>
      <c r="AY195" s="161" t="s">
        <v>186</v>
      </c>
    </row>
    <row r="196" spans="2:65" s="12" customFormat="1">
      <c r="B196" s="159"/>
      <c r="D196" s="160" t="s">
        <v>193</v>
      </c>
      <c r="E196" s="161" t="s">
        <v>1</v>
      </c>
      <c r="F196" s="162" t="s">
        <v>2119</v>
      </c>
      <c r="H196" s="163">
        <v>0.8</v>
      </c>
      <c r="I196" s="164"/>
      <c r="L196" s="159"/>
      <c r="M196" s="165"/>
      <c r="T196" s="166"/>
      <c r="AT196" s="161" t="s">
        <v>193</v>
      </c>
      <c r="AU196" s="161" t="s">
        <v>88</v>
      </c>
      <c r="AV196" s="12" t="s">
        <v>88</v>
      </c>
      <c r="AW196" s="12" t="s">
        <v>31</v>
      </c>
      <c r="AX196" s="12" t="s">
        <v>75</v>
      </c>
      <c r="AY196" s="161" t="s">
        <v>186</v>
      </c>
    </row>
    <row r="197" spans="2:65" s="12" customFormat="1">
      <c r="B197" s="159"/>
      <c r="D197" s="160" t="s">
        <v>193</v>
      </c>
      <c r="E197" s="161" t="s">
        <v>1</v>
      </c>
      <c r="F197" s="162" t="s">
        <v>2120</v>
      </c>
      <c r="H197" s="163">
        <v>0.5</v>
      </c>
      <c r="I197" s="164"/>
      <c r="L197" s="159"/>
      <c r="M197" s="165"/>
      <c r="T197" s="166"/>
      <c r="AT197" s="161" t="s">
        <v>193</v>
      </c>
      <c r="AU197" s="161" t="s">
        <v>88</v>
      </c>
      <c r="AV197" s="12" t="s">
        <v>88</v>
      </c>
      <c r="AW197" s="12" t="s">
        <v>31</v>
      </c>
      <c r="AX197" s="12" t="s">
        <v>75</v>
      </c>
      <c r="AY197" s="161" t="s">
        <v>186</v>
      </c>
    </row>
    <row r="198" spans="2:65" s="13" customFormat="1">
      <c r="B198" s="167"/>
      <c r="D198" s="160" t="s">
        <v>193</v>
      </c>
      <c r="E198" s="168" t="s">
        <v>1</v>
      </c>
      <c r="F198" s="169" t="s">
        <v>195</v>
      </c>
      <c r="H198" s="170">
        <v>2.1</v>
      </c>
      <c r="I198" s="171"/>
      <c r="L198" s="167"/>
      <c r="M198" s="172"/>
      <c r="T198" s="173"/>
      <c r="AT198" s="168" t="s">
        <v>193</v>
      </c>
      <c r="AU198" s="168" t="s">
        <v>88</v>
      </c>
      <c r="AV198" s="13" t="s">
        <v>192</v>
      </c>
      <c r="AW198" s="13" t="s">
        <v>31</v>
      </c>
      <c r="AX198" s="13" t="s">
        <v>82</v>
      </c>
      <c r="AY198" s="168" t="s">
        <v>186</v>
      </c>
    </row>
    <row r="199" spans="2:65" s="1" customFormat="1" ht="21.75" customHeight="1">
      <c r="B199" s="144"/>
      <c r="C199" s="145" t="s">
        <v>288</v>
      </c>
      <c r="D199" s="145" t="s">
        <v>188</v>
      </c>
      <c r="E199" s="146" t="s">
        <v>2121</v>
      </c>
      <c r="F199" s="147" t="s">
        <v>2122</v>
      </c>
      <c r="G199" s="148" t="s">
        <v>322</v>
      </c>
      <c r="H199" s="149">
        <v>0.5</v>
      </c>
      <c r="I199" s="150"/>
      <c r="J199" s="151">
        <f>ROUND(I199*H199,2)</f>
        <v>0</v>
      </c>
      <c r="K199" s="152"/>
      <c r="L199" s="32"/>
      <c r="M199" s="153" t="s">
        <v>1</v>
      </c>
      <c r="N199" s="154" t="s">
        <v>41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267</v>
      </c>
      <c r="AT199" s="157" t="s">
        <v>188</v>
      </c>
      <c r="AU199" s="157" t="s">
        <v>88</v>
      </c>
      <c r="AY199" s="17" t="s">
        <v>186</v>
      </c>
      <c r="BE199" s="158">
        <f>IF(N199="základná",J199,0)</f>
        <v>0</v>
      </c>
      <c r="BF199" s="158">
        <f>IF(N199="znížená",J199,0)</f>
        <v>0</v>
      </c>
      <c r="BG199" s="158">
        <f>IF(N199="zákl. prenesená",J199,0)</f>
        <v>0</v>
      </c>
      <c r="BH199" s="158">
        <f>IF(N199="zníž. prenesená",J199,0)</f>
        <v>0</v>
      </c>
      <c r="BI199" s="158">
        <f>IF(N199="nulová",J199,0)</f>
        <v>0</v>
      </c>
      <c r="BJ199" s="17" t="s">
        <v>88</v>
      </c>
      <c r="BK199" s="158">
        <f>ROUND(I199*H199,2)</f>
        <v>0</v>
      </c>
      <c r="BL199" s="17" t="s">
        <v>267</v>
      </c>
      <c r="BM199" s="157" t="s">
        <v>359</v>
      </c>
    </row>
    <row r="200" spans="2:65" s="14" customFormat="1">
      <c r="B200" s="174"/>
      <c r="D200" s="160" t="s">
        <v>193</v>
      </c>
      <c r="E200" s="175" t="s">
        <v>1</v>
      </c>
      <c r="F200" s="176" t="s">
        <v>2107</v>
      </c>
      <c r="H200" s="175" t="s">
        <v>1</v>
      </c>
      <c r="I200" s="177"/>
      <c r="L200" s="174"/>
      <c r="M200" s="178"/>
      <c r="T200" s="179"/>
      <c r="AT200" s="175" t="s">
        <v>193</v>
      </c>
      <c r="AU200" s="175" t="s">
        <v>88</v>
      </c>
      <c r="AV200" s="14" t="s">
        <v>82</v>
      </c>
      <c r="AW200" s="14" t="s">
        <v>31</v>
      </c>
      <c r="AX200" s="14" t="s">
        <v>75</v>
      </c>
      <c r="AY200" s="175" t="s">
        <v>186</v>
      </c>
    </row>
    <row r="201" spans="2:65" s="12" customFormat="1">
      <c r="B201" s="159"/>
      <c r="D201" s="160" t="s">
        <v>193</v>
      </c>
      <c r="E201" s="161" t="s">
        <v>1</v>
      </c>
      <c r="F201" s="162" t="s">
        <v>2123</v>
      </c>
      <c r="H201" s="163">
        <v>0.5</v>
      </c>
      <c r="I201" s="164"/>
      <c r="L201" s="159"/>
      <c r="M201" s="165"/>
      <c r="T201" s="166"/>
      <c r="AT201" s="161" t="s">
        <v>193</v>
      </c>
      <c r="AU201" s="161" t="s">
        <v>88</v>
      </c>
      <c r="AV201" s="12" t="s">
        <v>88</v>
      </c>
      <c r="AW201" s="12" t="s">
        <v>31</v>
      </c>
      <c r="AX201" s="12" t="s">
        <v>75</v>
      </c>
      <c r="AY201" s="161" t="s">
        <v>186</v>
      </c>
    </row>
    <row r="202" spans="2:65" s="13" customFormat="1">
      <c r="B202" s="167"/>
      <c r="D202" s="160" t="s">
        <v>193</v>
      </c>
      <c r="E202" s="168" t="s">
        <v>1</v>
      </c>
      <c r="F202" s="169" t="s">
        <v>195</v>
      </c>
      <c r="H202" s="170">
        <v>0.5</v>
      </c>
      <c r="I202" s="171"/>
      <c r="L202" s="167"/>
      <c r="M202" s="172"/>
      <c r="T202" s="173"/>
      <c r="AT202" s="168" t="s">
        <v>193</v>
      </c>
      <c r="AU202" s="168" t="s">
        <v>88</v>
      </c>
      <c r="AV202" s="13" t="s">
        <v>192</v>
      </c>
      <c r="AW202" s="13" t="s">
        <v>31</v>
      </c>
      <c r="AX202" s="13" t="s">
        <v>82</v>
      </c>
      <c r="AY202" s="168" t="s">
        <v>186</v>
      </c>
    </row>
    <row r="203" spans="2:65" s="1" customFormat="1" ht="24.25" customHeight="1">
      <c r="B203" s="144"/>
      <c r="C203" s="145" t="s">
        <v>301</v>
      </c>
      <c r="D203" s="145" t="s">
        <v>188</v>
      </c>
      <c r="E203" s="146" t="s">
        <v>2124</v>
      </c>
      <c r="F203" s="147" t="s">
        <v>2125</v>
      </c>
      <c r="G203" s="148" t="s">
        <v>379</v>
      </c>
      <c r="H203" s="149">
        <v>3</v>
      </c>
      <c r="I203" s="150"/>
      <c r="J203" s="151">
        <f>ROUND(I203*H203,2)</f>
        <v>0</v>
      </c>
      <c r="K203" s="152"/>
      <c r="L203" s="32"/>
      <c r="M203" s="153" t="s">
        <v>1</v>
      </c>
      <c r="N203" s="154" t="s">
        <v>41</v>
      </c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AR203" s="157" t="s">
        <v>267</v>
      </c>
      <c r="AT203" s="157" t="s">
        <v>188</v>
      </c>
      <c r="AU203" s="157" t="s">
        <v>88</v>
      </c>
      <c r="AY203" s="17" t="s">
        <v>186</v>
      </c>
      <c r="BE203" s="158">
        <f>IF(N203="základná",J203,0)</f>
        <v>0</v>
      </c>
      <c r="BF203" s="158">
        <f>IF(N203="znížená",J203,0)</f>
        <v>0</v>
      </c>
      <c r="BG203" s="158">
        <f>IF(N203="zákl. prenesená",J203,0)</f>
        <v>0</v>
      </c>
      <c r="BH203" s="158">
        <f>IF(N203="zníž. prenesená",J203,0)</f>
        <v>0</v>
      </c>
      <c r="BI203" s="158">
        <f>IF(N203="nulová",J203,0)</f>
        <v>0</v>
      </c>
      <c r="BJ203" s="17" t="s">
        <v>88</v>
      </c>
      <c r="BK203" s="158">
        <f>ROUND(I203*H203,2)</f>
        <v>0</v>
      </c>
      <c r="BL203" s="17" t="s">
        <v>267</v>
      </c>
      <c r="BM203" s="157" t="s">
        <v>380</v>
      </c>
    </row>
    <row r="204" spans="2:65" s="1" customFormat="1" ht="24.25" customHeight="1">
      <c r="B204" s="144"/>
      <c r="C204" s="145" t="s">
        <v>292</v>
      </c>
      <c r="D204" s="145" t="s">
        <v>188</v>
      </c>
      <c r="E204" s="146" t="s">
        <v>2126</v>
      </c>
      <c r="F204" s="147" t="s">
        <v>2127</v>
      </c>
      <c r="G204" s="148" t="s">
        <v>379</v>
      </c>
      <c r="H204" s="149">
        <v>1</v>
      </c>
      <c r="I204" s="150"/>
      <c r="J204" s="151">
        <f>ROUND(I204*H204,2)</f>
        <v>0</v>
      </c>
      <c r="K204" s="152"/>
      <c r="L204" s="32"/>
      <c r="M204" s="153" t="s">
        <v>1</v>
      </c>
      <c r="N204" s="154" t="s">
        <v>41</v>
      </c>
      <c r="P204" s="155">
        <f>O204*H204</f>
        <v>0</v>
      </c>
      <c r="Q204" s="155">
        <v>0</v>
      </c>
      <c r="R204" s="155">
        <f>Q204*H204</f>
        <v>0</v>
      </c>
      <c r="S204" s="155">
        <v>0</v>
      </c>
      <c r="T204" s="156">
        <f>S204*H204</f>
        <v>0</v>
      </c>
      <c r="AR204" s="157" t="s">
        <v>267</v>
      </c>
      <c r="AT204" s="157" t="s">
        <v>188</v>
      </c>
      <c r="AU204" s="157" t="s">
        <v>88</v>
      </c>
      <c r="AY204" s="17" t="s">
        <v>186</v>
      </c>
      <c r="BE204" s="158">
        <f>IF(N204="základná",J204,0)</f>
        <v>0</v>
      </c>
      <c r="BF204" s="158">
        <f>IF(N204="znížená",J204,0)</f>
        <v>0</v>
      </c>
      <c r="BG204" s="158">
        <f>IF(N204="zákl. prenesená",J204,0)</f>
        <v>0</v>
      </c>
      <c r="BH204" s="158">
        <f>IF(N204="zníž. prenesená",J204,0)</f>
        <v>0</v>
      </c>
      <c r="BI204" s="158">
        <f>IF(N204="nulová",J204,0)</f>
        <v>0</v>
      </c>
      <c r="BJ204" s="17" t="s">
        <v>88</v>
      </c>
      <c r="BK204" s="158">
        <f>ROUND(I204*H204,2)</f>
        <v>0</v>
      </c>
      <c r="BL204" s="17" t="s">
        <v>267</v>
      </c>
      <c r="BM204" s="157" t="s">
        <v>389</v>
      </c>
    </row>
    <row r="205" spans="2:65" s="1" customFormat="1" ht="21.75" customHeight="1">
      <c r="B205" s="144"/>
      <c r="C205" s="145" t="s">
        <v>7</v>
      </c>
      <c r="D205" s="145" t="s">
        <v>188</v>
      </c>
      <c r="E205" s="146" t="s">
        <v>2128</v>
      </c>
      <c r="F205" s="147" t="s">
        <v>2129</v>
      </c>
      <c r="G205" s="148" t="s">
        <v>379</v>
      </c>
      <c r="H205" s="149">
        <v>1</v>
      </c>
      <c r="I205" s="150"/>
      <c r="J205" s="151">
        <f>ROUND(I205*H205,2)</f>
        <v>0</v>
      </c>
      <c r="K205" s="152"/>
      <c r="L205" s="32"/>
      <c r="M205" s="153" t="s">
        <v>1</v>
      </c>
      <c r="N205" s="154" t="s">
        <v>41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267</v>
      </c>
      <c r="AT205" s="157" t="s">
        <v>188</v>
      </c>
      <c r="AU205" s="157" t="s">
        <v>88</v>
      </c>
      <c r="AY205" s="17" t="s">
        <v>186</v>
      </c>
      <c r="BE205" s="158">
        <f>IF(N205="základná",J205,0)</f>
        <v>0</v>
      </c>
      <c r="BF205" s="158">
        <f>IF(N205="znížená",J205,0)</f>
        <v>0</v>
      </c>
      <c r="BG205" s="158">
        <f>IF(N205="zákl. prenesená",J205,0)</f>
        <v>0</v>
      </c>
      <c r="BH205" s="158">
        <f>IF(N205="zníž. prenesená",J205,0)</f>
        <v>0</v>
      </c>
      <c r="BI205" s="158">
        <f>IF(N205="nulová",J205,0)</f>
        <v>0</v>
      </c>
      <c r="BJ205" s="17" t="s">
        <v>88</v>
      </c>
      <c r="BK205" s="158">
        <f>ROUND(I205*H205,2)</f>
        <v>0</v>
      </c>
      <c r="BL205" s="17" t="s">
        <v>267</v>
      </c>
      <c r="BM205" s="157" t="s">
        <v>393</v>
      </c>
    </row>
    <row r="206" spans="2:65" s="12" customFormat="1">
      <c r="B206" s="159"/>
      <c r="D206" s="160" t="s">
        <v>193</v>
      </c>
      <c r="E206" s="161" t="s">
        <v>1</v>
      </c>
      <c r="F206" s="162" t="s">
        <v>2130</v>
      </c>
      <c r="H206" s="163">
        <v>1</v>
      </c>
      <c r="I206" s="164"/>
      <c r="L206" s="159"/>
      <c r="M206" s="165"/>
      <c r="T206" s="166"/>
      <c r="AT206" s="161" t="s">
        <v>193</v>
      </c>
      <c r="AU206" s="161" t="s">
        <v>88</v>
      </c>
      <c r="AV206" s="12" t="s">
        <v>88</v>
      </c>
      <c r="AW206" s="12" t="s">
        <v>31</v>
      </c>
      <c r="AX206" s="12" t="s">
        <v>75</v>
      </c>
      <c r="AY206" s="161" t="s">
        <v>186</v>
      </c>
    </row>
    <row r="207" spans="2:65" s="13" customFormat="1">
      <c r="B207" s="167"/>
      <c r="D207" s="160" t="s">
        <v>193</v>
      </c>
      <c r="E207" s="168" t="s">
        <v>1</v>
      </c>
      <c r="F207" s="169" t="s">
        <v>195</v>
      </c>
      <c r="H207" s="170">
        <v>1</v>
      </c>
      <c r="I207" s="171"/>
      <c r="L207" s="167"/>
      <c r="M207" s="172"/>
      <c r="T207" s="173"/>
      <c r="AT207" s="168" t="s">
        <v>193</v>
      </c>
      <c r="AU207" s="168" t="s">
        <v>88</v>
      </c>
      <c r="AV207" s="13" t="s">
        <v>192</v>
      </c>
      <c r="AW207" s="13" t="s">
        <v>31</v>
      </c>
      <c r="AX207" s="13" t="s">
        <v>82</v>
      </c>
      <c r="AY207" s="168" t="s">
        <v>186</v>
      </c>
    </row>
    <row r="208" spans="2:65" s="1" customFormat="1" ht="37.9" customHeight="1">
      <c r="B208" s="144"/>
      <c r="C208" s="180" t="s">
        <v>314</v>
      </c>
      <c r="D208" s="180" t="s">
        <v>218</v>
      </c>
      <c r="E208" s="181" t="s">
        <v>2131</v>
      </c>
      <c r="F208" s="182" t="s">
        <v>2132</v>
      </c>
      <c r="G208" s="183" t="s">
        <v>379</v>
      </c>
      <c r="H208" s="184">
        <v>1</v>
      </c>
      <c r="I208" s="185"/>
      <c r="J208" s="186">
        <f>ROUND(I208*H208,2)</f>
        <v>0</v>
      </c>
      <c r="K208" s="187"/>
      <c r="L208" s="188"/>
      <c r="M208" s="189" t="s">
        <v>1</v>
      </c>
      <c r="N208" s="190" t="s">
        <v>41</v>
      </c>
      <c r="P208" s="155">
        <f>O208*H208</f>
        <v>0</v>
      </c>
      <c r="Q208" s="155">
        <v>0</v>
      </c>
      <c r="R208" s="155">
        <f>Q208*H208</f>
        <v>0</v>
      </c>
      <c r="S208" s="155">
        <v>0</v>
      </c>
      <c r="T208" s="156">
        <f>S208*H208</f>
        <v>0</v>
      </c>
      <c r="AR208" s="157" t="s">
        <v>336</v>
      </c>
      <c r="AT208" s="157" t="s">
        <v>218</v>
      </c>
      <c r="AU208" s="157" t="s">
        <v>88</v>
      </c>
      <c r="AY208" s="17" t="s">
        <v>186</v>
      </c>
      <c r="BE208" s="158">
        <f>IF(N208="základná",J208,0)</f>
        <v>0</v>
      </c>
      <c r="BF208" s="158">
        <f>IF(N208="znížená",J208,0)</f>
        <v>0</v>
      </c>
      <c r="BG208" s="158">
        <f>IF(N208="zákl. prenesená",J208,0)</f>
        <v>0</v>
      </c>
      <c r="BH208" s="158">
        <f>IF(N208="zníž. prenesená",J208,0)</f>
        <v>0</v>
      </c>
      <c r="BI208" s="158">
        <f>IF(N208="nulová",J208,0)</f>
        <v>0</v>
      </c>
      <c r="BJ208" s="17" t="s">
        <v>88</v>
      </c>
      <c r="BK208" s="158">
        <f>ROUND(I208*H208,2)</f>
        <v>0</v>
      </c>
      <c r="BL208" s="17" t="s">
        <v>267</v>
      </c>
      <c r="BM208" s="157" t="s">
        <v>398</v>
      </c>
    </row>
    <row r="209" spans="2:65" s="1" customFormat="1" ht="24.25" customHeight="1">
      <c r="B209" s="144"/>
      <c r="C209" s="145" t="s">
        <v>319</v>
      </c>
      <c r="D209" s="145" t="s">
        <v>188</v>
      </c>
      <c r="E209" s="146" t="s">
        <v>2133</v>
      </c>
      <c r="F209" s="147" t="s">
        <v>2134</v>
      </c>
      <c r="G209" s="148" t="s">
        <v>1104</v>
      </c>
      <c r="H209" s="198"/>
      <c r="I209" s="150"/>
      <c r="J209" s="151">
        <f>ROUND(I209*H209,2)</f>
        <v>0</v>
      </c>
      <c r="K209" s="152"/>
      <c r="L209" s="32"/>
      <c r="M209" s="153" t="s">
        <v>1</v>
      </c>
      <c r="N209" s="154" t="s">
        <v>41</v>
      </c>
      <c r="P209" s="155">
        <f>O209*H209</f>
        <v>0</v>
      </c>
      <c r="Q209" s="155">
        <v>0</v>
      </c>
      <c r="R209" s="155">
        <f>Q209*H209</f>
        <v>0</v>
      </c>
      <c r="S209" s="155">
        <v>0</v>
      </c>
      <c r="T209" s="156">
        <f>S209*H209</f>
        <v>0</v>
      </c>
      <c r="AR209" s="157" t="s">
        <v>267</v>
      </c>
      <c r="AT209" s="157" t="s">
        <v>188</v>
      </c>
      <c r="AU209" s="157" t="s">
        <v>88</v>
      </c>
      <c r="AY209" s="17" t="s">
        <v>186</v>
      </c>
      <c r="BE209" s="158">
        <f>IF(N209="základná",J209,0)</f>
        <v>0</v>
      </c>
      <c r="BF209" s="158">
        <f>IF(N209="znížená",J209,0)</f>
        <v>0</v>
      </c>
      <c r="BG209" s="158">
        <f>IF(N209="zákl. prenesená",J209,0)</f>
        <v>0</v>
      </c>
      <c r="BH209" s="158">
        <f>IF(N209="zníž. prenesená",J209,0)</f>
        <v>0</v>
      </c>
      <c r="BI209" s="158">
        <f>IF(N209="nulová",J209,0)</f>
        <v>0</v>
      </c>
      <c r="BJ209" s="17" t="s">
        <v>88</v>
      </c>
      <c r="BK209" s="158">
        <f>ROUND(I209*H209,2)</f>
        <v>0</v>
      </c>
      <c r="BL209" s="17" t="s">
        <v>267</v>
      </c>
      <c r="BM209" s="157" t="s">
        <v>401</v>
      </c>
    </row>
    <row r="210" spans="2:65" s="11" customFormat="1" ht="22.9" customHeight="1">
      <c r="B210" s="132"/>
      <c r="D210" s="133" t="s">
        <v>74</v>
      </c>
      <c r="E210" s="142" t="s">
        <v>2135</v>
      </c>
      <c r="F210" s="142" t="s">
        <v>2136</v>
      </c>
      <c r="I210" s="135"/>
      <c r="J210" s="143">
        <f>BK210</f>
        <v>0</v>
      </c>
      <c r="L210" s="132"/>
      <c r="M210" s="137"/>
      <c r="P210" s="138">
        <f>SUM(P211:P267)</f>
        <v>0</v>
      </c>
      <c r="R210" s="138">
        <f>SUM(R211:R267)</f>
        <v>0</v>
      </c>
      <c r="T210" s="139">
        <f>SUM(T211:T267)</f>
        <v>0</v>
      </c>
      <c r="AR210" s="133" t="s">
        <v>88</v>
      </c>
      <c r="AT210" s="140" t="s">
        <v>74</v>
      </c>
      <c r="AU210" s="140" t="s">
        <v>82</v>
      </c>
      <c r="AY210" s="133" t="s">
        <v>186</v>
      </c>
      <c r="BK210" s="141">
        <f>SUM(BK211:BK267)</f>
        <v>0</v>
      </c>
    </row>
    <row r="211" spans="2:65" s="1" customFormat="1" ht="24.25" customHeight="1">
      <c r="B211" s="144"/>
      <c r="C211" s="145" t="s">
        <v>295</v>
      </c>
      <c r="D211" s="145" t="s">
        <v>188</v>
      </c>
      <c r="E211" s="146" t="s">
        <v>2137</v>
      </c>
      <c r="F211" s="147" t="s">
        <v>2138</v>
      </c>
      <c r="G211" s="148" t="s">
        <v>322</v>
      </c>
      <c r="H211" s="149">
        <v>9.1999999999999993</v>
      </c>
      <c r="I211" s="150"/>
      <c r="J211" s="151">
        <f>ROUND(I211*H211,2)</f>
        <v>0</v>
      </c>
      <c r="K211" s="152"/>
      <c r="L211" s="32"/>
      <c r="M211" s="153" t="s">
        <v>1</v>
      </c>
      <c r="N211" s="154" t="s">
        <v>41</v>
      </c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AR211" s="157" t="s">
        <v>267</v>
      </c>
      <c r="AT211" s="157" t="s">
        <v>188</v>
      </c>
      <c r="AU211" s="157" t="s">
        <v>88</v>
      </c>
      <c r="AY211" s="17" t="s">
        <v>186</v>
      </c>
      <c r="BE211" s="158">
        <f>IF(N211="základná",J211,0)</f>
        <v>0</v>
      </c>
      <c r="BF211" s="158">
        <f>IF(N211="znížená",J211,0)</f>
        <v>0</v>
      </c>
      <c r="BG211" s="158">
        <f>IF(N211="zákl. prenesená",J211,0)</f>
        <v>0</v>
      </c>
      <c r="BH211" s="158">
        <f>IF(N211="zníž. prenesená",J211,0)</f>
        <v>0</v>
      </c>
      <c r="BI211" s="158">
        <f>IF(N211="nulová",J211,0)</f>
        <v>0</v>
      </c>
      <c r="BJ211" s="17" t="s">
        <v>88</v>
      </c>
      <c r="BK211" s="158">
        <f>ROUND(I211*H211,2)</f>
        <v>0</v>
      </c>
      <c r="BL211" s="17" t="s">
        <v>267</v>
      </c>
      <c r="BM211" s="157" t="s">
        <v>411</v>
      </c>
    </row>
    <row r="212" spans="2:65" s="14" customFormat="1">
      <c r="B212" s="174"/>
      <c r="D212" s="160" t="s">
        <v>193</v>
      </c>
      <c r="E212" s="175" t="s">
        <v>1</v>
      </c>
      <c r="F212" s="176" t="s">
        <v>2107</v>
      </c>
      <c r="H212" s="175" t="s">
        <v>1</v>
      </c>
      <c r="I212" s="177"/>
      <c r="L212" s="174"/>
      <c r="M212" s="178"/>
      <c r="T212" s="179"/>
      <c r="AT212" s="175" t="s">
        <v>193</v>
      </c>
      <c r="AU212" s="175" t="s">
        <v>88</v>
      </c>
      <c r="AV212" s="14" t="s">
        <v>82</v>
      </c>
      <c r="AW212" s="14" t="s">
        <v>31</v>
      </c>
      <c r="AX212" s="14" t="s">
        <v>75</v>
      </c>
      <c r="AY212" s="175" t="s">
        <v>186</v>
      </c>
    </row>
    <row r="213" spans="2:65" s="12" customFormat="1">
      <c r="B213" s="159"/>
      <c r="D213" s="160" t="s">
        <v>193</v>
      </c>
      <c r="E213" s="161" t="s">
        <v>1</v>
      </c>
      <c r="F213" s="162" t="s">
        <v>2139</v>
      </c>
      <c r="H213" s="163">
        <v>6.3</v>
      </c>
      <c r="I213" s="164"/>
      <c r="L213" s="159"/>
      <c r="M213" s="165"/>
      <c r="T213" s="166"/>
      <c r="AT213" s="161" t="s">
        <v>193</v>
      </c>
      <c r="AU213" s="161" t="s">
        <v>88</v>
      </c>
      <c r="AV213" s="12" t="s">
        <v>88</v>
      </c>
      <c r="AW213" s="12" t="s">
        <v>31</v>
      </c>
      <c r="AX213" s="12" t="s">
        <v>75</v>
      </c>
      <c r="AY213" s="161" t="s">
        <v>186</v>
      </c>
    </row>
    <row r="214" spans="2:65" s="12" customFormat="1">
      <c r="B214" s="159"/>
      <c r="D214" s="160" t="s">
        <v>193</v>
      </c>
      <c r="E214" s="161" t="s">
        <v>1</v>
      </c>
      <c r="F214" s="162" t="s">
        <v>2140</v>
      </c>
      <c r="H214" s="163">
        <v>0.8</v>
      </c>
      <c r="I214" s="164"/>
      <c r="L214" s="159"/>
      <c r="M214" s="165"/>
      <c r="T214" s="166"/>
      <c r="AT214" s="161" t="s">
        <v>193</v>
      </c>
      <c r="AU214" s="161" t="s">
        <v>88</v>
      </c>
      <c r="AV214" s="12" t="s">
        <v>88</v>
      </c>
      <c r="AW214" s="12" t="s">
        <v>31</v>
      </c>
      <c r="AX214" s="12" t="s">
        <v>75</v>
      </c>
      <c r="AY214" s="161" t="s">
        <v>186</v>
      </c>
    </row>
    <row r="215" spans="2:65" s="12" customFormat="1">
      <c r="B215" s="159"/>
      <c r="D215" s="160" t="s">
        <v>193</v>
      </c>
      <c r="E215" s="161" t="s">
        <v>1</v>
      </c>
      <c r="F215" s="162" t="s">
        <v>2141</v>
      </c>
      <c r="H215" s="163">
        <v>2.1</v>
      </c>
      <c r="I215" s="164"/>
      <c r="L215" s="159"/>
      <c r="M215" s="165"/>
      <c r="T215" s="166"/>
      <c r="AT215" s="161" t="s">
        <v>193</v>
      </c>
      <c r="AU215" s="161" t="s">
        <v>88</v>
      </c>
      <c r="AV215" s="12" t="s">
        <v>88</v>
      </c>
      <c r="AW215" s="12" t="s">
        <v>31</v>
      </c>
      <c r="AX215" s="12" t="s">
        <v>75</v>
      </c>
      <c r="AY215" s="161" t="s">
        <v>186</v>
      </c>
    </row>
    <row r="216" spans="2:65" s="13" customFormat="1">
      <c r="B216" s="167"/>
      <c r="D216" s="160" t="s">
        <v>193</v>
      </c>
      <c r="E216" s="168" t="s">
        <v>1</v>
      </c>
      <c r="F216" s="169" t="s">
        <v>195</v>
      </c>
      <c r="H216" s="170">
        <v>9.1999999999999993</v>
      </c>
      <c r="I216" s="171"/>
      <c r="L216" s="167"/>
      <c r="M216" s="172"/>
      <c r="T216" s="173"/>
      <c r="AT216" s="168" t="s">
        <v>193</v>
      </c>
      <c r="AU216" s="168" t="s">
        <v>88</v>
      </c>
      <c r="AV216" s="13" t="s">
        <v>192</v>
      </c>
      <c r="AW216" s="13" t="s">
        <v>31</v>
      </c>
      <c r="AX216" s="13" t="s">
        <v>82</v>
      </c>
      <c r="AY216" s="168" t="s">
        <v>186</v>
      </c>
    </row>
    <row r="217" spans="2:65" s="1" customFormat="1" ht="24.25" customHeight="1">
      <c r="B217" s="144"/>
      <c r="C217" s="145" t="s">
        <v>328</v>
      </c>
      <c r="D217" s="145" t="s">
        <v>188</v>
      </c>
      <c r="E217" s="146" t="s">
        <v>2142</v>
      </c>
      <c r="F217" s="147" t="s">
        <v>2143</v>
      </c>
      <c r="G217" s="148" t="s">
        <v>322</v>
      </c>
      <c r="H217" s="149">
        <v>20.5</v>
      </c>
      <c r="I217" s="150"/>
      <c r="J217" s="151">
        <f>ROUND(I217*H217,2)</f>
        <v>0</v>
      </c>
      <c r="K217" s="152"/>
      <c r="L217" s="32"/>
      <c r="M217" s="153" t="s">
        <v>1</v>
      </c>
      <c r="N217" s="154" t="s">
        <v>41</v>
      </c>
      <c r="P217" s="155">
        <f>O217*H217</f>
        <v>0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AR217" s="157" t="s">
        <v>267</v>
      </c>
      <c r="AT217" s="157" t="s">
        <v>188</v>
      </c>
      <c r="AU217" s="157" t="s">
        <v>88</v>
      </c>
      <c r="AY217" s="17" t="s">
        <v>186</v>
      </c>
      <c r="BE217" s="158">
        <f>IF(N217="základná",J217,0)</f>
        <v>0</v>
      </c>
      <c r="BF217" s="158">
        <f>IF(N217="znížená",J217,0)</f>
        <v>0</v>
      </c>
      <c r="BG217" s="158">
        <f>IF(N217="zákl. prenesená",J217,0)</f>
        <v>0</v>
      </c>
      <c r="BH217" s="158">
        <f>IF(N217="zníž. prenesená",J217,0)</f>
        <v>0</v>
      </c>
      <c r="BI217" s="158">
        <f>IF(N217="nulová",J217,0)</f>
        <v>0</v>
      </c>
      <c r="BJ217" s="17" t="s">
        <v>88</v>
      </c>
      <c r="BK217" s="158">
        <f>ROUND(I217*H217,2)</f>
        <v>0</v>
      </c>
      <c r="BL217" s="17" t="s">
        <v>267</v>
      </c>
      <c r="BM217" s="157" t="s">
        <v>418</v>
      </c>
    </row>
    <row r="218" spans="2:65" s="14" customFormat="1">
      <c r="B218" s="174"/>
      <c r="D218" s="160" t="s">
        <v>193</v>
      </c>
      <c r="E218" s="175" t="s">
        <v>1</v>
      </c>
      <c r="F218" s="176" t="s">
        <v>2107</v>
      </c>
      <c r="H218" s="175" t="s">
        <v>1</v>
      </c>
      <c r="I218" s="177"/>
      <c r="L218" s="174"/>
      <c r="M218" s="178"/>
      <c r="T218" s="179"/>
      <c r="AT218" s="175" t="s">
        <v>193</v>
      </c>
      <c r="AU218" s="175" t="s">
        <v>88</v>
      </c>
      <c r="AV218" s="14" t="s">
        <v>82</v>
      </c>
      <c r="AW218" s="14" t="s">
        <v>31</v>
      </c>
      <c r="AX218" s="14" t="s">
        <v>75</v>
      </c>
      <c r="AY218" s="175" t="s">
        <v>186</v>
      </c>
    </row>
    <row r="219" spans="2:65" s="12" customFormat="1">
      <c r="B219" s="159"/>
      <c r="D219" s="160" t="s">
        <v>193</v>
      </c>
      <c r="E219" s="161" t="s">
        <v>1</v>
      </c>
      <c r="F219" s="162" t="s">
        <v>2144</v>
      </c>
      <c r="H219" s="163">
        <v>13.5</v>
      </c>
      <c r="I219" s="164"/>
      <c r="L219" s="159"/>
      <c r="M219" s="165"/>
      <c r="T219" s="166"/>
      <c r="AT219" s="161" t="s">
        <v>193</v>
      </c>
      <c r="AU219" s="161" t="s">
        <v>88</v>
      </c>
      <c r="AV219" s="12" t="s">
        <v>88</v>
      </c>
      <c r="AW219" s="12" t="s">
        <v>31</v>
      </c>
      <c r="AX219" s="12" t="s">
        <v>75</v>
      </c>
      <c r="AY219" s="161" t="s">
        <v>186</v>
      </c>
    </row>
    <row r="220" spans="2:65" s="12" customFormat="1">
      <c r="B220" s="159"/>
      <c r="D220" s="160" t="s">
        <v>193</v>
      </c>
      <c r="E220" s="161" t="s">
        <v>1</v>
      </c>
      <c r="F220" s="162" t="s">
        <v>2145</v>
      </c>
      <c r="H220" s="163">
        <v>3.5</v>
      </c>
      <c r="I220" s="164"/>
      <c r="L220" s="159"/>
      <c r="M220" s="165"/>
      <c r="T220" s="166"/>
      <c r="AT220" s="161" t="s">
        <v>193</v>
      </c>
      <c r="AU220" s="161" t="s">
        <v>88</v>
      </c>
      <c r="AV220" s="12" t="s">
        <v>88</v>
      </c>
      <c r="AW220" s="12" t="s">
        <v>31</v>
      </c>
      <c r="AX220" s="12" t="s">
        <v>75</v>
      </c>
      <c r="AY220" s="161" t="s">
        <v>186</v>
      </c>
    </row>
    <row r="221" spans="2:65" s="12" customFormat="1">
      <c r="B221" s="159"/>
      <c r="D221" s="160" t="s">
        <v>193</v>
      </c>
      <c r="E221" s="161" t="s">
        <v>1</v>
      </c>
      <c r="F221" s="162" t="s">
        <v>2146</v>
      </c>
      <c r="H221" s="163">
        <v>3.5</v>
      </c>
      <c r="I221" s="164"/>
      <c r="L221" s="159"/>
      <c r="M221" s="165"/>
      <c r="T221" s="166"/>
      <c r="AT221" s="161" t="s">
        <v>193</v>
      </c>
      <c r="AU221" s="161" t="s">
        <v>88</v>
      </c>
      <c r="AV221" s="12" t="s">
        <v>88</v>
      </c>
      <c r="AW221" s="12" t="s">
        <v>31</v>
      </c>
      <c r="AX221" s="12" t="s">
        <v>75</v>
      </c>
      <c r="AY221" s="161" t="s">
        <v>186</v>
      </c>
    </row>
    <row r="222" spans="2:65" s="13" customFormat="1">
      <c r="B222" s="167"/>
      <c r="D222" s="160" t="s">
        <v>193</v>
      </c>
      <c r="E222" s="168" t="s">
        <v>1</v>
      </c>
      <c r="F222" s="169" t="s">
        <v>195</v>
      </c>
      <c r="H222" s="170">
        <v>20.5</v>
      </c>
      <c r="I222" s="171"/>
      <c r="L222" s="167"/>
      <c r="M222" s="172"/>
      <c r="T222" s="173"/>
      <c r="AT222" s="168" t="s">
        <v>193</v>
      </c>
      <c r="AU222" s="168" t="s">
        <v>88</v>
      </c>
      <c r="AV222" s="13" t="s">
        <v>192</v>
      </c>
      <c r="AW222" s="13" t="s">
        <v>31</v>
      </c>
      <c r="AX222" s="13" t="s">
        <v>82</v>
      </c>
      <c r="AY222" s="168" t="s">
        <v>186</v>
      </c>
    </row>
    <row r="223" spans="2:65" s="1" customFormat="1" ht="24.25" customHeight="1">
      <c r="B223" s="144"/>
      <c r="C223" s="145" t="s">
        <v>326</v>
      </c>
      <c r="D223" s="145" t="s">
        <v>188</v>
      </c>
      <c r="E223" s="146" t="s">
        <v>2147</v>
      </c>
      <c r="F223" s="147" t="s">
        <v>2148</v>
      </c>
      <c r="G223" s="148" t="s">
        <v>322</v>
      </c>
      <c r="H223" s="149">
        <v>10.199999999999999</v>
      </c>
      <c r="I223" s="150"/>
      <c r="J223" s="151">
        <f>ROUND(I223*H223,2)</f>
        <v>0</v>
      </c>
      <c r="K223" s="152"/>
      <c r="L223" s="32"/>
      <c r="M223" s="153" t="s">
        <v>1</v>
      </c>
      <c r="N223" s="154" t="s">
        <v>41</v>
      </c>
      <c r="P223" s="155">
        <f>O223*H223</f>
        <v>0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AR223" s="157" t="s">
        <v>267</v>
      </c>
      <c r="AT223" s="157" t="s">
        <v>188</v>
      </c>
      <c r="AU223" s="157" t="s">
        <v>88</v>
      </c>
      <c r="AY223" s="17" t="s">
        <v>186</v>
      </c>
      <c r="BE223" s="158">
        <f>IF(N223="základná",J223,0)</f>
        <v>0</v>
      </c>
      <c r="BF223" s="158">
        <f>IF(N223="znížená",J223,0)</f>
        <v>0</v>
      </c>
      <c r="BG223" s="158">
        <f>IF(N223="zákl. prenesená",J223,0)</f>
        <v>0</v>
      </c>
      <c r="BH223" s="158">
        <f>IF(N223="zníž. prenesená",J223,0)</f>
        <v>0</v>
      </c>
      <c r="BI223" s="158">
        <f>IF(N223="nulová",J223,0)</f>
        <v>0</v>
      </c>
      <c r="BJ223" s="17" t="s">
        <v>88</v>
      </c>
      <c r="BK223" s="158">
        <f>ROUND(I223*H223,2)</f>
        <v>0</v>
      </c>
      <c r="BL223" s="17" t="s">
        <v>267</v>
      </c>
      <c r="BM223" s="157" t="s">
        <v>429</v>
      </c>
    </row>
    <row r="224" spans="2:65" s="14" customFormat="1">
      <c r="B224" s="174"/>
      <c r="D224" s="160" t="s">
        <v>193</v>
      </c>
      <c r="E224" s="175" t="s">
        <v>1</v>
      </c>
      <c r="F224" s="176" t="s">
        <v>2107</v>
      </c>
      <c r="H224" s="175" t="s">
        <v>1</v>
      </c>
      <c r="I224" s="177"/>
      <c r="L224" s="174"/>
      <c r="M224" s="178"/>
      <c r="T224" s="179"/>
      <c r="AT224" s="175" t="s">
        <v>193</v>
      </c>
      <c r="AU224" s="175" t="s">
        <v>88</v>
      </c>
      <c r="AV224" s="14" t="s">
        <v>82</v>
      </c>
      <c r="AW224" s="14" t="s">
        <v>31</v>
      </c>
      <c r="AX224" s="14" t="s">
        <v>75</v>
      </c>
      <c r="AY224" s="175" t="s">
        <v>186</v>
      </c>
    </row>
    <row r="225" spans="2:65" s="12" customFormat="1">
      <c r="B225" s="159"/>
      <c r="D225" s="160" t="s">
        <v>193</v>
      </c>
      <c r="E225" s="161" t="s">
        <v>1</v>
      </c>
      <c r="F225" s="162" t="s">
        <v>2139</v>
      </c>
      <c r="H225" s="163">
        <v>6.3</v>
      </c>
      <c r="I225" s="164"/>
      <c r="L225" s="159"/>
      <c r="M225" s="165"/>
      <c r="T225" s="166"/>
      <c r="AT225" s="161" t="s">
        <v>193</v>
      </c>
      <c r="AU225" s="161" t="s">
        <v>88</v>
      </c>
      <c r="AV225" s="12" t="s">
        <v>88</v>
      </c>
      <c r="AW225" s="12" t="s">
        <v>31</v>
      </c>
      <c r="AX225" s="12" t="s">
        <v>75</v>
      </c>
      <c r="AY225" s="161" t="s">
        <v>186</v>
      </c>
    </row>
    <row r="226" spans="2:65" s="12" customFormat="1">
      <c r="B226" s="159"/>
      <c r="D226" s="160" t="s">
        <v>193</v>
      </c>
      <c r="E226" s="161" t="s">
        <v>1</v>
      </c>
      <c r="F226" s="162" t="s">
        <v>2140</v>
      </c>
      <c r="H226" s="163">
        <v>0.8</v>
      </c>
      <c r="I226" s="164"/>
      <c r="L226" s="159"/>
      <c r="M226" s="165"/>
      <c r="T226" s="166"/>
      <c r="AT226" s="161" t="s">
        <v>193</v>
      </c>
      <c r="AU226" s="161" t="s">
        <v>88</v>
      </c>
      <c r="AV226" s="12" t="s">
        <v>88</v>
      </c>
      <c r="AW226" s="12" t="s">
        <v>31</v>
      </c>
      <c r="AX226" s="12" t="s">
        <v>75</v>
      </c>
      <c r="AY226" s="161" t="s">
        <v>186</v>
      </c>
    </row>
    <row r="227" spans="2:65" s="12" customFormat="1">
      <c r="B227" s="159"/>
      <c r="D227" s="160" t="s">
        <v>193</v>
      </c>
      <c r="E227" s="161" t="s">
        <v>1</v>
      </c>
      <c r="F227" s="162" t="s">
        <v>2149</v>
      </c>
      <c r="H227" s="163">
        <v>1</v>
      </c>
      <c r="I227" s="164"/>
      <c r="L227" s="159"/>
      <c r="M227" s="165"/>
      <c r="T227" s="166"/>
      <c r="AT227" s="161" t="s">
        <v>193</v>
      </c>
      <c r="AU227" s="161" t="s">
        <v>88</v>
      </c>
      <c r="AV227" s="12" t="s">
        <v>88</v>
      </c>
      <c r="AW227" s="12" t="s">
        <v>31</v>
      </c>
      <c r="AX227" s="12" t="s">
        <v>75</v>
      </c>
      <c r="AY227" s="161" t="s">
        <v>186</v>
      </c>
    </row>
    <row r="228" spans="2:65" s="12" customFormat="1">
      <c r="B228" s="159"/>
      <c r="D228" s="160" t="s">
        <v>193</v>
      </c>
      <c r="E228" s="161" t="s">
        <v>1</v>
      </c>
      <c r="F228" s="162" t="s">
        <v>2141</v>
      </c>
      <c r="H228" s="163">
        <v>2.1</v>
      </c>
      <c r="I228" s="164"/>
      <c r="L228" s="159"/>
      <c r="M228" s="165"/>
      <c r="T228" s="166"/>
      <c r="AT228" s="161" t="s">
        <v>193</v>
      </c>
      <c r="AU228" s="161" t="s">
        <v>88</v>
      </c>
      <c r="AV228" s="12" t="s">
        <v>88</v>
      </c>
      <c r="AW228" s="12" t="s">
        <v>31</v>
      </c>
      <c r="AX228" s="12" t="s">
        <v>75</v>
      </c>
      <c r="AY228" s="161" t="s">
        <v>186</v>
      </c>
    </row>
    <row r="229" spans="2:65" s="13" customFormat="1">
      <c r="B229" s="167"/>
      <c r="D229" s="160" t="s">
        <v>193</v>
      </c>
      <c r="E229" s="168" t="s">
        <v>1</v>
      </c>
      <c r="F229" s="169" t="s">
        <v>195</v>
      </c>
      <c r="H229" s="170">
        <v>10.199999999999999</v>
      </c>
      <c r="I229" s="171"/>
      <c r="L229" s="167"/>
      <c r="M229" s="172"/>
      <c r="T229" s="173"/>
      <c r="AT229" s="168" t="s">
        <v>193</v>
      </c>
      <c r="AU229" s="168" t="s">
        <v>88</v>
      </c>
      <c r="AV229" s="13" t="s">
        <v>192</v>
      </c>
      <c r="AW229" s="13" t="s">
        <v>31</v>
      </c>
      <c r="AX229" s="13" t="s">
        <v>82</v>
      </c>
      <c r="AY229" s="168" t="s">
        <v>186</v>
      </c>
    </row>
    <row r="230" spans="2:65" s="1" customFormat="1" ht="24.25" customHeight="1">
      <c r="B230" s="144"/>
      <c r="C230" s="145" t="s">
        <v>338</v>
      </c>
      <c r="D230" s="145" t="s">
        <v>188</v>
      </c>
      <c r="E230" s="146" t="s">
        <v>2150</v>
      </c>
      <c r="F230" s="147" t="s">
        <v>2151</v>
      </c>
      <c r="G230" s="148" t="s">
        <v>322</v>
      </c>
      <c r="H230" s="149">
        <v>10.4</v>
      </c>
      <c r="I230" s="150"/>
      <c r="J230" s="151">
        <f>ROUND(I230*H230,2)</f>
        <v>0</v>
      </c>
      <c r="K230" s="152"/>
      <c r="L230" s="32"/>
      <c r="M230" s="153" t="s">
        <v>1</v>
      </c>
      <c r="N230" s="154" t="s">
        <v>41</v>
      </c>
      <c r="P230" s="155">
        <f>O230*H230</f>
        <v>0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AR230" s="157" t="s">
        <v>267</v>
      </c>
      <c r="AT230" s="157" t="s">
        <v>188</v>
      </c>
      <c r="AU230" s="157" t="s">
        <v>88</v>
      </c>
      <c r="AY230" s="17" t="s">
        <v>186</v>
      </c>
      <c r="BE230" s="158">
        <f>IF(N230="základná",J230,0)</f>
        <v>0</v>
      </c>
      <c r="BF230" s="158">
        <f>IF(N230="znížená",J230,0)</f>
        <v>0</v>
      </c>
      <c r="BG230" s="158">
        <f>IF(N230="zákl. prenesená",J230,0)</f>
        <v>0</v>
      </c>
      <c r="BH230" s="158">
        <f>IF(N230="zníž. prenesená",J230,0)</f>
        <v>0</v>
      </c>
      <c r="BI230" s="158">
        <f>IF(N230="nulová",J230,0)</f>
        <v>0</v>
      </c>
      <c r="BJ230" s="17" t="s">
        <v>88</v>
      </c>
      <c r="BK230" s="158">
        <f>ROUND(I230*H230,2)</f>
        <v>0</v>
      </c>
      <c r="BL230" s="17" t="s">
        <v>267</v>
      </c>
      <c r="BM230" s="157" t="s">
        <v>439</v>
      </c>
    </row>
    <row r="231" spans="2:65" s="14" customFormat="1">
      <c r="B231" s="174"/>
      <c r="D231" s="160" t="s">
        <v>193</v>
      </c>
      <c r="E231" s="175" t="s">
        <v>1</v>
      </c>
      <c r="F231" s="176" t="s">
        <v>2107</v>
      </c>
      <c r="H231" s="175" t="s">
        <v>1</v>
      </c>
      <c r="I231" s="177"/>
      <c r="L231" s="174"/>
      <c r="M231" s="178"/>
      <c r="T231" s="179"/>
      <c r="AT231" s="175" t="s">
        <v>193</v>
      </c>
      <c r="AU231" s="175" t="s">
        <v>88</v>
      </c>
      <c r="AV231" s="14" t="s">
        <v>82</v>
      </c>
      <c r="AW231" s="14" t="s">
        <v>31</v>
      </c>
      <c r="AX231" s="14" t="s">
        <v>75</v>
      </c>
      <c r="AY231" s="175" t="s">
        <v>186</v>
      </c>
    </row>
    <row r="232" spans="2:65" s="12" customFormat="1">
      <c r="B232" s="159"/>
      <c r="D232" s="160" t="s">
        <v>193</v>
      </c>
      <c r="E232" s="161" t="s">
        <v>1</v>
      </c>
      <c r="F232" s="162" t="s">
        <v>2152</v>
      </c>
      <c r="H232" s="163">
        <v>3.4</v>
      </c>
      <c r="I232" s="164"/>
      <c r="L232" s="159"/>
      <c r="M232" s="165"/>
      <c r="T232" s="166"/>
      <c r="AT232" s="161" t="s">
        <v>193</v>
      </c>
      <c r="AU232" s="161" t="s">
        <v>88</v>
      </c>
      <c r="AV232" s="12" t="s">
        <v>88</v>
      </c>
      <c r="AW232" s="12" t="s">
        <v>31</v>
      </c>
      <c r="AX232" s="12" t="s">
        <v>75</v>
      </c>
      <c r="AY232" s="161" t="s">
        <v>186</v>
      </c>
    </row>
    <row r="233" spans="2:65" s="12" customFormat="1">
      <c r="B233" s="159"/>
      <c r="D233" s="160" t="s">
        <v>193</v>
      </c>
      <c r="E233" s="161" t="s">
        <v>1</v>
      </c>
      <c r="F233" s="162" t="s">
        <v>2145</v>
      </c>
      <c r="H233" s="163">
        <v>3.5</v>
      </c>
      <c r="I233" s="164"/>
      <c r="L233" s="159"/>
      <c r="M233" s="165"/>
      <c r="T233" s="166"/>
      <c r="AT233" s="161" t="s">
        <v>193</v>
      </c>
      <c r="AU233" s="161" t="s">
        <v>88</v>
      </c>
      <c r="AV233" s="12" t="s">
        <v>88</v>
      </c>
      <c r="AW233" s="12" t="s">
        <v>31</v>
      </c>
      <c r="AX233" s="12" t="s">
        <v>75</v>
      </c>
      <c r="AY233" s="161" t="s">
        <v>186</v>
      </c>
    </row>
    <row r="234" spans="2:65" s="12" customFormat="1">
      <c r="B234" s="159"/>
      <c r="D234" s="160" t="s">
        <v>193</v>
      </c>
      <c r="E234" s="161" t="s">
        <v>1</v>
      </c>
      <c r="F234" s="162" t="s">
        <v>2146</v>
      </c>
      <c r="H234" s="163">
        <v>3.5</v>
      </c>
      <c r="I234" s="164"/>
      <c r="L234" s="159"/>
      <c r="M234" s="165"/>
      <c r="T234" s="166"/>
      <c r="AT234" s="161" t="s">
        <v>193</v>
      </c>
      <c r="AU234" s="161" t="s">
        <v>88</v>
      </c>
      <c r="AV234" s="12" t="s">
        <v>88</v>
      </c>
      <c r="AW234" s="12" t="s">
        <v>31</v>
      </c>
      <c r="AX234" s="12" t="s">
        <v>75</v>
      </c>
      <c r="AY234" s="161" t="s">
        <v>186</v>
      </c>
    </row>
    <row r="235" spans="2:65" s="13" customFormat="1">
      <c r="B235" s="167"/>
      <c r="D235" s="160" t="s">
        <v>193</v>
      </c>
      <c r="E235" s="168" t="s">
        <v>1</v>
      </c>
      <c r="F235" s="169" t="s">
        <v>195</v>
      </c>
      <c r="H235" s="170">
        <v>10.4</v>
      </c>
      <c r="I235" s="171"/>
      <c r="L235" s="167"/>
      <c r="M235" s="172"/>
      <c r="T235" s="173"/>
      <c r="AT235" s="168" t="s">
        <v>193</v>
      </c>
      <c r="AU235" s="168" t="s">
        <v>88</v>
      </c>
      <c r="AV235" s="13" t="s">
        <v>192</v>
      </c>
      <c r="AW235" s="13" t="s">
        <v>31</v>
      </c>
      <c r="AX235" s="13" t="s">
        <v>82</v>
      </c>
      <c r="AY235" s="168" t="s">
        <v>186</v>
      </c>
    </row>
    <row r="236" spans="2:65" s="1" customFormat="1" ht="24.25" customHeight="1">
      <c r="B236" s="144"/>
      <c r="C236" s="145" t="s">
        <v>331</v>
      </c>
      <c r="D236" s="145" t="s">
        <v>188</v>
      </c>
      <c r="E236" s="146" t="s">
        <v>2153</v>
      </c>
      <c r="F236" s="147" t="s">
        <v>2154</v>
      </c>
      <c r="G236" s="148" t="s">
        <v>322</v>
      </c>
      <c r="H236" s="149">
        <v>14</v>
      </c>
      <c r="I236" s="150"/>
      <c r="J236" s="151">
        <f>ROUND(I236*H236,2)</f>
        <v>0</v>
      </c>
      <c r="K236" s="152"/>
      <c r="L236" s="32"/>
      <c r="M236" s="153" t="s">
        <v>1</v>
      </c>
      <c r="N236" s="154" t="s">
        <v>41</v>
      </c>
      <c r="P236" s="155">
        <f>O236*H236</f>
        <v>0</v>
      </c>
      <c r="Q236" s="155">
        <v>0</v>
      </c>
      <c r="R236" s="155">
        <f>Q236*H236</f>
        <v>0</v>
      </c>
      <c r="S236" s="155">
        <v>0</v>
      </c>
      <c r="T236" s="156">
        <f>S236*H236</f>
        <v>0</v>
      </c>
      <c r="AR236" s="157" t="s">
        <v>267</v>
      </c>
      <c r="AT236" s="157" t="s">
        <v>188</v>
      </c>
      <c r="AU236" s="157" t="s">
        <v>88</v>
      </c>
      <c r="AY236" s="17" t="s">
        <v>186</v>
      </c>
      <c r="BE236" s="158">
        <f>IF(N236="základná",J236,0)</f>
        <v>0</v>
      </c>
      <c r="BF236" s="158">
        <f>IF(N236="znížená",J236,0)</f>
        <v>0</v>
      </c>
      <c r="BG236" s="158">
        <f>IF(N236="zákl. prenesená",J236,0)</f>
        <v>0</v>
      </c>
      <c r="BH236" s="158">
        <f>IF(N236="zníž. prenesená",J236,0)</f>
        <v>0</v>
      </c>
      <c r="BI236" s="158">
        <f>IF(N236="nulová",J236,0)</f>
        <v>0</v>
      </c>
      <c r="BJ236" s="17" t="s">
        <v>88</v>
      </c>
      <c r="BK236" s="158">
        <f>ROUND(I236*H236,2)</f>
        <v>0</v>
      </c>
      <c r="BL236" s="17" t="s">
        <v>267</v>
      </c>
      <c r="BM236" s="157" t="s">
        <v>448</v>
      </c>
    </row>
    <row r="237" spans="2:65" s="14" customFormat="1">
      <c r="B237" s="174"/>
      <c r="D237" s="160" t="s">
        <v>193</v>
      </c>
      <c r="E237" s="175" t="s">
        <v>1</v>
      </c>
      <c r="F237" s="176" t="s">
        <v>2107</v>
      </c>
      <c r="H237" s="175" t="s">
        <v>1</v>
      </c>
      <c r="I237" s="177"/>
      <c r="L237" s="174"/>
      <c r="M237" s="178"/>
      <c r="T237" s="179"/>
      <c r="AT237" s="175" t="s">
        <v>193</v>
      </c>
      <c r="AU237" s="175" t="s">
        <v>88</v>
      </c>
      <c r="AV237" s="14" t="s">
        <v>82</v>
      </c>
      <c r="AW237" s="14" t="s">
        <v>31</v>
      </c>
      <c r="AX237" s="14" t="s">
        <v>75</v>
      </c>
      <c r="AY237" s="175" t="s">
        <v>186</v>
      </c>
    </row>
    <row r="238" spans="2:65" s="12" customFormat="1">
      <c r="B238" s="159"/>
      <c r="D238" s="160" t="s">
        <v>193</v>
      </c>
      <c r="E238" s="161" t="s">
        <v>1</v>
      </c>
      <c r="F238" s="162" t="s">
        <v>2155</v>
      </c>
      <c r="H238" s="163">
        <v>12</v>
      </c>
      <c r="I238" s="164"/>
      <c r="L238" s="159"/>
      <c r="M238" s="165"/>
      <c r="T238" s="166"/>
      <c r="AT238" s="161" t="s">
        <v>193</v>
      </c>
      <c r="AU238" s="161" t="s">
        <v>88</v>
      </c>
      <c r="AV238" s="12" t="s">
        <v>88</v>
      </c>
      <c r="AW238" s="12" t="s">
        <v>31</v>
      </c>
      <c r="AX238" s="12" t="s">
        <v>75</v>
      </c>
      <c r="AY238" s="161" t="s">
        <v>186</v>
      </c>
    </row>
    <row r="239" spans="2:65" s="12" customFormat="1">
      <c r="B239" s="159"/>
      <c r="D239" s="160" t="s">
        <v>193</v>
      </c>
      <c r="E239" s="161" t="s">
        <v>1</v>
      </c>
      <c r="F239" s="162" t="s">
        <v>2156</v>
      </c>
      <c r="H239" s="163">
        <v>2</v>
      </c>
      <c r="I239" s="164"/>
      <c r="L239" s="159"/>
      <c r="M239" s="165"/>
      <c r="T239" s="166"/>
      <c r="AT239" s="161" t="s">
        <v>193</v>
      </c>
      <c r="AU239" s="161" t="s">
        <v>88</v>
      </c>
      <c r="AV239" s="12" t="s">
        <v>88</v>
      </c>
      <c r="AW239" s="12" t="s">
        <v>31</v>
      </c>
      <c r="AX239" s="12" t="s">
        <v>75</v>
      </c>
      <c r="AY239" s="161" t="s">
        <v>186</v>
      </c>
    </row>
    <row r="240" spans="2:65" s="15" customFormat="1">
      <c r="B240" s="191"/>
      <c r="D240" s="160" t="s">
        <v>193</v>
      </c>
      <c r="E240" s="192" t="s">
        <v>1</v>
      </c>
      <c r="F240" s="193" t="s">
        <v>527</v>
      </c>
      <c r="H240" s="194">
        <v>14</v>
      </c>
      <c r="I240" s="195"/>
      <c r="L240" s="191"/>
      <c r="M240" s="196"/>
      <c r="T240" s="197"/>
      <c r="AT240" s="192" t="s">
        <v>193</v>
      </c>
      <c r="AU240" s="192" t="s">
        <v>88</v>
      </c>
      <c r="AV240" s="15" t="s">
        <v>202</v>
      </c>
      <c r="AW240" s="15" t="s">
        <v>31</v>
      </c>
      <c r="AX240" s="15" t="s">
        <v>75</v>
      </c>
      <c r="AY240" s="192" t="s">
        <v>186</v>
      </c>
    </row>
    <row r="241" spans="2:65" s="13" customFormat="1">
      <c r="B241" s="167"/>
      <c r="D241" s="160" t="s">
        <v>193</v>
      </c>
      <c r="E241" s="168" t="s">
        <v>1</v>
      </c>
      <c r="F241" s="169" t="s">
        <v>195</v>
      </c>
      <c r="H241" s="170">
        <v>14</v>
      </c>
      <c r="I241" s="171"/>
      <c r="L241" s="167"/>
      <c r="M241" s="172"/>
      <c r="T241" s="173"/>
      <c r="AT241" s="168" t="s">
        <v>193</v>
      </c>
      <c r="AU241" s="168" t="s">
        <v>88</v>
      </c>
      <c r="AV241" s="13" t="s">
        <v>192</v>
      </c>
      <c r="AW241" s="13" t="s">
        <v>31</v>
      </c>
      <c r="AX241" s="13" t="s">
        <v>82</v>
      </c>
      <c r="AY241" s="168" t="s">
        <v>186</v>
      </c>
    </row>
    <row r="242" spans="2:65" s="1" customFormat="1" ht="16.5" customHeight="1">
      <c r="B242" s="144"/>
      <c r="C242" s="145" t="s">
        <v>347</v>
      </c>
      <c r="D242" s="145" t="s">
        <v>188</v>
      </c>
      <c r="E242" s="146" t="s">
        <v>2157</v>
      </c>
      <c r="F242" s="147" t="s">
        <v>2158</v>
      </c>
      <c r="G242" s="148" t="s">
        <v>379</v>
      </c>
      <c r="H242" s="149">
        <v>7</v>
      </c>
      <c r="I242" s="150"/>
      <c r="J242" s="151">
        <f>ROUND(I242*H242,2)</f>
        <v>0</v>
      </c>
      <c r="K242" s="152"/>
      <c r="L242" s="32"/>
      <c r="M242" s="153" t="s">
        <v>1</v>
      </c>
      <c r="N242" s="154" t="s">
        <v>41</v>
      </c>
      <c r="P242" s="155">
        <f>O242*H242</f>
        <v>0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AR242" s="157" t="s">
        <v>267</v>
      </c>
      <c r="AT242" s="157" t="s">
        <v>188</v>
      </c>
      <c r="AU242" s="157" t="s">
        <v>88</v>
      </c>
      <c r="AY242" s="17" t="s">
        <v>186</v>
      </c>
      <c r="BE242" s="158">
        <f>IF(N242="základná",J242,0)</f>
        <v>0</v>
      </c>
      <c r="BF242" s="158">
        <f>IF(N242="znížená",J242,0)</f>
        <v>0</v>
      </c>
      <c r="BG242" s="158">
        <f>IF(N242="zákl. prenesená",J242,0)</f>
        <v>0</v>
      </c>
      <c r="BH242" s="158">
        <f>IF(N242="zníž. prenesená",J242,0)</f>
        <v>0</v>
      </c>
      <c r="BI242" s="158">
        <f>IF(N242="nulová",J242,0)</f>
        <v>0</v>
      </c>
      <c r="BJ242" s="17" t="s">
        <v>88</v>
      </c>
      <c r="BK242" s="158">
        <f>ROUND(I242*H242,2)</f>
        <v>0</v>
      </c>
      <c r="BL242" s="17" t="s">
        <v>267</v>
      </c>
      <c r="BM242" s="157" t="s">
        <v>451</v>
      </c>
    </row>
    <row r="243" spans="2:65" s="12" customFormat="1">
      <c r="B243" s="159"/>
      <c r="D243" s="160" t="s">
        <v>193</v>
      </c>
      <c r="E243" s="161" t="s">
        <v>1</v>
      </c>
      <c r="F243" s="162" t="s">
        <v>2159</v>
      </c>
      <c r="H243" s="163">
        <v>2</v>
      </c>
      <c r="I243" s="164"/>
      <c r="L243" s="159"/>
      <c r="M243" s="165"/>
      <c r="T243" s="166"/>
      <c r="AT243" s="161" t="s">
        <v>193</v>
      </c>
      <c r="AU243" s="161" t="s">
        <v>88</v>
      </c>
      <c r="AV243" s="12" t="s">
        <v>88</v>
      </c>
      <c r="AW243" s="12" t="s">
        <v>31</v>
      </c>
      <c r="AX243" s="12" t="s">
        <v>75</v>
      </c>
      <c r="AY243" s="161" t="s">
        <v>186</v>
      </c>
    </row>
    <row r="244" spans="2:65" s="12" customFormat="1">
      <c r="B244" s="159"/>
      <c r="D244" s="160" t="s">
        <v>193</v>
      </c>
      <c r="E244" s="161" t="s">
        <v>1</v>
      </c>
      <c r="F244" s="162" t="s">
        <v>2160</v>
      </c>
      <c r="H244" s="163">
        <v>2</v>
      </c>
      <c r="I244" s="164"/>
      <c r="L244" s="159"/>
      <c r="M244" s="165"/>
      <c r="T244" s="166"/>
      <c r="AT244" s="161" t="s">
        <v>193</v>
      </c>
      <c r="AU244" s="161" t="s">
        <v>88</v>
      </c>
      <c r="AV244" s="12" t="s">
        <v>88</v>
      </c>
      <c r="AW244" s="12" t="s">
        <v>31</v>
      </c>
      <c r="AX244" s="12" t="s">
        <v>75</v>
      </c>
      <c r="AY244" s="161" t="s">
        <v>186</v>
      </c>
    </row>
    <row r="245" spans="2:65" s="12" customFormat="1">
      <c r="B245" s="159"/>
      <c r="D245" s="160" t="s">
        <v>193</v>
      </c>
      <c r="E245" s="161" t="s">
        <v>1</v>
      </c>
      <c r="F245" s="162" t="s">
        <v>2161</v>
      </c>
      <c r="H245" s="163">
        <v>2</v>
      </c>
      <c r="I245" s="164"/>
      <c r="L245" s="159"/>
      <c r="M245" s="165"/>
      <c r="T245" s="166"/>
      <c r="AT245" s="161" t="s">
        <v>193</v>
      </c>
      <c r="AU245" s="161" t="s">
        <v>88</v>
      </c>
      <c r="AV245" s="12" t="s">
        <v>88</v>
      </c>
      <c r="AW245" s="12" t="s">
        <v>31</v>
      </c>
      <c r="AX245" s="12" t="s">
        <v>75</v>
      </c>
      <c r="AY245" s="161" t="s">
        <v>186</v>
      </c>
    </row>
    <row r="246" spans="2:65" s="12" customFormat="1">
      <c r="B246" s="159"/>
      <c r="D246" s="160" t="s">
        <v>193</v>
      </c>
      <c r="E246" s="161" t="s">
        <v>1</v>
      </c>
      <c r="F246" s="162" t="s">
        <v>2162</v>
      </c>
      <c r="H246" s="163">
        <v>1</v>
      </c>
      <c r="I246" s="164"/>
      <c r="L246" s="159"/>
      <c r="M246" s="165"/>
      <c r="T246" s="166"/>
      <c r="AT246" s="161" t="s">
        <v>193</v>
      </c>
      <c r="AU246" s="161" t="s">
        <v>88</v>
      </c>
      <c r="AV246" s="12" t="s">
        <v>88</v>
      </c>
      <c r="AW246" s="12" t="s">
        <v>31</v>
      </c>
      <c r="AX246" s="12" t="s">
        <v>75</v>
      </c>
      <c r="AY246" s="161" t="s">
        <v>186</v>
      </c>
    </row>
    <row r="247" spans="2:65" s="13" customFormat="1">
      <c r="B247" s="167"/>
      <c r="D247" s="160" t="s">
        <v>193</v>
      </c>
      <c r="E247" s="168" t="s">
        <v>1</v>
      </c>
      <c r="F247" s="169" t="s">
        <v>195</v>
      </c>
      <c r="H247" s="170">
        <v>7</v>
      </c>
      <c r="I247" s="171"/>
      <c r="L247" s="167"/>
      <c r="M247" s="172"/>
      <c r="T247" s="173"/>
      <c r="AT247" s="168" t="s">
        <v>193</v>
      </c>
      <c r="AU247" s="168" t="s">
        <v>88</v>
      </c>
      <c r="AV247" s="13" t="s">
        <v>192</v>
      </c>
      <c r="AW247" s="13" t="s">
        <v>31</v>
      </c>
      <c r="AX247" s="13" t="s">
        <v>82</v>
      </c>
      <c r="AY247" s="168" t="s">
        <v>186</v>
      </c>
    </row>
    <row r="248" spans="2:65" s="1" customFormat="1" ht="24.25" customHeight="1">
      <c r="B248" s="144"/>
      <c r="C248" s="180" t="s">
        <v>336</v>
      </c>
      <c r="D248" s="180" t="s">
        <v>218</v>
      </c>
      <c r="E248" s="181" t="s">
        <v>2163</v>
      </c>
      <c r="F248" s="182" t="s">
        <v>2164</v>
      </c>
      <c r="G248" s="183" t="s">
        <v>379</v>
      </c>
      <c r="H248" s="184">
        <v>7</v>
      </c>
      <c r="I248" s="185"/>
      <c r="J248" s="186">
        <f>ROUND(I248*H248,2)</f>
        <v>0</v>
      </c>
      <c r="K248" s="187"/>
      <c r="L248" s="188"/>
      <c r="M248" s="189" t="s">
        <v>1</v>
      </c>
      <c r="N248" s="190" t="s">
        <v>41</v>
      </c>
      <c r="P248" s="155">
        <f>O248*H248</f>
        <v>0</v>
      </c>
      <c r="Q248" s="155">
        <v>0</v>
      </c>
      <c r="R248" s="155">
        <f>Q248*H248</f>
        <v>0</v>
      </c>
      <c r="S248" s="155">
        <v>0</v>
      </c>
      <c r="T248" s="156">
        <f>S248*H248</f>
        <v>0</v>
      </c>
      <c r="AR248" s="157" t="s">
        <v>336</v>
      </c>
      <c r="AT248" s="157" t="s">
        <v>218</v>
      </c>
      <c r="AU248" s="157" t="s">
        <v>88</v>
      </c>
      <c r="AY248" s="17" t="s">
        <v>186</v>
      </c>
      <c r="BE248" s="158">
        <f>IF(N248="základná",J248,0)</f>
        <v>0</v>
      </c>
      <c r="BF248" s="158">
        <f>IF(N248="znížená",J248,0)</f>
        <v>0</v>
      </c>
      <c r="BG248" s="158">
        <f>IF(N248="zákl. prenesená",J248,0)</f>
        <v>0</v>
      </c>
      <c r="BH248" s="158">
        <f>IF(N248="zníž. prenesená",J248,0)</f>
        <v>0</v>
      </c>
      <c r="BI248" s="158">
        <f>IF(N248="nulová",J248,0)</f>
        <v>0</v>
      </c>
      <c r="BJ248" s="17" t="s">
        <v>88</v>
      </c>
      <c r="BK248" s="158">
        <f>ROUND(I248*H248,2)</f>
        <v>0</v>
      </c>
      <c r="BL248" s="17" t="s">
        <v>267</v>
      </c>
      <c r="BM248" s="157" t="s">
        <v>455</v>
      </c>
    </row>
    <row r="249" spans="2:65" s="1" customFormat="1" ht="16.5" customHeight="1">
      <c r="B249" s="144"/>
      <c r="C249" s="145" t="s">
        <v>361</v>
      </c>
      <c r="D249" s="145" t="s">
        <v>188</v>
      </c>
      <c r="E249" s="146" t="s">
        <v>2165</v>
      </c>
      <c r="F249" s="147" t="s">
        <v>2166</v>
      </c>
      <c r="G249" s="148" t="s">
        <v>322</v>
      </c>
      <c r="H249" s="149">
        <v>1</v>
      </c>
      <c r="I249" s="150"/>
      <c r="J249" s="151">
        <f>ROUND(I249*H249,2)</f>
        <v>0</v>
      </c>
      <c r="K249" s="152"/>
      <c r="L249" s="32"/>
      <c r="M249" s="153" t="s">
        <v>1</v>
      </c>
      <c r="N249" s="154" t="s">
        <v>41</v>
      </c>
      <c r="P249" s="155">
        <f>O249*H249</f>
        <v>0</v>
      </c>
      <c r="Q249" s="155">
        <v>0</v>
      </c>
      <c r="R249" s="155">
        <f>Q249*H249</f>
        <v>0</v>
      </c>
      <c r="S249" s="155">
        <v>0</v>
      </c>
      <c r="T249" s="156">
        <f>S249*H249</f>
        <v>0</v>
      </c>
      <c r="AR249" s="157" t="s">
        <v>267</v>
      </c>
      <c r="AT249" s="157" t="s">
        <v>188</v>
      </c>
      <c r="AU249" s="157" t="s">
        <v>88</v>
      </c>
      <c r="AY249" s="17" t="s">
        <v>186</v>
      </c>
      <c r="BE249" s="158">
        <f>IF(N249="základná",J249,0)</f>
        <v>0</v>
      </c>
      <c r="BF249" s="158">
        <f>IF(N249="znížená",J249,0)</f>
        <v>0</v>
      </c>
      <c r="BG249" s="158">
        <f>IF(N249="zákl. prenesená",J249,0)</f>
        <v>0</v>
      </c>
      <c r="BH249" s="158">
        <f>IF(N249="zníž. prenesená",J249,0)</f>
        <v>0</v>
      </c>
      <c r="BI249" s="158">
        <f>IF(N249="nulová",J249,0)</f>
        <v>0</v>
      </c>
      <c r="BJ249" s="17" t="s">
        <v>88</v>
      </c>
      <c r="BK249" s="158">
        <f>ROUND(I249*H249,2)</f>
        <v>0</v>
      </c>
      <c r="BL249" s="17" t="s">
        <v>267</v>
      </c>
      <c r="BM249" s="157" t="s">
        <v>458</v>
      </c>
    </row>
    <row r="250" spans="2:65" s="1" customFormat="1" ht="16.5" customHeight="1">
      <c r="B250" s="144"/>
      <c r="C250" s="180" t="s">
        <v>341</v>
      </c>
      <c r="D250" s="180" t="s">
        <v>218</v>
      </c>
      <c r="E250" s="181" t="s">
        <v>2167</v>
      </c>
      <c r="F250" s="182" t="s">
        <v>2168</v>
      </c>
      <c r="G250" s="183" t="s">
        <v>379</v>
      </c>
      <c r="H250" s="184">
        <v>1</v>
      </c>
      <c r="I250" s="185"/>
      <c r="J250" s="186">
        <f>ROUND(I250*H250,2)</f>
        <v>0</v>
      </c>
      <c r="K250" s="187"/>
      <c r="L250" s="188"/>
      <c r="M250" s="189" t="s">
        <v>1</v>
      </c>
      <c r="N250" s="190" t="s">
        <v>41</v>
      </c>
      <c r="P250" s="155">
        <f>O250*H250</f>
        <v>0</v>
      </c>
      <c r="Q250" s="155">
        <v>0</v>
      </c>
      <c r="R250" s="155">
        <f>Q250*H250</f>
        <v>0</v>
      </c>
      <c r="S250" s="155">
        <v>0</v>
      </c>
      <c r="T250" s="156">
        <f>S250*H250</f>
        <v>0</v>
      </c>
      <c r="AR250" s="157" t="s">
        <v>336</v>
      </c>
      <c r="AT250" s="157" t="s">
        <v>218</v>
      </c>
      <c r="AU250" s="157" t="s">
        <v>88</v>
      </c>
      <c r="AY250" s="17" t="s">
        <v>186</v>
      </c>
      <c r="BE250" s="158">
        <f>IF(N250="základná",J250,0)</f>
        <v>0</v>
      </c>
      <c r="BF250" s="158">
        <f>IF(N250="znížená",J250,0)</f>
        <v>0</v>
      </c>
      <c r="BG250" s="158">
        <f>IF(N250="zákl. prenesená",J250,0)</f>
        <v>0</v>
      </c>
      <c r="BH250" s="158">
        <f>IF(N250="zníž. prenesená",J250,0)</f>
        <v>0</v>
      </c>
      <c r="BI250" s="158">
        <f>IF(N250="nulová",J250,0)</f>
        <v>0</v>
      </c>
      <c r="BJ250" s="17" t="s">
        <v>88</v>
      </c>
      <c r="BK250" s="158">
        <f>ROUND(I250*H250,2)</f>
        <v>0</v>
      </c>
      <c r="BL250" s="17" t="s">
        <v>267</v>
      </c>
      <c r="BM250" s="157" t="s">
        <v>463</v>
      </c>
    </row>
    <row r="251" spans="2:65" s="1" customFormat="1" ht="21.75" customHeight="1">
      <c r="B251" s="144"/>
      <c r="C251" s="145" t="s">
        <v>376</v>
      </c>
      <c r="D251" s="145" t="s">
        <v>188</v>
      </c>
      <c r="E251" s="146" t="s">
        <v>2169</v>
      </c>
      <c r="F251" s="147" t="s">
        <v>2170</v>
      </c>
      <c r="G251" s="148" t="s">
        <v>379</v>
      </c>
      <c r="H251" s="149">
        <v>1</v>
      </c>
      <c r="I251" s="150"/>
      <c r="J251" s="151">
        <f>ROUND(I251*H251,2)</f>
        <v>0</v>
      </c>
      <c r="K251" s="152"/>
      <c r="L251" s="32"/>
      <c r="M251" s="153" t="s">
        <v>1</v>
      </c>
      <c r="N251" s="154" t="s">
        <v>41</v>
      </c>
      <c r="P251" s="155">
        <f>O251*H251</f>
        <v>0</v>
      </c>
      <c r="Q251" s="155">
        <v>0</v>
      </c>
      <c r="R251" s="155">
        <f>Q251*H251</f>
        <v>0</v>
      </c>
      <c r="S251" s="155">
        <v>0</v>
      </c>
      <c r="T251" s="156">
        <f>S251*H251</f>
        <v>0</v>
      </c>
      <c r="AR251" s="157" t="s">
        <v>267</v>
      </c>
      <c r="AT251" s="157" t="s">
        <v>188</v>
      </c>
      <c r="AU251" s="157" t="s">
        <v>88</v>
      </c>
      <c r="AY251" s="17" t="s">
        <v>186</v>
      </c>
      <c r="BE251" s="158">
        <f>IF(N251="základná",J251,0)</f>
        <v>0</v>
      </c>
      <c r="BF251" s="158">
        <f>IF(N251="znížená",J251,0)</f>
        <v>0</v>
      </c>
      <c r="BG251" s="158">
        <f>IF(N251="zákl. prenesená",J251,0)</f>
        <v>0</v>
      </c>
      <c r="BH251" s="158">
        <f>IF(N251="zníž. prenesená",J251,0)</f>
        <v>0</v>
      </c>
      <c r="BI251" s="158">
        <f>IF(N251="nulová",J251,0)</f>
        <v>0</v>
      </c>
      <c r="BJ251" s="17" t="s">
        <v>88</v>
      </c>
      <c r="BK251" s="158">
        <f>ROUND(I251*H251,2)</f>
        <v>0</v>
      </c>
      <c r="BL251" s="17" t="s">
        <v>267</v>
      </c>
      <c r="BM251" s="157" t="s">
        <v>471</v>
      </c>
    </row>
    <row r="252" spans="2:65" s="12" customFormat="1">
      <c r="B252" s="159"/>
      <c r="D252" s="160" t="s">
        <v>193</v>
      </c>
      <c r="E252" s="161" t="s">
        <v>1</v>
      </c>
      <c r="F252" s="162" t="s">
        <v>2171</v>
      </c>
      <c r="H252" s="163">
        <v>1</v>
      </c>
      <c r="I252" s="164"/>
      <c r="L252" s="159"/>
      <c r="M252" s="165"/>
      <c r="T252" s="166"/>
      <c r="AT252" s="161" t="s">
        <v>193</v>
      </c>
      <c r="AU252" s="161" t="s">
        <v>88</v>
      </c>
      <c r="AV252" s="12" t="s">
        <v>88</v>
      </c>
      <c r="AW252" s="12" t="s">
        <v>31</v>
      </c>
      <c r="AX252" s="12" t="s">
        <v>75</v>
      </c>
      <c r="AY252" s="161" t="s">
        <v>186</v>
      </c>
    </row>
    <row r="253" spans="2:65" s="13" customFormat="1">
      <c r="B253" s="167"/>
      <c r="D253" s="160" t="s">
        <v>193</v>
      </c>
      <c r="E253" s="168" t="s">
        <v>1</v>
      </c>
      <c r="F253" s="169" t="s">
        <v>195</v>
      </c>
      <c r="H253" s="170">
        <v>1</v>
      </c>
      <c r="I253" s="171"/>
      <c r="L253" s="167"/>
      <c r="M253" s="172"/>
      <c r="T253" s="173"/>
      <c r="AT253" s="168" t="s">
        <v>193</v>
      </c>
      <c r="AU253" s="168" t="s">
        <v>88</v>
      </c>
      <c r="AV253" s="13" t="s">
        <v>192</v>
      </c>
      <c r="AW253" s="13" t="s">
        <v>31</v>
      </c>
      <c r="AX253" s="13" t="s">
        <v>82</v>
      </c>
      <c r="AY253" s="168" t="s">
        <v>186</v>
      </c>
    </row>
    <row r="254" spans="2:65" s="1" customFormat="1" ht="16.5" customHeight="1">
      <c r="B254" s="144"/>
      <c r="C254" s="180" t="s">
        <v>345</v>
      </c>
      <c r="D254" s="180" t="s">
        <v>218</v>
      </c>
      <c r="E254" s="181" t="s">
        <v>2172</v>
      </c>
      <c r="F254" s="182" t="s">
        <v>2173</v>
      </c>
      <c r="G254" s="183" t="s">
        <v>379</v>
      </c>
      <c r="H254" s="184">
        <v>1</v>
      </c>
      <c r="I254" s="185"/>
      <c r="J254" s="186">
        <f>ROUND(I254*H254,2)</f>
        <v>0</v>
      </c>
      <c r="K254" s="187"/>
      <c r="L254" s="188"/>
      <c r="M254" s="189" t="s">
        <v>1</v>
      </c>
      <c r="N254" s="190" t="s">
        <v>41</v>
      </c>
      <c r="P254" s="155">
        <f>O254*H254</f>
        <v>0</v>
      </c>
      <c r="Q254" s="155">
        <v>0</v>
      </c>
      <c r="R254" s="155">
        <f>Q254*H254</f>
        <v>0</v>
      </c>
      <c r="S254" s="155">
        <v>0</v>
      </c>
      <c r="T254" s="156">
        <f>S254*H254</f>
        <v>0</v>
      </c>
      <c r="AR254" s="157" t="s">
        <v>336</v>
      </c>
      <c r="AT254" s="157" t="s">
        <v>218</v>
      </c>
      <c r="AU254" s="157" t="s">
        <v>88</v>
      </c>
      <c r="AY254" s="17" t="s">
        <v>186</v>
      </c>
      <c r="BE254" s="158">
        <f>IF(N254="základná",J254,0)</f>
        <v>0</v>
      </c>
      <c r="BF254" s="158">
        <f>IF(N254="znížená",J254,0)</f>
        <v>0</v>
      </c>
      <c r="BG254" s="158">
        <f>IF(N254="zákl. prenesená",J254,0)</f>
        <v>0</v>
      </c>
      <c r="BH254" s="158">
        <f>IF(N254="zníž. prenesená",J254,0)</f>
        <v>0</v>
      </c>
      <c r="BI254" s="158">
        <f>IF(N254="nulová",J254,0)</f>
        <v>0</v>
      </c>
      <c r="BJ254" s="17" t="s">
        <v>88</v>
      </c>
      <c r="BK254" s="158">
        <f>ROUND(I254*H254,2)</f>
        <v>0</v>
      </c>
      <c r="BL254" s="17" t="s">
        <v>267</v>
      </c>
      <c r="BM254" s="157" t="s">
        <v>476</v>
      </c>
    </row>
    <row r="255" spans="2:65" s="1" customFormat="1" ht="16.5" customHeight="1">
      <c r="B255" s="144"/>
      <c r="C255" s="145" t="s">
        <v>386</v>
      </c>
      <c r="D255" s="145" t="s">
        <v>188</v>
      </c>
      <c r="E255" s="146" t="s">
        <v>2174</v>
      </c>
      <c r="F255" s="147" t="s">
        <v>2175</v>
      </c>
      <c r="G255" s="148" t="s">
        <v>379</v>
      </c>
      <c r="H255" s="149">
        <v>5</v>
      </c>
      <c r="I255" s="150"/>
      <c r="J255" s="151">
        <f>ROUND(I255*H255,2)</f>
        <v>0</v>
      </c>
      <c r="K255" s="152"/>
      <c r="L255" s="32"/>
      <c r="M255" s="153" t="s">
        <v>1</v>
      </c>
      <c r="N255" s="154" t="s">
        <v>41</v>
      </c>
      <c r="P255" s="155">
        <f>O255*H255</f>
        <v>0</v>
      </c>
      <c r="Q255" s="155">
        <v>0</v>
      </c>
      <c r="R255" s="155">
        <f>Q255*H255</f>
        <v>0</v>
      </c>
      <c r="S255" s="155">
        <v>0</v>
      </c>
      <c r="T255" s="156">
        <f>S255*H255</f>
        <v>0</v>
      </c>
      <c r="AR255" s="157" t="s">
        <v>267</v>
      </c>
      <c r="AT255" s="157" t="s">
        <v>188</v>
      </c>
      <c r="AU255" s="157" t="s">
        <v>88</v>
      </c>
      <c r="AY255" s="17" t="s">
        <v>186</v>
      </c>
      <c r="BE255" s="158">
        <f>IF(N255="základná",J255,0)</f>
        <v>0</v>
      </c>
      <c r="BF255" s="158">
        <f>IF(N255="znížená",J255,0)</f>
        <v>0</v>
      </c>
      <c r="BG255" s="158">
        <f>IF(N255="zákl. prenesená",J255,0)</f>
        <v>0</v>
      </c>
      <c r="BH255" s="158">
        <f>IF(N255="zníž. prenesená",J255,0)</f>
        <v>0</v>
      </c>
      <c r="BI255" s="158">
        <f>IF(N255="nulová",J255,0)</f>
        <v>0</v>
      </c>
      <c r="BJ255" s="17" t="s">
        <v>88</v>
      </c>
      <c r="BK255" s="158">
        <f>ROUND(I255*H255,2)</f>
        <v>0</v>
      </c>
      <c r="BL255" s="17" t="s">
        <v>267</v>
      </c>
      <c r="BM255" s="157" t="s">
        <v>482</v>
      </c>
    </row>
    <row r="256" spans="2:65" s="12" customFormat="1">
      <c r="B256" s="159"/>
      <c r="D256" s="160" t="s">
        <v>193</v>
      </c>
      <c r="E256" s="161" t="s">
        <v>1</v>
      </c>
      <c r="F256" s="162" t="s">
        <v>2176</v>
      </c>
      <c r="H256" s="163">
        <v>2</v>
      </c>
      <c r="I256" s="164"/>
      <c r="L256" s="159"/>
      <c r="M256" s="165"/>
      <c r="T256" s="166"/>
      <c r="AT256" s="161" t="s">
        <v>193</v>
      </c>
      <c r="AU256" s="161" t="s">
        <v>88</v>
      </c>
      <c r="AV256" s="12" t="s">
        <v>88</v>
      </c>
      <c r="AW256" s="12" t="s">
        <v>31</v>
      </c>
      <c r="AX256" s="12" t="s">
        <v>75</v>
      </c>
      <c r="AY256" s="161" t="s">
        <v>186</v>
      </c>
    </row>
    <row r="257" spans="2:65" s="12" customFormat="1">
      <c r="B257" s="159"/>
      <c r="D257" s="160" t="s">
        <v>193</v>
      </c>
      <c r="E257" s="161" t="s">
        <v>1</v>
      </c>
      <c r="F257" s="162" t="s">
        <v>2162</v>
      </c>
      <c r="H257" s="163">
        <v>1</v>
      </c>
      <c r="I257" s="164"/>
      <c r="L257" s="159"/>
      <c r="M257" s="165"/>
      <c r="T257" s="166"/>
      <c r="AT257" s="161" t="s">
        <v>193</v>
      </c>
      <c r="AU257" s="161" t="s">
        <v>88</v>
      </c>
      <c r="AV257" s="12" t="s">
        <v>88</v>
      </c>
      <c r="AW257" s="12" t="s">
        <v>31</v>
      </c>
      <c r="AX257" s="12" t="s">
        <v>75</v>
      </c>
      <c r="AY257" s="161" t="s">
        <v>186</v>
      </c>
    </row>
    <row r="258" spans="2:65" s="12" customFormat="1">
      <c r="B258" s="159"/>
      <c r="D258" s="160" t="s">
        <v>193</v>
      </c>
      <c r="E258" s="161" t="s">
        <v>1</v>
      </c>
      <c r="F258" s="162" t="s">
        <v>2160</v>
      </c>
      <c r="H258" s="163">
        <v>2</v>
      </c>
      <c r="I258" s="164"/>
      <c r="L258" s="159"/>
      <c r="M258" s="165"/>
      <c r="T258" s="166"/>
      <c r="AT258" s="161" t="s">
        <v>193</v>
      </c>
      <c r="AU258" s="161" t="s">
        <v>88</v>
      </c>
      <c r="AV258" s="12" t="s">
        <v>88</v>
      </c>
      <c r="AW258" s="12" t="s">
        <v>31</v>
      </c>
      <c r="AX258" s="12" t="s">
        <v>75</v>
      </c>
      <c r="AY258" s="161" t="s">
        <v>186</v>
      </c>
    </row>
    <row r="259" spans="2:65" s="13" customFormat="1">
      <c r="B259" s="167"/>
      <c r="D259" s="160" t="s">
        <v>193</v>
      </c>
      <c r="E259" s="168" t="s">
        <v>1</v>
      </c>
      <c r="F259" s="169" t="s">
        <v>195</v>
      </c>
      <c r="H259" s="170">
        <v>5</v>
      </c>
      <c r="I259" s="171"/>
      <c r="L259" s="167"/>
      <c r="M259" s="172"/>
      <c r="T259" s="173"/>
      <c r="AT259" s="168" t="s">
        <v>193</v>
      </c>
      <c r="AU259" s="168" t="s">
        <v>88</v>
      </c>
      <c r="AV259" s="13" t="s">
        <v>192</v>
      </c>
      <c r="AW259" s="13" t="s">
        <v>31</v>
      </c>
      <c r="AX259" s="13" t="s">
        <v>82</v>
      </c>
      <c r="AY259" s="168" t="s">
        <v>186</v>
      </c>
    </row>
    <row r="260" spans="2:65" s="1" customFormat="1" ht="33" customHeight="1">
      <c r="B260" s="144"/>
      <c r="C260" s="180" t="s">
        <v>350</v>
      </c>
      <c r="D260" s="180" t="s">
        <v>218</v>
      </c>
      <c r="E260" s="181" t="s">
        <v>2177</v>
      </c>
      <c r="F260" s="182" t="s">
        <v>2178</v>
      </c>
      <c r="G260" s="183" t="s">
        <v>379</v>
      </c>
      <c r="H260" s="184">
        <v>5</v>
      </c>
      <c r="I260" s="185"/>
      <c r="J260" s="186">
        <f>ROUND(I260*H260,2)</f>
        <v>0</v>
      </c>
      <c r="K260" s="187"/>
      <c r="L260" s="188"/>
      <c r="M260" s="189" t="s">
        <v>1</v>
      </c>
      <c r="N260" s="190" t="s">
        <v>41</v>
      </c>
      <c r="P260" s="155">
        <f>O260*H260</f>
        <v>0</v>
      </c>
      <c r="Q260" s="155">
        <v>0</v>
      </c>
      <c r="R260" s="155">
        <f>Q260*H260</f>
        <v>0</v>
      </c>
      <c r="S260" s="155">
        <v>0</v>
      </c>
      <c r="T260" s="156">
        <f>S260*H260</f>
        <v>0</v>
      </c>
      <c r="AR260" s="157" t="s">
        <v>336</v>
      </c>
      <c r="AT260" s="157" t="s">
        <v>218</v>
      </c>
      <c r="AU260" s="157" t="s">
        <v>88</v>
      </c>
      <c r="AY260" s="17" t="s">
        <v>186</v>
      </c>
      <c r="BE260" s="158">
        <f>IF(N260="základná",J260,0)</f>
        <v>0</v>
      </c>
      <c r="BF260" s="158">
        <f>IF(N260="znížená",J260,0)</f>
        <v>0</v>
      </c>
      <c r="BG260" s="158">
        <f>IF(N260="zákl. prenesená",J260,0)</f>
        <v>0</v>
      </c>
      <c r="BH260" s="158">
        <f>IF(N260="zníž. prenesená",J260,0)</f>
        <v>0</v>
      </c>
      <c r="BI260" s="158">
        <f>IF(N260="nulová",J260,0)</f>
        <v>0</v>
      </c>
      <c r="BJ260" s="17" t="s">
        <v>88</v>
      </c>
      <c r="BK260" s="158">
        <f>ROUND(I260*H260,2)</f>
        <v>0</v>
      </c>
      <c r="BL260" s="17" t="s">
        <v>267</v>
      </c>
      <c r="BM260" s="157" t="s">
        <v>485</v>
      </c>
    </row>
    <row r="261" spans="2:65" s="1" customFormat="1" ht="16.5" customHeight="1">
      <c r="B261" s="144"/>
      <c r="C261" s="145" t="s">
        <v>395</v>
      </c>
      <c r="D261" s="145" t="s">
        <v>188</v>
      </c>
      <c r="E261" s="146" t="s">
        <v>2179</v>
      </c>
      <c r="F261" s="147" t="s">
        <v>2180</v>
      </c>
      <c r="G261" s="148" t="s">
        <v>379</v>
      </c>
      <c r="H261" s="149">
        <v>4.2510000000000003</v>
      </c>
      <c r="I261" s="150"/>
      <c r="J261" s="151">
        <f>ROUND(I261*H261,2)</f>
        <v>0</v>
      </c>
      <c r="K261" s="152"/>
      <c r="L261" s="32"/>
      <c r="M261" s="153" t="s">
        <v>1</v>
      </c>
      <c r="N261" s="154" t="s">
        <v>41</v>
      </c>
      <c r="P261" s="155">
        <f>O261*H261</f>
        <v>0</v>
      </c>
      <c r="Q261" s="155">
        <v>0</v>
      </c>
      <c r="R261" s="155">
        <f>Q261*H261</f>
        <v>0</v>
      </c>
      <c r="S261" s="155">
        <v>0</v>
      </c>
      <c r="T261" s="156">
        <f>S261*H261</f>
        <v>0</v>
      </c>
      <c r="AR261" s="157" t="s">
        <v>267</v>
      </c>
      <c r="AT261" s="157" t="s">
        <v>188</v>
      </c>
      <c r="AU261" s="157" t="s">
        <v>88</v>
      </c>
      <c r="AY261" s="17" t="s">
        <v>186</v>
      </c>
      <c r="BE261" s="158">
        <f>IF(N261="základná",J261,0)</f>
        <v>0</v>
      </c>
      <c r="BF261" s="158">
        <f>IF(N261="znížená",J261,0)</f>
        <v>0</v>
      </c>
      <c r="BG261" s="158">
        <f>IF(N261="zákl. prenesená",J261,0)</f>
        <v>0</v>
      </c>
      <c r="BH261" s="158">
        <f>IF(N261="zníž. prenesená",J261,0)</f>
        <v>0</v>
      </c>
      <c r="BI261" s="158">
        <f>IF(N261="nulová",J261,0)</f>
        <v>0</v>
      </c>
      <c r="BJ261" s="17" t="s">
        <v>88</v>
      </c>
      <c r="BK261" s="158">
        <f>ROUND(I261*H261,2)</f>
        <v>0</v>
      </c>
      <c r="BL261" s="17" t="s">
        <v>267</v>
      </c>
      <c r="BM261" s="157" t="s">
        <v>490</v>
      </c>
    </row>
    <row r="262" spans="2:65" s="1" customFormat="1" ht="24.25" customHeight="1">
      <c r="B262" s="144"/>
      <c r="C262" s="180" t="s">
        <v>359</v>
      </c>
      <c r="D262" s="180" t="s">
        <v>218</v>
      </c>
      <c r="E262" s="181" t="s">
        <v>2181</v>
      </c>
      <c r="F262" s="182" t="s">
        <v>2182</v>
      </c>
      <c r="G262" s="183" t="s">
        <v>379</v>
      </c>
      <c r="H262" s="184">
        <v>1</v>
      </c>
      <c r="I262" s="185"/>
      <c r="J262" s="186">
        <f>ROUND(I262*H262,2)</f>
        <v>0</v>
      </c>
      <c r="K262" s="187"/>
      <c r="L262" s="188"/>
      <c r="M262" s="189" t="s">
        <v>1</v>
      </c>
      <c r="N262" s="190" t="s">
        <v>41</v>
      </c>
      <c r="P262" s="155">
        <f>O262*H262</f>
        <v>0</v>
      </c>
      <c r="Q262" s="155">
        <v>0</v>
      </c>
      <c r="R262" s="155">
        <f>Q262*H262</f>
        <v>0</v>
      </c>
      <c r="S262" s="155">
        <v>0</v>
      </c>
      <c r="T262" s="156">
        <f>S262*H262</f>
        <v>0</v>
      </c>
      <c r="AR262" s="157" t="s">
        <v>336</v>
      </c>
      <c r="AT262" s="157" t="s">
        <v>218</v>
      </c>
      <c r="AU262" s="157" t="s">
        <v>88</v>
      </c>
      <c r="AY262" s="17" t="s">
        <v>186</v>
      </c>
      <c r="BE262" s="158">
        <f>IF(N262="základná",J262,0)</f>
        <v>0</v>
      </c>
      <c r="BF262" s="158">
        <f>IF(N262="znížená",J262,0)</f>
        <v>0</v>
      </c>
      <c r="BG262" s="158">
        <f>IF(N262="zákl. prenesená",J262,0)</f>
        <v>0</v>
      </c>
      <c r="BH262" s="158">
        <f>IF(N262="zníž. prenesená",J262,0)</f>
        <v>0</v>
      </c>
      <c r="BI262" s="158">
        <f>IF(N262="nulová",J262,0)</f>
        <v>0</v>
      </c>
      <c r="BJ262" s="17" t="s">
        <v>88</v>
      </c>
      <c r="BK262" s="158">
        <f>ROUND(I262*H262,2)</f>
        <v>0</v>
      </c>
      <c r="BL262" s="17" t="s">
        <v>267</v>
      </c>
      <c r="BM262" s="157" t="s">
        <v>493</v>
      </c>
    </row>
    <row r="263" spans="2:65" s="1" customFormat="1" ht="24.25" customHeight="1">
      <c r="B263" s="144"/>
      <c r="C263" s="145" t="s">
        <v>408</v>
      </c>
      <c r="D263" s="145" t="s">
        <v>188</v>
      </c>
      <c r="E263" s="146" t="s">
        <v>2183</v>
      </c>
      <c r="F263" s="147" t="s">
        <v>2184</v>
      </c>
      <c r="G263" s="148" t="s">
        <v>322</v>
      </c>
      <c r="H263" s="149">
        <v>64.3</v>
      </c>
      <c r="I263" s="150"/>
      <c r="J263" s="151">
        <f>ROUND(I263*H263,2)</f>
        <v>0</v>
      </c>
      <c r="K263" s="152"/>
      <c r="L263" s="32"/>
      <c r="M263" s="153" t="s">
        <v>1</v>
      </c>
      <c r="N263" s="154" t="s">
        <v>41</v>
      </c>
      <c r="P263" s="155">
        <f>O263*H263</f>
        <v>0</v>
      </c>
      <c r="Q263" s="155">
        <v>0</v>
      </c>
      <c r="R263" s="155">
        <f>Q263*H263</f>
        <v>0</v>
      </c>
      <c r="S263" s="155">
        <v>0</v>
      </c>
      <c r="T263" s="156">
        <f>S263*H263</f>
        <v>0</v>
      </c>
      <c r="AR263" s="157" t="s">
        <v>267</v>
      </c>
      <c r="AT263" s="157" t="s">
        <v>188</v>
      </c>
      <c r="AU263" s="157" t="s">
        <v>88</v>
      </c>
      <c r="AY263" s="17" t="s">
        <v>186</v>
      </c>
      <c r="BE263" s="158">
        <f>IF(N263="základná",J263,0)</f>
        <v>0</v>
      </c>
      <c r="BF263" s="158">
        <f>IF(N263="znížená",J263,0)</f>
        <v>0</v>
      </c>
      <c r="BG263" s="158">
        <f>IF(N263="zákl. prenesená",J263,0)</f>
        <v>0</v>
      </c>
      <c r="BH263" s="158">
        <f>IF(N263="zníž. prenesená",J263,0)</f>
        <v>0</v>
      </c>
      <c r="BI263" s="158">
        <f>IF(N263="nulová",J263,0)</f>
        <v>0</v>
      </c>
      <c r="BJ263" s="17" t="s">
        <v>88</v>
      </c>
      <c r="BK263" s="158">
        <f>ROUND(I263*H263,2)</f>
        <v>0</v>
      </c>
      <c r="BL263" s="17" t="s">
        <v>267</v>
      </c>
      <c r="BM263" s="157" t="s">
        <v>501</v>
      </c>
    </row>
    <row r="264" spans="2:65" s="12" customFormat="1">
      <c r="B264" s="159"/>
      <c r="D264" s="160" t="s">
        <v>193</v>
      </c>
      <c r="E264" s="161" t="s">
        <v>1</v>
      </c>
      <c r="F264" s="162" t="s">
        <v>2185</v>
      </c>
      <c r="H264" s="163">
        <v>64.3</v>
      </c>
      <c r="I264" s="164"/>
      <c r="L264" s="159"/>
      <c r="M264" s="165"/>
      <c r="T264" s="166"/>
      <c r="AT264" s="161" t="s">
        <v>193</v>
      </c>
      <c r="AU264" s="161" t="s">
        <v>88</v>
      </c>
      <c r="AV264" s="12" t="s">
        <v>88</v>
      </c>
      <c r="AW264" s="12" t="s">
        <v>31</v>
      </c>
      <c r="AX264" s="12" t="s">
        <v>75</v>
      </c>
      <c r="AY264" s="161" t="s">
        <v>186</v>
      </c>
    </row>
    <row r="265" spans="2:65" s="13" customFormat="1">
      <c r="B265" s="167"/>
      <c r="D265" s="160" t="s">
        <v>193</v>
      </c>
      <c r="E265" s="168" t="s">
        <v>1</v>
      </c>
      <c r="F265" s="169" t="s">
        <v>195</v>
      </c>
      <c r="H265" s="170">
        <v>64.3</v>
      </c>
      <c r="I265" s="171"/>
      <c r="L265" s="167"/>
      <c r="M265" s="172"/>
      <c r="T265" s="173"/>
      <c r="AT265" s="168" t="s">
        <v>193</v>
      </c>
      <c r="AU265" s="168" t="s">
        <v>88</v>
      </c>
      <c r="AV265" s="13" t="s">
        <v>192</v>
      </c>
      <c r="AW265" s="13" t="s">
        <v>31</v>
      </c>
      <c r="AX265" s="13" t="s">
        <v>82</v>
      </c>
      <c r="AY265" s="168" t="s">
        <v>186</v>
      </c>
    </row>
    <row r="266" spans="2:65" s="1" customFormat="1" ht="24.25" customHeight="1">
      <c r="B266" s="144"/>
      <c r="C266" s="145" t="s">
        <v>380</v>
      </c>
      <c r="D266" s="145" t="s">
        <v>188</v>
      </c>
      <c r="E266" s="146" t="s">
        <v>2186</v>
      </c>
      <c r="F266" s="147" t="s">
        <v>2187</v>
      </c>
      <c r="G266" s="148" t="s">
        <v>322</v>
      </c>
      <c r="H266" s="149">
        <v>64.3</v>
      </c>
      <c r="I266" s="150"/>
      <c r="J266" s="151">
        <f>ROUND(I266*H266,2)</f>
        <v>0</v>
      </c>
      <c r="K266" s="152"/>
      <c r="L266" s="32"/>
      <c r="M266" s="153" t="s">
        <v>1</v>
      </c>
      <c r="N266" s="154" t="s">
        <v>41</v>
      </c>
      <c r="P266" s="155">
        <f>O266*H266</f>
        <v>0</v>
      </c>
      <c r="Q266" s="155">
        <v>0</v>
      </c>
      <c r="R266" s="155">
        <f>Q266*H266</f>
        <v>0</v>
      </c>
      <c r="S266" s="155">
        <v>0</v>
      </c>
      <c r="T266" s="156">
        <f>S266*H266</f>
        <v>0</v>
      </c>
      <c r="AR266" s="157" t="s">
        <v>267</v>
      </c>
      <c r="AT266" s="157" t="s">
        <v>188</v>
      </c>
      <c r="AU266" s="157" t="s">
        <v>88</v>
      </c>
      <c r="AY266" s="17" t="s">
        <v>186</v>
      </c>
      <c r="BE266" s="158">
        <f>IF(N266="základná",J266,0)</f>
        <v>0</v>
      </c>
      <c r="BF266" s="158">
        <f>IF(N266="znížená",J266,0)</f>
        <v>0</v>
      </c>
      <c r="BG266" s="158">
        <f>IF(N266="zákl. prenesená",J266,0)</f>
        <v>0</v>
      </c>
      <c r="BH266" s="158">
        <f>IF(N266="zníž. prenesená",J266,0)</f>
        <v>0</v>
      </c>
      <c r="BI266" s="158">
        <f>IF(N266="nulová",J266,0)</f>
        <v>0</v>
      </c>
      <c r="BJ266" s="17" t="s">
        <v>88</v>
      </c>
      <c r="BK266" s="158">
        <f>ROUND(I266*H266,2)</f>
        <v>0</v>
      </c>
      <c r="BL266" s="17" t="s">
        <v>267</v>
      </c>
      <c r="BM266" s="157" t="s">
        <v>508</v>
      </c>
    </row>
    <row r="267" spans="2:65" s="1" customFormat="1" ht="24.25" customHeight="1">
      <c r="B267" s="144"/>
      <c r="C267" s="145" t="s">
        <v>426</v>
      </c>
      <c r="D267" s="145" t="s">
        <v>188</v>
      </c>
      <c r="E267" s="146" t="s">
        <v>2188</v>
      </c>
      <c r="F267" s="147" t="s">
        <v>2189</v>
      </c>
      <c r="G267" s="148" t="s">
        <v>1104</v>
      </c>
      <c r="H267" s="198"/>
      <c r="I267" s="150"/>
      <c r="J267" s="151">
        <f>ROUND(I267*H267,2)</f>
        <v>0</v>
      </c>
      <c r="K267" s="152"/>
      <c r="L267" s="32"/>
      <c r="M267" s="153" t="s">
        <v>1</v>
      </c>
      <c r="N267" s="154" t="s">
        <v>41</v>
      </c>
      <c r="P267" s="155">
        <f>O267*H267</f>
        <v>0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AR267" s="157" t="s">
        <v>267</v>
      </c>
      <c r="AT267" s="157" t="s">
        <v>188</v>
      </c>
      <c r="AU267" s="157" t="s">
        <v>88</v>
      </c>
      <c r="AY267" s="17" t="s">
        <v>186</v>
      </c>
      <c r="BE267" s="158">
        <f>IF(N267="základná",J267,0)</f>
        <v>0</v>
      </c>
      <c r="BF267" s="158">
        <f>IF(N267="znížená",J267,0)</f>
        <v>0</v>
      </c>
      <c r="BG267" s="158">
        <f>IF(N267="zákl. prenesená",J267,0)</f>
        <v>0</v>
      </c>
      <c r="BH267" s="158">
        <f>IF(N267="zníž. prenesená",J267,0)</f>
        <v>0</v>
      </c>
      <c r="BI267" s="158">
        <f>IF(N267="nulová",J267,0)</f>
        <v>0</v>
      </c>
      <c r="BJ267" s="17" t="s">
        <v>88</v>
      </c>
      <c r="BK267" s="158">
        <f>ROUND(I267*H267,2)</f>
        <v>0</v>
      </c>
      <c r="BL267" s="17" t="s">
        <v>267</v>
      </c>
      <c r="BM267" s="157" t="s">
        <v>512</v>
      </c>
    </row>
    <row r="268" spans="2:65" s="11" customFormat="1" ht="22.9" customHeight="1">
      <c r="B268" s="132"/>
      <c r="D268" s="133" t="s">
        <v>74</v>
      </c>
      <c r="E268" s="142" t="s">
        <v>2190</v>
      </c>
      <c r="F268" s="142" t="s">
        <v>2191</v>
      </c>
      <c r="I268" s="135"/>
      <c r="J268" s="143">
        <f>BK268</f>
        <v>0</v>
      </c>
      <c r="L268" s="132"/>
      <c r="M268" s="137"/>
      <c r="P268" s="138">
        <f>SUM(P269:P329)</f>
        <v>0</v>
      </c>
      <c r="R268" s="138">
        <f>SUM(R269:R329)</f>
        <v>2.3519999999999999E-2</v>
      </c>
      <c r="T268" s="139">
        <f>SUM(T269:T329)</f>
        <v>0</v>
      </c>
      <c r="AR268" s="133" t="s">
        <v>88</v>
      </c>
      <c r="AT268" s="140" t="s">
        <v>74</v>
      </c>
      <c r="AU268" s="140" t="s">
        <v>82</v>
      </c>
      <c r="AY268" s="133" t="s">
        <v>186</v>
      </c>
      <c r="BK268" s="141">
        <f>SUM(BK269:BK329)</f>
        <v>0</v>
      </c>
    </row>
    <row r="269" spans="2:65" s="1" customFormat="1" ht="16.5" customHeight="1">
      <c r="B269" s="144"/>
      <c r="C269" s="145" t="s">
        <v>389</v>
      </c>
      <c r="D269" s="145" t="s">
        <v>188</v>
      </c>
      <c r="E269" s="146" t="s">
        <v>2192</v>
      </c>
      <c r="F269" s="147" t="s">
        <v>2193</v>
      </c>
      <c r="G269" s="148" t="s">
        <v>379</v>
      </c>
      <c r="H269" s="149">
        <v>1</v>
      </c>
      <c r="I269" s="150"/>
      <c r="J269" s="151">
        <f>ROUND(I269*H269,2)</f>
        <v>0</v>
      </c>
      <c r="K269" s="152"/>
      <c r="L269" s="32"/>
      <c r="M269" s="153" t="s">
        <v>1</v>
      </c>
      <c r="N269" s="154" t="s">
        <v>41</v>
      </c>
      <c r="P269" s="155">
        <f>O269*H269</f>
        <v>0</v>
      </c>
      <c r="Q269" s="155">
        <v>1.7000000000000001E-4</v>
      </c>
      <c r="R269" s="155">
        <f>Q269*H269</f>
        <v>1.7000000000000001E-4</v>
      </c>
      <c r="S269" s="155">
        <v>0</v>
      </c>
      <c r="T269" s="156">
        <f>S269*H269</f>
        <v>0</v>
      </c>
      <c r="AR269" s="157" t="s">
        <v>267</v>
      </c>
      <c r="AT269" s="157" t="s">
        <v>188</v>
      </c>
      <c r="AU269" s="157" t="s">
        <v>88</v>
      </c>
      <c r="AY269" s="17" t="s">
        <v>186</v>
      </c>
      <c r="BE269" s="158">
        <f>IF(N269="základná",J269,0)</f>
        <v>0</v>
      </c>
      <c r="BF269" s="158">
        <f>IF(N269="znížená",J269,0)</f>
        <v>0</v>
      </c>
      <c r="BG269" s="158">
        <f>IF(N269="zákl. prenesená",J269,0)</f>
        <v>0</v>
      </c>
      <c r="BH269" s="158">
        <f>IF(N269="zníž. prenesená",J269,0)</f>
        <v>0</v>
      </c>
      <c r="BI269" s="158">
        <f>IF(N269="nulová",J269,0)</f>
        <v>0</v>
      </c>
      <c r="BJ269" s="17" t="s">
        <v>88</v>
      </c>
      <c r="BK269" s="158">
        <f>ROUND(I269*H269,2)</f>
        <v>0</v>
      </c>
      <c r="BL269" s="17" t="s">
        <v>267</v>
      </c>
      <c r="BM269" s="157" t="s">
        <v>2194</v>
      </c>
    </row>
    <row r="270" spans="2:65" s="1" customFormat="1" ht="24.25" customHeight="1">
      <c r="B270" s="144"/>
      <c r="C270" s="180" t="s">
        <v>445</v>
      </c>
      <c r="D270" s="180" t="s">
        <v>218</v>
      </c>
      <c r="E270" s="181" t="s">
        <v>2195</v>
      </c>
      <c r="F270" s="182" t="s">
        <v>2196</v>
      </c>
      <c r="G270" s="183" t="s">
        <v>379</v>
      </c>
      <c r="H270" s="184">
        <v>1</v>
      </c>
      <c r="I270" s="185"/>
      <c r="J270" s="186">
        <f>ROUND(I270*H270,2)</f>
        <v>0</v>
      </c>
      <c r="K270" s="187"/>
      <c r="L270" s="188"/>
      <c r="M270" s="189" t="s">
        <v>1</v>
      </c>
      <c r="N270" s="190" t="s">
        <v>41</v>
      </c>
      <c r="P270" s="155">
        <f>O270*H270</f>
        <v>0</v>
      </c>
      <c r="Q270" s="155">
        <v>2.3E-2</v>
      </c>
      <c r="R270" s="155">
        <f>Q270*H270</f>
        <v>2.3E-2</v>
      </c>
      <c r="S270" s="155">
        <v>0</v>
      </c>
      <c r="T270" s="156">
        <f>S270*H270</f>
        <v>0</v>
      </c>
      <c r="AR270" s="157" t="s">
        <v>336</v>
      </c>
      <c r="AT270" s="157" t="s">
        <v>218</v>
      </c>
      <c r="AU270" s="157" t="s">
        <v>88</v>
      </c>
      <c r="AY270" s="17" t="s">
        <v>186</v>
      </c>
      <c r="BE270" s="158">
        <f>IF(N270="základná",J270,0)</f>
        <v>0</v>
      </c>
      <c r="BF270" s="158">
        <f>IF(N270="znížená",J270,0)</f>
        <v>0</v>
      </c>
      <c r="BG270" s="158">
        <f>IF(N270="zákl. prenesená",J270,0)</f>
        <v>0</v>
      </c>
      <c r="BH270" s="158">
        <f>IF(N270="zníž. prenesená",J270,0)</f>
        <v>0</v>
      </c>
      <c r="BI270" s="158">
        <f>IF(N270="nulová",J270,0)</f>
        <v>0</v>
      </c>
      <c r="BJ270" s="17" t="s">
        <v>88</v>
      </c>
      <c r="BK270" s="158">
        <f>ROUND(I270*H270,2)</f>
        <v>0</v>
      </c>
      <c r="BL270" s="17" t="s">
        <v>267</v>
      </c>
      <c r="BM270" s="157" t="s">
        <v>2197</v>
      </c>
    </row>
    <row r="271" spans="2:65" s="1" customFormat="1" ht="24.25" customHeight="1">
      <c r="B271" s="144"/>
      <c r="C271" s="145" t="s">
        <v>393</v>
      </c>
      <c r="D271" s="145" t="s">
        <v>188</v>
      </c>
      <c r="E271" s="146" t="s">
        <v>2198</v>
      </c>
      <c r="F271" s="147" t="s">
        <v>2199</v>
      </c>
      <c r="G271" s="148" t="s">
        <v>379</v>
      </c>
      <c r="H271" s="149">
        <v>1</v>
      </c>
      <c r="I271" s="150"/>
      <c r="J271" s="151">
        <f>ROUND(I271*H271,2)</f>
        <v>0</v>
      </c>
      <c r="K271" s="152"/>
      <c r="L271" s="32"/>
      <c r="M271" s="153" t="s">
        <v>1</v>
      </c>
      <c r="N271" s="154" t="s">
        <v>41</v>
      </c>
      <c r="P271" s="155">
        <f>O271*H271</f>
        <v>0</v>
      </c>
      <c r="Q271" s="155">
        <v>0</v>
      </c>
      <c r="R271" s="155">
        <f>Q271*H271</f>
        <v>0</v>
      </c>
      <c r="S271" s="155">
        <v>0</v>
      </c>
      <c r="T271" s="156">
        <f>S271*H271</f>
        <v>0</v>
      </c>
      <c r="AR271" s="157" t="s">
        <v>267</v>
      </c>
      <c r="AT271" s="157" t="s">
        <v>188</v>
      </c>
      <c r="AU271" s="157" t="s">
        <v>88</v>
      </c>
      <c r="AY271" s="17" t="s">
        <v>186</v>
      </c>
      <c r="BE271" s="158">
        <f>IF(N271="základná",J271,0)</f>
        <v>0</v>
      </c>
      <c r="BF271" s="158">
        <f>IF(N271="znížená",J271,0)</f>
        <v>0</v>
      </c>
      <c r="BG271" s="158">
        <f>IF(N271="zákl. prenesená",J271,0)</f>
        <v>0</v>
      </c>
      <c r="BH271" s="158">
        <f>IF(N271="zníž. prenesená",J271,0)</f>
        <v>0</v>
      </c>
      <c r="BI271" s="158">
        <f>IF(N271="nulová",J271,0)</f>
        <v>0</v>
      </c>
      <c r="BJ271" s="17" t="s">
        <v>88</v>
      </c>
      <c r="BK271" s="158">
        <f>ROUND(I271*H271,2)</f>
        <v>0</v>
      </c>
      <c r="BL271" s="17" t="s">
        <v>267</v>
      </c>
      <c r="BM271" s="157" t="s">
        <v>517</v>
      </c>
    </row>
    <row r="272" spans="2:65" s="12" customFormat="1">
      <c r="B272" s="159"/>
      <c r="D272" s="160" t="s">
        <v>193</v>
      </c>
      <c r="E272" s="161" t="s">
        <v>1</v>
      </c>
      <c r="F272" s="162" t="s">
        <v>2200</v>
      </c>
      <c r="H272" s="163">
        <v>1</v>
      </c>
      <c r="I272" s="164"/>
      <c r="L272" s="159"/>
      <c r="M272" s="165"/>
      <c r="T272" s="166"/>
      <c r="AT272" s="161" t="s">
        <v>193</v>
      </c>
      <c r="AU272" s="161" t="s">
        <v>88</v>
      </c>
      <c r="AV272" s="12" t="s">
        <v>88</v>
      </c>
      <c r="AW272" s="12" t="s">
        <v>31</v>
      </c>
      <c r="AX272" s="12" t="s">
        <v>75</v>
      </c>
      <c r="AY272" s="161" t="s">
        <v>186</v>
      </c>
    </row>
    <row r="273" spans="2:65" s="13" customFormat="1">
      <c r="B273" s="167"/>
      <c r="D273" s="160" t="s">
        <v>193</v>
      </c>
      <c r="E273" s="168" t="s">
        <v>1</v>
      </c>
      <c r="F273" s="169" t="s">
        <v>195</v>
      </c>
      <c r="H273" s="170">
        <v>1</v>
      </c>
      <c r="I273" s="171"/>
      <c r="L273" s="167"/>
      <c r="M273" s="172"/>
      <c r="T273" s="173"/>
      <c r="AT273" s="168" t="s">
        <v>193</v>
      </c>
      <c r="AU273" s="168" t="s">
        <v>88</v>
      </c>
      <c r="AV273" s="13" t="s">
        <v>192</v>
      </c>
      <c r="AW273" s="13" t="s">
        <v>31</v>
      </c>
      <c r="AX273" s="13" t="s">
        <v>82</v>
      </c>
      <c r="AY273" s="168" t="s">
        <v>186</v>
      </c>
    </row>
    <row r="274" spans="2:65" s="1" customFormat="1" ht="37.9" customHeight="1">
      <c r="B274" s="144"/>
      <c r="C274" s="180" t="s">
        <v>452</v>
      </c>
      <c r="D274" s="180" t="s">
        <v>218</v>
      </c>
      <c r="E274" s="181" t="s">
        <v>2201</v>
      </c>
      <c r="F274" s="182" t="s">
        <v>2202</v>
      </c>
      <c r="G274" s="183" t="s">
        <v>379</v>
      </c>
      <c r="H274" s="184">
        <v>1</v>
      </c>
      <c r="I274" s="185"/>
      <c r="J274" s="186">
        <f>ROUND(I274*H274,2)</f>
        <v>0</v>
      </c>
      <c r="K274" s="187"/>
      <c r="L274" s="188"/>
      <c r="M274" s="189" t="s">
        <v>1</v>
      </c>
      <c r="N274" s="190" t="s">
        <v>41</v>
      </c>
      <c r="P274" s="155">
        <f>O274*H274</f>
        <v>0</v>
      </c>
      <c r="Q274" s="155">
        <v>0</v>
      </c>
      <c r="R274" s="155">
        <f>Q274*H274</f>
        <v>0</v>
      </c>
      <c r="S274" s="155">
        <v>0</v>
      </c>
      <c r="T274" s="156">
        <f>S274*H274</f>
        <v>0</v>
      </c>
      <c r="AR274" s="157" t="s">
        <v>336</v>
      </c>
      <c r="AT274" s="157" t="s">
        <v>218</v>
      </c>
      <c r="AU274" s="157" t="s">
        <v>88</v>
      </c>
      <c r="AY274" s="17" t="s">
        <v>186</v>
      </c>
      <c r="BE274" s="158">
        <f>IF(N274="základná",J274,0)</f>
        <v>0</v>
      </c>
      <c r="BF274" s="158">
        <f>IF(N274="znížená",J274,0)</f>
        <v>0</v>
      </c>
      <c r="BG274" s="158">
        <f>IF(N274="zákl. prenesená",J274,0)</f>
        <v>0</v>
      </c>
      <c r="BH274" s="158">
        <f>IF(N274="zníž. prenesená",J274,0)</f>
        <v>0</v>
      </c>
      <c r="BI274" s="158">
        <f>IF(N274="nulová",J274,0)</f>
        <v>0</v>
      </c>
      <c r="BJ274" s="17" t="s">
        <v>88</v>
      </c>
      <c r="BK274" s="158">
        <f>ROUND(I274*H274,2)</f>
        <v>0</v>
      </c>
      <c r="BL274" s="17" t="s">
        <v>267</v>
      </c>
      <c r="BM274" s="157" t="s">
        <v>534</v>
      </c>
    </row>
    <row r="275" spans="2:65" s="1" customFormat="1" ht="24.25" customHeight="1">
      <c r="B275" s="144"/>
      <c r="C275" s="180" t="s">
        <v>398</v>
      </c>
      <c r="D275" s="180" t="s">
        <v>218</v>
      </c>
      <c r="E275" s="181" t="s">
        <v>2203</v>
      </c>
      <c r="F275" s="182" t="s">
        <v>2204</v>
      </c>
      <c r="G275" s="183" t="s">
        <v>379</v>
      </c>
      <c r="H275" s="184">
        <v>1</v>
      </c>
      <c r="I275" s="185"/>
      <c r="J275" s="186">
        <f>ROUND(I275*H275,2)</f>
        <v>0</v>
      </c>
      <c r="K275" s="187"/>
      <c r="L275" s="188"/>
      <c r="M275" s="189" t="s">
        <v>1</v>
      </c>
      <c r="N275" s="190" t="s">
        <v>41</v>
      </c>
      <c r="P275" s="155">
        <f>O275*H275</f>
        <v>0</v>
      </c>
      <c r="Q275" s="155">
        <v>0</v>
      </c>
      <c r="R275" s="155">
        <f>Q275*H275</f>
        <v>0</v>
      </c>
      <c r="S275" s="155">
        <v>0</v>
      </c>
      <c r="T275" s="156">
        <f>S275*H275</f>
        <v>0</v>
      </c>
      <c r="AR275" s="157" t="s">
        <v>336</v>
      </c>
      <c r="AT275" s="157" t="s">
        <v>218</v>
      </c>
      <c r="AU275" s="157" t="s">
        <v>88</v>
      </c>
      <c r="AY275" s="17" t="s">
        <v>186</v>
      </c>
      <c r="BE275" s="158">
        <f>IF(N275="základná",J275,0)</f>
        <v>0</v>
      </c>
      <c r="BF275" s="158">
        <f>IF(N275="znížená",J275,0)</f>
        <v>0</v>
      </c>
      <c r="BG275" s="158">
        <f>IF(N275="zákl. prenesená",J275,0)</f>
        <v>0</v>
      </c>
      <c r="BH275" s="158">
        <f>IF(N275="zníž. prenesená",J275,0)</f>
        <v>0</v>
      </c>
      <c r="BI275" s="158">
        <f>IF(N275="nulová",J275,0)</f>
        <v>0</v>
      </c>
      <c r="BJ275" s="17" t="s">
        <v>88</v>
      </c>
      <c r="BK275" s="158">
        <f>ROUND(I275*H275,2)</f>
        <v>0</v>
      </c>
      <c r="BL275" s="17" t="s">
        <v>267</v>
      </c>
      <c r="BM275" s="157" t="s">
        <v>539</v>
      </c>
    </row>
    <row r="276" spans="2:65" s="1" customFormat="1" ht="24.25" customHeight="1">
      <c r="B276" s="144"/>
      <c r="C276" s="145" t="s">
        <v>460</v>
      </c>
      <c r="D276" s="145" t="s">
        <v>188</v>
      </c>
      <c r="E276" s="146" t="s">
        <v>2205</v>
      </c>
      <c r="F276" s="147" t="s">
        <v>2206</v>
      </c>
      <c r="G276" s="148" t="s">
        <v>379</v>
      </c>
      <c r="H276" s="149">
        <v>1</v>
      </c>
      <c r="I276" s="150"/>
      <c r="J276" s="151">
        <f>ROUND(I276*H276,2)</f>
        <v>0</v>
      </c>
      <c r="K276" s="152"/>
      <c r="L276" s="32"/>
      <c r="M276" s="153" t="s">
        <v>1</v>
      </c>
      <c r="N276" s="154" t="s">
        <v>41</v>
      </c>
      <c r="P276" s="155">
        <f>O276*H276</f>
        <v>0</v>
      </c>
      <c r="Q276" s="155">
        <v>0</v>
      </c>
      <c r="R276" s="155">
        <f>Q276*H276</f>
        <v>0</v>
      </c>
      <c r="S276" s="155">
        <v>0</v>
      </c>
      <c r="T276" s="156">
        <f>S276*H276</f>
        <v>0</v>
      </c>
      <c r="AR276" s="157" t="s">
        <v>267</v>
      </c>
      <c r="AT276" s="157" t="s">
        <v>188</v>
      </c>
      <c r="AU276" s="157" t="s">
        <v>88</v>
      </c>
      <c r="AY276" s="17" t="s">
        <v>186</v>
      </c>
      <c r="BE276" s="158">
        <f>IF(N276="základná",J276,0)</f>
        <v>0</v>
      </c>
      <c r="BF276" s="158">
        <f>IF(N276="znížená",J276,0)</f>
        <v>0</v>
      </c>
      <c r="BG276" s="158">
        <f>IF(N276="zákl. prenesená",J276,0)</f>
        <v>0</v>
      </c>
      <c r="BH276" s="158">
        <f>IF(N276="zníž. prenesená",J276,0)</f>
        <v>0</v>
      </c>
      <c r="BI276" s="158">
        <f>IF(N276="nulová",J276,0)</f>
        <v>0</v>
      </c>
      <c r="BJ276" s="17" t="s">
        <v>88</v>
      </c>
      <c r="BK276" s="158">
        <f>ROUND(I276*H276,2)</f>
        <v>0</v>
      </c>
      <c r="BL276" s="17" t="s">
        <v>267</v>
      </c>
      <c r="BM276" s="157" t="s">
        <v>565</v>
      </c>
    </row>
    <row r="277" spans="2:65" s="12" customFormat="1">
      <c r="B277" s="159"/>
      <c r="D277" s="160" t="s">
        <v>193</v>
      </c>
      <c r="E277" s="161" t="s">
        <v>1</v>
      </c>
      <c r="F277" s="162" t="s">
        <v>2200</v>
      </c>
      <c r="H277" s="163">
        <v>1</v>
      </c>
      <c r="I277" s="164"/>
      <c r="L277" s="159"/>
      <c r="M277" s="165"/>
      <c r="T277" s="166"/>
      <c r="AT277" s="161" t="s">
        <v>193</v>
      </c>
      <c r="AU277" s="161" t="s">
        <v>88</v>
      </c>
      <c r="AV277" s="12" t="s">
        <v>88</v>
      </c>
      <c r="AW277" s="12" t="s">
        <v>31</v>
      </c>
      <c r="AX277" s="12" t="s">
        <v>75</v>
      </c>
      <c r="AY277" s="161" t="s">
        <v>186</v>
      </c>
    </row>
    <row r="278" spans="2:65" s="13" customFormat="1">
      <c r="B278" s="167"/>
      <c r="D278" s="160" t="s">
        <v>193</v>
      </c>
      <c r="E278" s="168" t="s">
        <v>1</v>
      </c>
      <c r="F278" s="169" t="s">
        <v>195</v>
      </c>
      <c r="H278" s="170">
        <v>1</v>
      </c>
      <c r="I278" s="171"/>
      <c r="L278" s="167"/>
      <c r="M278" s="172"/>
      <c r="T278" s="173"/>
      <c r="AT278" s="168" t="s">
        <v>193</v>
      </c>
      <c r="AU278" s="168" t="s">
        <v>88</v>
      </c>
      <c r="AV278" s="13" t="s">
        <v>192</v>
      </c>
      <c r="AW278" s="13" t="s">
        <v>31</v>
      </c>
      <c r="AX278" s="13" t="s">
        <v>82</v>
      </c>
      <c r="AY278" s="168" t="s">
        <v>186</v>
      </c>
    </row>
    <row r="279" spans="2:65" s="1" customFormat="1" ht="37.9" customHeight="1">
      <c r="B279" s="144"/>
      <c r="C279" s="180" t="s">
        <v>401</v>
      </c>
      <c r="D279" s="180" t="s">
        <v>218</v>
      </c>
      <c r="E279" s="181" t="s">
        <v>2207</v>
      </c>
      <c r="F279" s="182" t="s">
        <v>2208</v>
      </c>
      <c r="G279" s="183" t="s">
        <v>379</v>
      </c>
      <c r="H279" s="184">
        <v>1</v>
      </c>
      <c r="I279" s="185"/>
      <c r="J279" s="186">
        <f>ROUND(I279*H279,2)</f>
        <v>0</v>
      </c>
      <c r="K279" s="187"/>
      <c r="L279" s="188"/>
      <c r="M279" s="189" t="s">
        <v>1</v>
      </c>
      <c r="N279" s="190" t="s">
        <v>41</v>
      </c>
      <c r="P279" s="155">
        <f>O279*H279</f>
        <v>0</v>
      </c>
      <c r="Q279" s="155">
        <v>0</v>
      </c>
      <c r="R279" s="155">
        <f>Q279*H279</f>
        <v>0</v>
      </c>
      <c r="S279" s="155">
        <v>0</v>
      </c>
      <c r="T279" s="156">
        <f>S279*H279</f>
        <v>0</v>
      </c>
      <c r="AR279" s="157" t="s">
        <v>336</v>
      </c>
      <c r="AT279" s="157" t="s">
        <v>218</v>
      </c>
      <c r="AU279" s="157" t="s">
        <v>88</v>
      </c>
      <c r="AY279" s="17" t="s">
        <v>186</v>
      </c>
      <c r="BE279" s="158">
        <f>IF(N279="základná",J279,0)</f>
        <v>0</v>
      </c>
      <c r="BF279" s="158">
        <f>IF(N279="znížená",J279,0)</f>
        <v>0</v>
      </c>
      <c r="BG279" s="158">
        <f>IF(N279="zákl. prenesená",J279,0)</f>
        <v>0</v>
      </c>
      <c r="BH279" s="158">
        <f>IF(N279="zníž. prenesená",J279,0)</f>
        <v>0</v>
      </c>
      <c r="BI279" s="158">
        <f>IF(N279="nulová",J279,0)</f>
        <v>0</v>
      </c>
      <c r="BJ279" s="17" t="s">
        <v>88</v>
      </c>
      <c r="BK279" s="158">
        <f>ROUND(I279*H279,2)</f>
        <v>0</v>
      </c>
      <c r="BL279" s="17" t="s">
        <v>267</v>
      </c>
      <c r="BM279" s="157" t="s">
        <v>568</v>
      </c>
    </row>
    <row r="280" spans="2:65" s="12" customFormat="1" ht="30">
      <c r="B280" s="159"/>
      <c r="D280" s="160" t="s">
        <v>193</v>
      </c>
      <c r="E280" s="161" t="s">
        <v>1</v>
      </c>
      <c r="F280" s="162" t="s">
        <v>2209</v>
      </c>
      <c r="H280" s="163">
        <v>1</v>
      </c>
      <c r="I280" s="164"/>
      <c r="L280" s="159"/>
      <c r="M280" s="165"/>
      <c r="T280" s="166"/>
      <c r="AT280" s="161" t="s">
        <v>193</v>
      </c>
      <c r="AU280" s="161" t="s">
        <v>88</v>
      </c>
      <c r="AV280" s="12" t="s">
        <v>88</v>
      </c>
      <c r="AW280" s="12" t="s">
        <v>31</v>
      </c>
      <c r="AX280" s="12" t="s">
        <v>82</v>
      </c>
      <c r="AY280" s="161" t="s">
        <v>186</v>
      </c>
    </row>
    <row r="281" spans="2:65" s="1" customFormat="1" ht="24.25" customHeight="1">
      <c r="B281" s="144"/>
      <c r="C281" s="145" t="s">
        <v>468</v>
      </c>
      <c r="D281" s="145" t="s">
        <v>188</v>
      </c>
      <c r="E281" s="146" t="s">
        <v>2210</v>
      </c>
      <c r="F281" s="147" t="s">
        <v>2211</v>
      </c>
      <c r="G281" s="148" t="s">
        <v>379</v>
      </c>
      <c r="H281" s="149">
        <v>1</v>
      </c>
      <c r="I281" s="150"/>
      <c r="J281" s="151">
        <f>ROUND(I281*H281,2)</f>
        <v>0</v>
      </c>
      <c r="K281" s="152"/>
      <c r="L281" s="32"/>
      <c r="M281" s="153" t="s">
        <v>1</v>
      </c>
      <c r="N281" s="154" t="s">
        <v>41</v>
      </c>
      <c r="P281" s="155">
        <f>O281*H281</f>
        <v>0</v>
      </c>
      <c r="Q281" s="155">
        <v>0</v>
      </c>
      <c r="R281" s="155">
        <f>Q281*H281</f>
        <v>0</v>
      </c>
      <c r="S281" s="155">
        <v>0</v>
      </c>
      <c r="T281" s="156">
        <f>S281*H281</f>
        <v>0</v>
      </c>
      <c r="AR281" s="157" t="s">
        <v>267</v>
      </c>
      <c r="AT281" s="157" t="s">
        <v>188</v>
      </c>
      <c r="AU281" s="157" t="s">
        <v>88</v>
      </c>
      <c r="AY281" s="17" t="s">
        <v>186</v>
      </c>
      <c r="BE281" s="158">
        <f>IF(N281="základná",J281,0)</f>
        <v>0</v>
      </c>
      <c r="BF281" s="158">
        <f>IF(N281="znížená",J281,0)</f>
        <v>0</v>
      </c>
      <c r="BG281" s="158">
        <f>IF(N281="zákl. prenesená",J281,0)</f>
        <v>0</v>
      </c>
      <c r="BH281" s="158">
        <f>IF(N281="zníž. prenesená",J281,0)</f>
        <v>0</v>
      </c>
      <c r="BI281" s="158">
        <f>IF(N281="nulová",J281,0)</f>
        <v>0</v>
      </c>
      <c r="BJ281" s="17" t="s">
        <v>88</v>
      </c>
      <c r="BK281" s="158">
        <f>ROUND(I281*H281,2)</f>
        <v>0</v>
      </c>
      <c r="BL281" s="17" t="s">
        <v>267</v>
      </c>
      <c r="BM281" s="157" t="s">
        <v>574</v>
      </c>
    </row>
    <row r="282" spans="2:65" s="1" customFormat="1" ht="24.25" customHeight="1">
      <c r="B282" s="144"/>
      <c r="C282" s="180" t="s">
        <v>411</v>
      </c>
      <c r="D282" s="180" t="s">
        <v>218</v>
      </c>
      <c r="E282" s="181" t="s">
        <v>2212</v>
      </c>
      <c r="F282" s="182" t="s">
        <v>2213</v>
      </c>
      <c r="G282" s="183" t="s">
        <v>379</v>
      </c>
      <c r="H282" s="184">
        <v>1</v>
      </c>
      <c r="I282" s="185"/>
      <c r="J282" s="186">
        <f>ROUND(I282*H282,2)</f>
        <v>0</v>
      </c>
      <c r="K282" s="187"/>
      <c r="L282" s="188"/>
      <c r="M282" s="189" t="s">
        <v>1</v>
      </c>
      <c r="N282" s="190" t="s">
        <v>41</v>
      </c>
      <c r="P282" s="155">
        <f>O282*H282</f>
        <v>0</v>
      </c>
      <c r="Q282" s="155">
        <v>0</v>
      </c>
      <c r="R282" s="155">
        <f>Q282*H282</f>
        <v>0</v>
      </c>
      <c r="S282" s="155">
        <v>0</v>
      </c>
      <c r="T282" s="156">
        <f>S282*H282</f>
        <v>0</v>
      </c>
      <c r="AR282" s="157" t="s">
        <v>336</v>
      </c>
      <c r="AT282" s="157" t="s">
        <v>218</v>
      </c>
      <c r="AU282" s="157" t="s">
        <v>88</v>
      </c>
      <c r="AY282" s="17" t="s">
        <v>186</v>
      </c>
      <c r="BE282" s="158">
        <f>IF(N282="základná",J282,0)</f>
        <v>0</v>
      </c>
      <c r="BF282" s="158">
        <f>IF(N282="znížená",J282,0)</f>
        <v>0</v>
      </c>
      <c r="BG282" s="158">
        <f>IF(N282="zákl. prenesená",J282,0)</f>
        <v>0</v>
      </c>
      <c r="BH282" s="158">
        <f>IF(N282="zníž. prenesená",J282,0)</f>
        <v>0</v>
      </c>
      <c r="BI282" s="158">
        <f>IF(N282="nulová",J282,0)</f>
        <v>0</v>
      </c>
      <c r="BJ282" s="17" t="s">
        <v>88</v>
      </c>
      <c r="BK282" s="158">
        <f>ROUND(I282*H282,2)</f>
        <v>0</v>
      </c>
      <c r="BL282" s="17" t="s">
        <v>267</v>
      </c>
      <c r="BM282" s="157" t="s">
        <v>579</v>
      </c>
    </row>
    <row r="283" spans="2:65" s="1" customFormat="1" ht="24.25" customHeight="1">
      <c r="B283" s="144"/>
      <c r="C283" s="180" t="s">
        <v>479</v>
      </c>
      <c r="D283" s="180" t="s">
        <v>218</v>
      </c>
      <c r="E283" s="181" t="s">
        <v>2214</v>
      </c>
      <c r="F283" s="182" t="s">
        <v>2215</v>
      </c>
      <c r="G283" s="183" t="s">
        <v>379</v>
      </c>
      <c r="H283" s="184">
        <v>1</v>
      </c>
      <c r="I283" s="185"/>
      <c r="J283" s="186">
        <f>ROUND(I283*H283,2)</f>
        <v>0</v>
      </c>
      <c r="K283" s="187"/>
      <c r="L283" s="188"/>
      <c r="M283" s="189" t="s">
        <v>1</v>
      </c>
      <c r="N283" s="190" t="s">
        <v>41</v>
      </c>
      <c r="P283" s="155">
        <f>O283*H283</f>
        <v>0</v>
      </c>
      <c r="Q283" s="155">
        <v>0</v>
      </c>
      <c r="R283" s="155">
        <f>Q283*H283</f>
        <v>0</v>
      </c>
      <c r="S283" s="155">
        <v>0</v>
      </c>
      <c r="T283" s="156">
        <f>S283*H283</f>
        <v>0</v>
      </c>
      <c r="AR283" s="157" t="s">
        <v>336</v>
      </c>
      <c r="AT283" s="157" t="s">
        <v>218</v>
      </c>
      <c r="AU283" s="157" t="s">
        <v>88</v>
      </c>
      <c r="AY283" s="17" t="s">
        <v>186</v>
      </c>
      <c r="BE283" s="158">
        <f>IF(N283="základná",J283,0)</f>
        <v>0</v>
      </c>
      <c r="BF283" s="158">
        <f>IF(N283="znížená",J283,0)</f>
        <v>0</v>
      </c>
      <c r="BG283" s="158">
        <f>IF(N283="zákl. prenesená",J283,0)</f>
        <v>0</v>
      </c>
      <c r="BH283" s="158">
        <f>IF(N283="zníž. prenesená",J283,0)</f>
        <v>0</v>
      </c>
      <c r="BI283" s="158">
        <f>IF(N283="nulová",J283,0)</f>
        <v>0</v>
      </c>
      <c r="BJ283" s="17" t="s">
        <v>88</v>
      </c>
      <c r="BK283" s="158">
        <f>ROUND(I283*H283,2)</f>
        <v>0</v>
      </c>
      <c r="BL283" s="17" t="s">
        <v>267</v>
      </c>
      <c r="BM283" s="157" t="s">
        <v>583</v>
      </c>
    </row>
    <row r="284" spans="2:65" s="1" customFormat="1" ht="16.5" customHeight="1">
      <c r="B284" s="144"/>
      <c r="C284" s="145" t="s">
        <v>418</v>
      </c>
      <c r="D284" s="145" t="s">
        <v>188</v>
      </c>
      <c r="E284" s="146" t="s">
        <v>2216</v>
      </c>
      <c r="F284" s="147" t="s">
        <v>2217</v>
      </c>
      <c r="G284" s="148" t="s">
        <v>379</v>
      </c>
      <c r="H284" s="149">
        <v>2</v>
      </c>
      <c r="I284" s="150"/>
      <c r="J284" s="151">
        <f>ROUND(I284*H284,2)</f>
        <v>0</v>
      </c>
      <c r="K284" s="152"/>
      <c r="L284" s="32"/>
      <c r="M284" s="153" t="s">
        <v>1</v>
      </c>
      <c r="N284" s="154" t="s">
        <v>41</v>
      </c>
      <c r="P284" s="155">
        <f>O284*H284</f>
        <v>0</v>
      </c>
      <c r="Q284" s="155">
        <v>0</v>
      </c>
      <c r="R284" s="155">
        <f>Q284*H284</f>
        <v>0</v>
      </c>
      <c r="S284" s="155">
        <v>0</v>
      </c>
      <c r="T284" s="156">
        <f>S284*H284</f>
        <v>0</v>
      </c>
      <c r="AR284" s="157" t="s">
        <v>267</v>
      </c>
      <c r="AT284" s="157" t="s">
        <v>188</v>
      </c>
      <c r="AU284" s="157" t="s">
        <v>88</v>
      </c>
      <c r="AY284" s="17" t="s">
        <v>186</v>
      </c>
      <c r="BE284" s="158">
        <f>IF(N284="základná",J284,0)</f>
        <v>0</v>
      </c>
      <c r="BF284" s="158">
        <f>IF(N284="znížená",J284,0)</f>
        <v>0</v>
      </c>
      <c r="BG284" s="158">
        <f>IF(N284="zákl. prenesená",J284,0)</f>
        <v>0</v>
      </c>
      <c r="BH284" s="158">
        <f>IF(N284="zníž. prenesená",J284,0)</f>
        <v>0</v>
      </c>
      <c r="BI284" s="158">
        <f>IF(N284="nulová",J284,0)</f>
        <v>0</v>
      </c>
      <c r="BJ284" s="17" t="s">
        <v>88</v>
      </c>
      <c r="BK284" s="158">
        <f>ROUND(I284*H284,2)</f>
        <v>0</v>
      </c>
      <c r="BL284" s="17" t="s">
        <v>267</v>
      </c>
      <c r="BM284" s="157" t="s">
        <v>590</v>
      </c>
    </row>
    <row r="285" spans="2:65" s="12" customFormat="1">
      <c r="B285" s="159"/>
      <c r="D285" s="160" t="s">
        <v>193</v>
      </c>
      <c r="E285" s="161" t="s">
        <v>1</v>
      </c>
      <c r="F285" s="162" t="s">
        <v>2200</v>
      </c>
      <c r="H285" s="163">
        <v>1</v>
      </c>
      <c r="I285" s="164"/>
      <c r="L285" s="159"/>
      <c r="M285" s="165"/>
      <c r="T285" s="166"/>
      <c r="AT285" s="161" t="s">
        <v>193</v>
      </c>
      <c r="AU285" s="161" t="s">
        <v>88</v>
      </c>
      <c r="AV285" s="12" t="s">
        <v>88</v>
      </c>
      <c r="AW285" s="12" t="s">
        <v>31</v>
      </c>
      <c r="AX285" s="12" t="s">
        <v>75</v>
      </c>
      <c r="AY285" s="161" t="s">
        <v>186</v>
      </c>
    </row>
    <row r="286" spans="2:65" s="12" customFormat="1">
      <c r="B286" s="159"/>
      <c r="D286" s="160" t="s">
        <v>193</v>
      </c>
      <c r="E286" s="161" t="s">
        <v>1</v>
      </c>
      <c r="F286" s="162" t="s">
        <v>2218</v>
      </c>
      <c r="H286" s="163">
        <v>1</v>
      </c>
      <c r="I286" s="164"/>
      <c r="L286" s="159"/>
      <c r="M286" s="165"/>
      <c r="T286" s="166"/>
      <c r="AT286" s="161" t="s">
        <v>193</v>
      </c>
      <c r="AU286" s="161" t="s">
        <v>88</v>
      </c>
      <c r="AV286" s="12" t="s">
        <v>88</v>
      </c>
      <c r="AW286" s="12" t="s">
        <v>31</v>
      </c>
      <c r="AX286" s="12" t="s">
        <v>75</v>
      </c>
      <c r="AY286" s="161" t="s">
        <v>186</v>
      </c>
    </row>
    <row r="287" spans="2:65" s="13" customFormat="1">
      <c r="B287" s="167"/>
      <c r="D287" s="160" t="s">
        <v>193</v>
      </c>
      <c r="E287" s="168" t="s">
        <v>1</v>
      </c>
      <c r="F287" s="169" t="s">
        <v>195</v>
      </c>
      <c r="H287" s="170">
        <v>2</v>
      </c>
      <c r="I287" s="171"/>
      <c r="L287" s="167"/>
      <c r="M287" s="172"/>
      <c r="T287" s="173"/>
      <c r="AT287" s="168" t="s">
        <v>193</v>
      </c>
      <c r="AU287" s="168" t="s">
        <v>88</v>
      </c>
      <c r="AV287" s="13" t="s">
        <v>192</v>
      </c>
      <c r="AW287" s="13" t="s">
        <v>31</v>
      </c>
      <c r="AX287" s="13" t="s">
        <v>82</v>
      </c>
      <c r="AY287" s="168" t="s">
        <v>186</v>
      </c>
    </row>
    <row r="288" spans="2:65" s="1" customFormat="1" ht="16.5" customHeight="1">
      <c r="B288" s="144"/>
      <c r="C288" s="180" t="s">
        <v>487</v>
      </c>
      <c r="D288" s="180" t="s">
        <v>218</v>
      </c>
      <c r="E288" s="181" t="s">
        <v>2219</v>
      </c>
      <c r="F288" s="182" t="s">
        <v>2220</v>
      </c>
      <c r="G288" s="183" t="s">
        <v>379</v>
      </c>
      <c r="H288" s="184">
        <v>2</v>
      </c>
      <c r="I288" s="185"/>
      <c r="J288" s="186">
        <f>ROUND(I288*H288,2)</f>
        <v>0</v>
      </c>
      <c r="K288" s="187"/>
      <c r="L288" s="188"/>
      <c r="M288" s="189" t="s">
        <v>1</v>
      </c>
      <c r="N288" s="190" t="s">
        <v>41</v>
      </c>
      <c r="P288" s="155">
        <f>O288*H288</f>
        <v>0</v>
      </c>
      <c r="Q288" s="155">
        <v>0</v>
      </c>
      <c r="R288" s="155">
        <f>Q288*H288</f>
        <v>0</v>
      </c>
      <c r="S288" s="155">
        <v>0</v>
      </c>
      <c r="T288" s="156">
        <f>S288*H288</f>
        <v>0</v>
      </c>
      <c r="AR288" s="157" t="s">
        <v>336</v>
      </c>
      <c r="AT288" s="157" t="s">
        <v>218</v>
      </c>
      <c r="AU288" s="157" t="s">
        <v>88</v>
      </c>
      <c r="AY288" s="17" t="s">
        <v>186</v>
      </c>
      <c r="BE288" s="158">
        <f>IF(N288="základná",J288,0)</f>
        <v>0</v>
      </c>
      <c r="BF288" s="158">
        <f>IF(N288="znížená",J288,0)</f>
        <v>0</v>
      </c>
      <c r="BG288" s="158">
        <f>IF(N288="zákl. prenesená",J288,0)</f>
        <v>0</v>
      </c>
      <c r="BH288" s="158">
        <f>IF(N288="zníž. prenesená",J288,0)</f>
        <v>0</v>
      </c>
      <c r="BI288" s="158">
        <f>IF(N288="nulová",J288,0)</f>
        <v>0</v>
      </c>
      <c r="BJ288" s="17" t="s">
        <v>88</v>
      </c>
      <c r="BK288" s="158">
        <f>ROUND(I288*H288,2)</f>
        <v>0</v>
      </c>
      <c r="BL288" s="17" t="s">
        <v>267</v>
      </c>
      <c r="BM288" s="157" t="s">
        <v>599</v>
      </c>
    </row>
    <row r="289" spans="2:65" s="1" customFormat="1" ht="21.75" customHeight="1">
      <c r="B289" s="144"/>
      <c r="C289" s="145" t="s">
        <v>429</v>
      </c>
      <c r="D289" s="145" t="s">
        <v>188</v>
      </c>
      <c r="E289" s="146" t="s">
        <v>2221</v>
      </c>
      <c r="F289" s="147" t="s">
        <v>2222</v>
      </c>
      <c r="G289" s="148" t="s">
        <v>379</v>
      </c>
      <c r="H289" s="149">
        <v>1</v>
      </c>
      <c r="I289" s="150"/>
      <c r="J289" s="151">
        <f>ROUND(I289*H289,2)</f>
        <v>0</v>
      </c>
      <c r="K289" s="152"/>
      <c r="L289" s="32"/>
      <c r="M289" s="153" t="s">
        <v>1</v>
      </c>
      <c r="N289" s="154" t="s">
        <v>41</v>
      </c>
      <c r="P289" s="155">
        <f>O289*H289</f>
        <v>0</v>
      </c>
      <c r="Q289" s="155">
        <v>0</v>
      </c>
      <c r="R289" s="155">
        <f>Q289*H289</f>
        <v>0</v>
      </c>
      <c r="S289" s="155">
        <v>0</v>
      </c>
      <c r="T289" s="156">
        <f>S289*H289</f>
        <v>0</v>
      </c>
      <c r="AR289" s="157" t="s">
        <v>267</v>
      </c>
      <c r="AT289" s="157" t="s">
        <v>188</v>
      </c>
      <c r="AU289" s="157" t="s">
        <v>88</v>
      </c>
      <c r="AY289" s="17" t="s">
        <v>186</v>
      </c>
      <c r="BE289" s="158">
        <f>IF(N289="základná",J289,0)</f>
        <v>0</v>
      </c>
      <c r="BF289" s="158">
        <f>IF(N289="znížená",J289,0)</f>
        <v>0</v>
      </c>
      <c r="BG289" s="158">
        <f>IF(N289="zákl. prenesená",J289,0)</f>
        <v>0</v>
      </c>
      <c r="BH289" s="158">
        <f>IF(N289="zníž. prenesená",J289,0)</f>
        <v>0</v>
      </c>
      <c r="BI289" s="158">
        <f>IF(N289="nulová",J289,0)</f>
        <v>0</v>
      </c>
      <c r="BJ289" s="17" t="s">
        <v>88</v>
      </c>
      <c r="BK289" s="158">
        <f>ROUND(I289*H289,2)</f>
        <v>0</v>
      </c>
      <c r="BL289" s="17" t="s">
        <v>267</v>
      </c>
      <c r="BM289" s="157" t="s">
        <v>2223</v>
      </c>
    </row>
    <row r="290" spans="2:65" s="1" customFormat="1" ht="16.5" customHeight="1">
      <c r="B290" s="144"/>
      <c r="C290" s="180" t="s">
        <v>498</v>
      </c>
      <c r="D290" s="180" t="s">
        <v>218</v>
      </c>
      <c r="E290" s="181" t="s">
        <v>2224</v>
      </c>
      <c r="F290" s="182" t="s">
        <v>2225</v>
      </c>
      <c r="G290" s="183" t="s">
        <v>379</v>
      </c>
      <c r="H290" s="184">
        <v>1</v>
      </c>
      <c r="I290" s="185"/>
      <c r="J290" s="186">
        <f>ROUND(I290*H290,2)</f>
        <v>0</v>
      </c>
      <c r="K290" s="187"/>
      <c r="L290" s="188"/>
      <c r="M290" s="189" t="s">
        <v>1</v>
      </c>
      <c r="N290" s="190" t="s">
        <v>41</v>
      </c>
      <c r="P290" s="155">
        <f>O290*H290</f>
        <v>0</v>
      </c>
      <c r="Q290" s="155">
        <v>3.5E-4</v>
      </c>
      <c r="R290" s="155">
        <f>Q290*H290</f>
        <v>3.5E-4</v>
      </c>
      <c r="S290" s="155">
        <v>0</v>
      </c>
      <c r="T290" s="156">
        <f>S290*H290</f>
        <v>0</v>
      </c>
      <c r="AR290" s="157" t="s">
        <v>336</v>
      </c>
      <c r="AT290" s="157" t="s">
        <v>218</v>
      </c>
      <c r="AU290" s="157" t="s">
        <v>88</v>
      </c>
      <c r="AY290" s="17" t="s">
        <v>186</v>
      </c>
      <c r="BE290" s="158">
        <f>IF(N290="základná",J290,0)</f>
        <v>0</v>
      </c>
      <c r="BF290" s="158">
        <f>IF(N290="znížená",J290,0)</f>
        <v>0</v>
      </c>
      <c r="BG290" s="158">
        <f>IF(N290="zákl. prenesená",J290,0)</f>
        <v>0</v>
      </c>
      <c r="BH290" s="158">
        <f>IF(N290="zníž. prenesená",J290,0)</f>
        <v>0</v>
      </c>
      <c r="BI290" s="158">
        <f>IF(N290="nulová",J290,0)</f>
        <v>0</v>
      </c>
      <c r="BJ290" s="17" t="s">
        <v>88</v>
      </c>
      <c r="BK290" s="158">
        <f>ROUND(I290*H290,2)</f>
        <v>0</v>
      </c>
      <c r="BL290" s="17" t="s">
        <v>267</v>
      </c>
      <c r="BM290" s="157" t="s">
        <v>2226</v>
      </c>
    </row>
    <row r="291" spans="2:65" s="1" customFormat="1" ht="33" customHeight="1">
      <c r="B291" s="144"/>
      <c r="C291" s="145" t="s">
        <v>439</v>
      </c>
      <c r="D291" s="145" t="s">
        <v>188</v>
      </c>
      <c r="E291" s="146" t="s">
        <v>2227</v>
      </c>
      <c r="F291" s="147" t="s">
        <v>2228</v>
      </c>
      <c r="G291" s="148" t="s">
        <v>379</v>
      </c>
      <c r="H291" s="149">
        <v>1</v>
      </c>
      <c r="I291" s="150"/>
      <c r="J291" s="151">
        <f>ROUND(I291*H291,2)</f>
        <v>0</v>
      </c>
      <c r="K291" s="152"/>
      <c r="L291" s="32"/>
      <c r="M291" s="153" t="s">
        <v>1</v>
      </c>
      <c r="N291" s="154" t="s">
        <v>41</v>
      </c>
      <c r="P291" s="155">
        <f>O291*H291</f>
        <v>0</v>
      </c>
      <c r="Q291" s="155">
        <v>0</v>
      </c>
      <c r="R291" s="155">
        <f>Q291*H291</f>
        <v>0</v>
      </c>
      <c r="S291" s="155">
        <v>0</v>
      </c>
      <c r="T291" s="156">
        <f>S291*H291</f>
        <v>0</v>
      </c>
      <c r="AR291" s="157" t="s">
        <v>267</v>
      </c>
      <c r="AT291" s="157" t="s">
        <v>188</v>
      </c>
      <c r="AU291" s="157" t="s">
        <v>88</v>
      </c>
      <c r="AY291" s="17" t="s">
        <v>186</v>
      </c>
      <c r="BE291" s="158">
        <f>IF(N291="základná",J291,0)</f>
        <v>0</v>
      </c>
      <c r="BF291" s="158">
        <f>IF(N291="znížená",J291,0)</f>
        <v>0</v>
      </c>
      <c r="BG291" s="158">
        <f>IF(N291="zákl. prenesená",J291,0)</f>
        <v>0</v>
      </c>
      <c r="BH291" s="158">
        <f>IF(N291="zníž. prenesená",J291,0)</f>
        <v>0</v>
      </c>
      <c r="BI291" s="158">
        <f>IF(N291="nulová",J291,0)</f>
        <v>0</v>
      </c>
      <c r="BJ291" s="17" t="s">
        <v>88</v>
      </c>
      <c r="BK291" s="158">
        <f>ROUND(I291*H291,2)</f>
        <v>0</v>
      </c>
      <c r="BL291" s="17" t="s">
        <v>267</v>
      </c>
      <c r="BM291" s="157" t="s">
        <v>611</v>
      </c>
    </row>
    <row r="292" spans="2:65" s="12" customFormat="1">
      <c r="B292" s="159"/>
      <c r="D292" s="160" t="s">
        <v>193</v>
      </c>
      <c r="E292" s="161" t="s">
        <v>1</v>
      </c>
      <c r="F292" s="162" t="s">
        <v>2229</v>
      </c>
      <c r="H292" s="163">
        <v>1</v>
      </c>
      <c r="I292" s="164"/>
      <c r="L292" s="159"/>
      <c r="M292" s="165"/>
      <c r="T292" s="166"/>
      <c r="AT292" s="161" t="s">
        <v>193</v>
      </c>
      <c r="AU292" s="161" t="s">
        <v>88</v>
      </c>
      <c r="AV292" s="12" t="s">
        <v>88</v>
      </c>
      <c r="AW292" s="12" t="s">
        <v>31</v>
      </c>
      <c r="AX292" s="12" t="s">
        <v>75</v>
      </c>
      <c r="AY292" s="161" t="s">
        <v>186</v>
      </c>
    </row>
    <row r="293" spans="2:65" s="13" customFormat="1">
      <c r="B293" s="167"/>
      <c r="D293" s="160" t="s">
        <v>193</v>
      </c>
      <c r="E293" s="168" t="s">
        <v>1</v>
      </c>
      <c r="F293" s="169" t="s">
        <v>195</v>
      </c>
      <c r="H293" s="170">
        <v>1</v>
      </c>
      <c r="I293" s="171"/>
      <c r="L293" s="167"/>
      <c r="M293" s="172"/>
      <c r="T293" s="173"/>
      <c r="AT293" s="168" t="s">
        <v>193</v>
      </c>
      <c r="AU293" s="168" t="s">
        <v>88</v>
      </c>
      <c r="AV293" s="13" t="s">
        <v>192</v>
      </c>
      <c r="AW293" s="13" t="s">
        <v>31</v>
      </c>
      <c r="AX293" s="13" t="s">
        <v>82</v>
      </c>
      <c r="AY293" s="168" t="s">
        <v>186</v>
      </c>
    </row>
    <row r="294" spans="2:65" s="1" customFormat="1" ht="24.25" customHeight="1">
      <c r="B294" s="144"/>
      <c r="C294" s="180" t="s">
        <v>509</v>
      </c>
      <c r="D294" s="180" t="s">
        <v>218</v>
      </c>
      <c r="E294" s="181" t="s">
        <v>2230</v>
      </c>
      <c r="F294" s="182" t="s">
        <v>2231</v>
      </c>
      <c r="G294" s="183" t="s">
        <v>379</v>
      </c>
      <c r="H294" s="184">
        <v>1</v>
      </c>
      <c r="I294" s="185"/>
      <c r="J294" s="186">
        <f>ROUND(I294*H294,2)</f>
        <v>0</v>
      </c>
      <c r="K294" s="187"/>
      <c r="L294" s="188"/>
      <c r="M294" s="189" t="s">
        <v>1</v>
      </c>
      <c r="N294" s="190" t="s">
        <v>41</v>
      </c>
      <c r="P294" s="155">
        <f>O294*H294</f>
        <v>0</v>
      </c>
      <c r="Q294" s="155">
        <v>0</v>
      </c>
      <c r="R294" s="155">
        <f>Q294*H294</f>
        <v>0</v>
      </c>
      <c r="S294" s="155">
        <v>0</v>
      </c>
      <c r="T294" s="156">
        <f>S294*H294</f>
        <v>0</v>
      </c>
      <c r="AR294" s="157" t="s">
        <v>336</v>
      </c>
      <c r="AT294" s="157" t="s">
        <v>218</v>
      </c>
      <c r="AU294" s="157" t="s">
        <v>88</v>
      </c>
      <c r="AY294" s="17" t="s">
        <v>186</v>
      </c>
      <c r="BE294" s="158">
        <f>IF(N294="základná",J294,0)</f>
        <v>0</v>
      </c>
      <c r="BF294" s="158">
        <f>IF(N294="znížená",J294,0)</f>
        <v>0</v>
      </c>
      <c r="BG294" s="158">
        <f>IF(N294="zákl. prenesená",J294,0)</f>
        <v>0</v>
      </c>
      <c r="BH294" s="158">
        <f>IF(N294="zníž. prenesená",J294,0)</f>
        <v>0</v>
      </c>
      <c r="BI294" s="158">
        <f>IF(N294="nulová",J294,0)</f>
        <v>0</v>
      </c>
      <c r="BJ294" s="17" t="s">
        <v>88</v>
      </c>
      <c r="BK294" s="158">
        <f>ROUND(I294*H294,2)</f>
        <v>0</v>
      </c>
      <c r="BL294" s="17" t="s">
        <v>267</v>
      </c>
      <c r="BM294" s="157" t="s">
        <v>629</v>
      </c>
    </row>
    <row r="295" spans="2:65" s="1" customFormat="1" ht="16.5" customHeight="1">
      <c r="B295" s="144"/>
      <c r="C295" s="145" t="s">
        <v>448</v>
      </c>
      <c r="D295" s="145" t="s">
        <v>188</v>
      </c>
      <c r="E295" s="146" t="s">
        <v>2232</v>
      </c>
      <c r="F295" s="147" t="s">
        <v>2233</v>
      </c>
      <c r="G295" s="148" t="s">
        <v>379</v>
      </c>
      <c r="H295" s="149">
        <v>8</v>
      </c>
      <c r="I295" s="150"/>
      <c r="J295" s="151">
        <f>ROUND(I295*H295,2)</f>
        <v>0</v>
      </c>
      <c r="K295" s="152"/>
      <c r="L295" s="32"/>
      <c r="M295" s="153" t="s">
        <v>1</v>
      </c>
      <c r="N295" s="154" t="s">
        <v>41</v>
      </c>
      <c r="P295" s="155">
        <f>O295*H295</f>
        <v>0</v>
      </c>
      <c r="Q295" s="155">
        <v>0</v>
      </c>
      <c r="R295" s="155">
        <f>Q295*H295</f>
        <v>0</v>
      </c>
      <c r="S295" s="155">
        <v>0</v>
      </c>
      <c r="T295" s="156">
        <f>S295*H295</f>
        <v>0</v>
      </c>
      <c r="AR295" s="157" t="s">
        <v>267</v>
      </c>
      <c r="AT295" s="157" t="s">
        <v>188</v>
      </c>
      <c r="AU295" s="157" t="s">
        <v>88</v>
      </c>
      <c r="AY295" s="17" t="s">
        <v>186</v>
      </c>
      <c r="BE295" s="158">
        <f>IF(N295="základná",J295,0)</f>
        <v>0</v>
      </c>
      <c r="BF295" s="158">
        <f>IF(N295="znížená",J295,0)</f>
        <v>0</v>
      </c>
      <c r="BG295" s="158">
        <f>IF(N295="zákl. prenesená",J295,0)</f>
        <v>0</v>
      </c>
      <c r="BH295" s="158">
        <f>IF(N295="zníž. prenesená",J295,0)</f>
        <v>0</v>
      </c>
      <c r="BI295" s="158">
        <f>IF(N295="nulová",J295,0)</f>
        <v>0</v>
      </c>
      <c r="BJ295" s="17" t="s">
        <v>88</v>
      </c>
      <c r="BK295" s="158">
        <f>ROUND(I295*H295,2)</f>
        <v>0</v>
      </c>
      <c r="BL295" s="17" t="s">
        <v>267</v>
      </c>
      <c r="BM295" s="157" t="s">
        <v>632</v>
      </c>
    </row>
    <row r="296" spans="2:65" s="12" customFormat="1">
      <c r="B296" s="159"/>
      <c r="D296" s="160" t="s">
        <v>193</v>
      </c>
      <c r="E296" s="161" t="s">
        <v>1</v>
      </c>
      <c r="F296" s="162" t="s">
        <v>2159</v>
      </c>
      <c r="H296" s="163">
        <v>2</v>
      </c>
      <c r="I296" s="164"/>
      <c r="L296" s="159"/>
      <c r="M296" s="165"/>
      <c r="T296" s="166"/>
      <c r="AT296" s="161" t="s">
        <v>193</v>
      </c>
      <c r="AU296" s="161" t="s">
        <v>88</v>
      </c>
      <c r="AV296" s="12" t="s">
        <v>88</v>
      </c>
      <c r="AW296" s="12" t="s">
        <v>31</v>
      </c>
      <c r="AX296" s="12" t="s">
        <v>75</v>
      </c>
      <c r="AY296" s="161" t="s">
        <v>186</v>
      </c>
    </row>
    <row r="297" spans="2:65" s="12" customFormat="1">
      <c r="B297" s="159"/>
      <c r="D297" s="160" t="s">
        <v>193</v>
      </c>
      <c r="E297" s="161" t="s">
        <v>1</v>
      </c>
      <c r="F297" s="162" t="s">
        <v>2162</v>
      </c>
      <c r="H297" s="163">
        <v>1</v>
      </c>
      <c r="I297" s="164"/>
      <c r="L297" s="159"/>
      <c r="M297" s="165"/>
      <c r="T297" s="166"/>
      <c r="AT297" s="161" t="s">
        <v>193</v>
      </c>
      <c r="AU297" s="161" t="s">
        <v>88</v>
      </c>
      <c r="AV297" s="12" t="s">
        <v>88</v>
      </c>
      <c r="AW297" s="12" t="s">
        <v>31</v>
      </c>
      <c r="AX297" s="12" t="s">
        <v>75</v>
      </c>
      <c r="AY297" s="161" t="s">
        <v>186</v>
      </c>
    </row>
    <row r="298" spans="2:65" s="12" customFormat="1">
      <c r="B298" s="159"/>
      <c r="D298" s="160" t="s">
        <v>193</v>
      </c>
      <c r="E298" s="161" t="s">
        <v>1</v>
      </c>
      <c r="F298" s="162" t="s">
        <v>2160</v>
      </c>
      <c r="H298" s="163">
        <v>2</v>
      </c>
      <c r="I298" s="164"/>
      <c r="L298" s="159"/>
      <c r="M298" s="165"/>
      <c r="T298" s="166"/>
      <c r="AT298" s="161" t="s">
        <v>193</v>
      </c>
      <c r="AU298" s="161" t="s">
        <v>88</v>
      </c>
      <c r="AV298" s="12" t="s">
        <v>88</v>
      </c>
      <c r="AW298" s="12" t="s">
        <v>31</v>
      </c>
      <c r="AX298" s="12" t="s">
        <v>75</v>
      </c>
      <c r="AY298" s="161" t="s">
        <v>186</v>
      </c>
    </row>
    <row r="299" spans="2:65" s="12" customFormat="1">
      <c r="B299" s="159"/>
      <c r="D299" s="160" t="s">
        <v>193</v>
      </c>
      <c r="E299" s="161" t="s">
        <v>1</v>
      </c>
      <c r="F299" s="162" t="s">
        <v>2234</v>
      </c>
      <c r="H299" s="163">
        <v>2</v>
      </c>
      <c r="I299" s="164"/>
      <c r="L299" s="159"/>
      <c r="M299" s="165"/>
      <c r="T299" s="166"/>
      <c r="AT299" s="161" t="s">
        <v>193</v>
      </c>
      <c r="AU299" s="161" t="s">
        <v>88</v>
      </c>
      <c r="AV299" s="12" t="s">
        <v>88</v>
      </c>
      <c r="AW299" s="12" t="s">
        <v>31</v>
      </c>
      <c r="AX299" s="12" t="s">
        <v>75</v>
      </c>
      <c r="AY299" s="161" t="s">
        <v>186</v>
      </c>
    </row>
    <row r="300" spans="2:65" s="12" customFormat="1">
      <c r="B300" s="159"/>
      <c r="D300" s="160" t="s">
        <v>193</v>
      </c>
      <c r="E300" s="161" t="s">
        <v>1</v>
      </c>
      <c r="F300" s="162" t="s">
        <v>2235</v>
      </c>
      <c r="H300" s="163">
        <v>1</v>
      </c>
      <c r="I300" s="164"/>
      <c r="L300" s="159"/>
      <c r="M300" s="165"/>
      <c r="T300" s="166"/>
      <c r="AT300" s="161" t="s">
        <v>193</v>
      </c>
      <c r="AU300" s="161" t="s">
        <v>88</v>
      </c>
      <c r="AV300" s="12" t="s">
        <v>88</v>
      </c>
      <c r="AW300" s="12" t="s">
        <v>31</v>
      </c>
      <c r="AX300" s="12" t="s">
        <v>75</v>
      </c>
      <c r="AY300" s="161" t="s">
        <v>186</v>
      </c>
    </row>
    <row r="301" spans="2:65" s="13" customFormat="1">
      <c r="B301" s="167"/>
      <c r="D301" s="160" t="s">
        <v>193</v>
      </c>
      <c r="E301" s="168" t="s">
        <v>1</v>
      </c>
      <c r="F301" s="169" t="s">
        <v>195</v>
      </c>
      <c r="H301" s="170">
        <v>8</v>
      </c>
      <c r="I301" s="171"/>
      <c r="L301" s="167"/>
      <c r="M301" s="172"/>
      <c r="T301" s="173"/>
      <c r="AT301" s="168" t="s">
        <v>193</v>
      </c>
      <c r="AU301" s="168" t="s">
        <v>88</v>
      </c>
      <c r="AV301" s="13" t="s">
        <v>192</v>
      </c>
      <c r="AW301" s="13" t="s">
        <v>31</v>
      </c>
      <c r="AX301" s="13" t="s">
        <v>82</v>
      </c>
      <c r="AY301" s="168" t="s">
        <v>186</v>
      </c>
    </row>
    <row r="302" spans="2:65" s="1" customFormat="1" ht="24.25" customHeight="1">
      <c r="B302" s="144"/>
      <c r="C302" s="180" t="s">
        <v>531</v>
      </c>
      <c r="D302" s="180" t="s">
        <v>218</v>
      </c>
      <c r="E302" s="181" t="s">
        <v>2236</v>
      </c>
      <c r="F302" s="182" t="s">
        <v>2237</v>
      </c>
      <c r="G302" s="183" t="s">
        <v>379</v>
      </c>
      <c r="H302" s="184">
        <v>6</v>
      </c>
      <c r="I302" s="185"/>
      <c r="J302" s="186">
        <f>ROUND(I302*H302,2)</f>
        <v>0</v>
      </c>
      <c r="K302" s="187"/>
      <c r="L302" s="188"/>
      <c r="M302" s="189" t="s">
        <v>1</v>
      </c>
      <c r="N302" s="190" t="s">
        <v>41</v>
      </c>
      <c r="P302" s="155">
        <f>O302*H302</f>
        <v>0</v>
      </c>
      <c r="Q302" s="155">
        <v>0</v>
      </c>
      <c r="R302" s="155">
        <f>Q302*H302</f>
        <v>0</v>
      </c>
      <c r="S302" s="155">
        <v>0</v>
      </c>
      <c r="T302" s="156">
        <f>S302*H302</f>
        <v>0</v>
      </c>
      <c r="AR302" s="157" t="s">
        <v>336</v>
      </c>
      <c r="AT302" s="157" t="s">
        <v>218</v>
      </c>
      <c r="AU302" s="157" t="s">
        <v>88</v>
      </c>
      <c r="AY302" s="17" t="s">
        <v>186</v>
      </c>
      <c r="BE302" s="158">
        <f>IF(N302="základná",J302,0)</f>
        <v>0</v>
      </c>
      <c r="BF302" s="158">
        <f>IF(N302="znížená",J302,0)</f>
        <v>0</v>
      </c>
      <c r="BG302" s="158">
        <f>IF(N302="zákl. prenesená",J302,0)</f>
        <v>0</v>
      </c>
      <c r="BH302" s="158">
        <f>IF(N302="zníž. prenesená",J302,0)</f>
        <v>0</v>
      </c>
      <c r="BI302" s="158">
        <f>IF(N302="nulová",J302,0)</f>
        <v>0</v>
      </c>
      <c r="BJ302" s="17" t="s">
        <v>88</v>
      </c>
      <c r="BK302" s="158">
        <f>ROUND(I302*H302,2)</f>
        <v>0</v>
      </c>
      <c r="BL302" s="17" t="s">
        <v>267</v>
      </c>
      <c r="BM302" s="157" t="s">
        <v>636</v>
      </c>
    </row>
    <row r="303" spans="2:65" s="1" customFormat="1" ht="24.25" customHeight="1">
      <c r="B303" s="144"/>
      <c r="C303" s="180" t="s">
        <v>451</v>
      </c>
      <c r="D303" s="180" t="s">
        <v>218</v>
      </c>
      <c r="E303" s="181" t="s">
        <v>2238</v>
      </c>
      <c r="F303" s="182" t="s">
        <v>2239</v>
      </c>
      <c r="G303" s="183" t="s">
        <v>379</v>
      </c>
      <c r="H303" s="184">
        <v>2</v>
      </c>
      <c r="I303" s="185"/>
      <c r="J303" s="186">
        <f>ROUND(I303*H303,2)</f>
        <v>0</v>
      </c>
      <c r="K303" s="187"/>
      <c r="L303" s="188"/>
      <c r="M303" s="189" t="s">
        <v>1</v>
      </c>
      <c r="N303" s="190" t="s">
        <v>41</v>
      </c>
      <c r="P303" s="155">
        <f>O303*H303</f>
        <v>0</v>
      </c>
      <c r="Q303" s="155">
        <v>0</v>
      </c>
      <c r="R303" s="155">
        <f>Q303*H303</f>
        <v>0</v>
      </c>
      <c r="S303" s="155">
        <v>0</v>
      </c>
      <c r="T303" s="156">
        <f>S303*H303</f>
        <v>0</v>
      </c>
      <c r="AR303" s="157" t="s">
        <v>336</v>
      </c>
      <c r="AT303" s="157" t="s">
        <v>218</v>
      </c>
      <c r="AU303" s="157" t="s">
        <v>88</v>
      </c>
      <c r="AY303" s="17" t="s">
        <v>186</v>
      </c>
      <c r="BE303" s="158">
        <f>IF(N303="základná",J303,0)</f>
        <v>0</v>
      </c>
      <c r="BF303" s="158">
        <f>IF(N303="znížená",J303,0)</f>
        <v>0</v>
      </c>
      <c r="BG303" s="158">
        <f>IF(N303="zákl. prenesená",J303,0)</f>
        <v>0</v>
      </c>
      <c r="BH303" s="158">
        <f>IF(N303="zníž. prenesená",J303,0)</f>
        <v>0</v>
      </c>
      <c r="BI303" s="158">
        <f>IF(N303="nulová",J303,0)</f>
        <v>0</v>
      </c>
      <c r="BJ303" s="17" t="s">
        <v>88</v>
      </c>
      <c r="BK303" s="158">
        <f>ROUND(I303*H303,2)</f>
        <v>0</v>
      </c>
      <c r="BL303" s="17" t="s">
        <v>267</v>
      </c>
      <c r="BM303" s="157" t="s">
        <v>639</v>
      </c>
    </row>
    <row r="304" spans="2:65" s="1" customFormat="1" ht="33" customHeight="1">
      <c r="B304" s="144"/>
      <c r="C304" s="145" t="s">
        <v>542</v>
      </c>
      <c r="D304" s="145" t="s">
        <v>188</v>
      </c>
      <c r="E304" s="146" t="s">
        <v>2240</v>
      </c>
      <c r="F304" s="147" t="s">
        <v>2241</v>
      </c>
      <c r="G304" s="148" t="s">
        <v>379</v>
      </c>
      <c r="H304" s="149">
        <v>2</v>
      </c>
      <c r="I304" s="150"/>
      <c r="J304" s="151">
        <f>ROUND(I304*H304,2)</f>
        <v>0</v>
      </c>
      <c r="K304" s="152"/>
      <c r="L304" s="32"/>
      <c r="M304" s="153" t="s">
        <v>1</v>
      </c>
      <c r="N304" s="154" t="s">
        <v>41</v>
      </c>
      <c r="P304" s="155">
        <f>O304*H304</f>
        <v>0</v>
      </c>
      <c r="Q304" s="155">
        <v>0</v>
      </c>
      <c r="R304" s="155">
        <f>Q304*H304</f>
        <v>0</v>
      </c>
      <c r="S304" s="155">
        <v>0</v>
      </c>
      <c r="T304" s="156">
        <f>S304*H304</f>
        <v>0</v>
      </c>
      <c r="AR304" s="157" t="s">
        <v>267</v>
      </c>
      <c r="AT304" s="157" t="s">
        <v>188</v>
      </c>
      <c r="AU304" s="157" t="s">
        <v>88</v>
      </c>
      <c r="AY304" s="17" t="s">
        <v>186</v>
      </c>
      <c r="BE304" s="158">
        <f>IF(N304="základná",J304,0)</f>
        <v>0</v>
      </c>
      <c r="BF304" s="158">
        <f>IF(N304="znížená",J304,0)</f>
        <v>0</v>
      </c>
      <c r="BG304" s="158">
        <f>IF(N304="zákl. prenesená",J304,0)</f>
        <v>0</v>
      </c>
      <c r="BH304" s="158">
        <f>IF(N304="zníž. prenesená",J304,0)</f>
        <v>0</v>
      </c>
      <c r="BI304" s="158">
        <f>IF(N304="nulová",J304,0)</f>
        <v>0</v>
      </c>
      <c r="BJ304" s="17" t="s">
        <v>88</v>
      </c>
      <c r="BK304" s="158">
        <f>ROUND(I304*H304,2)</f>
        <v>0</v>
      </c>
      <c r="BL304" s="17" t="s">
        <v>267</v>
      </c>
      <c r="BM304" s="157" t="s">
        <v>648</v>
      </c>
    </row>
    <row r="305" spans="2:65" s="12" customFormat="1">
      <c r="B305" s="159"/>
      <c r="D305" s="160" t="s">
        <v>193</v>
      </c>
      <c r="E305" s="161" t="s">
        <v>1</v>
      </c>
      <c r="F305" s="162" t="s">
        <v>2242</v>
      </c>
      <c r="H305" s="163">
        <v>1</v>
      </c>
      <c r="I305" s="164"/>
      <c r="L305" s="159"/>
      <c r="M305" s="165"/>
      <c r="T305" s="166"/>
      <c r="AT305" s="161" t="s">
        <v>193</v>
      </c>
      <c r="AU305" s="161" t="s">
        <v>88</v>
      </c>
      <c r="AV305" s="12" t="s">
        <v>88</v>
      </c>
      <c r="AW305" s="12" t="s">
        <v>31</v>
      </c>
      <c r="AX305" s="12" t="s">
        <v>75</v>
      </c>
      <c r="AY305" s="161" t="s">
        <v>186</v>
      </c>
    </row>
    <row r="306" spans="2:65" s="12" customFormat="1">
      <c r="B306" s="159"/>
      <c r="D306" s="160" t="s">
        <v>193</v>
      </c>
      <c r="E306" s="161" t="s">
        <v>1</v>
      </c>
      <c r="F306" s="162" t="s">
        <v>2243</v>
      </c>
      <c r="H306" s="163">
        <v>1</v>
      </c>
      <c r="I306" s="164"/>
      <c r="L306" s="159"/>
      <c r="M306" s="165"/>
      <c r="T306" s="166"/>
      <c r="AT306" s="161" t="s">
        <v>193</v>
      </c>
      <c r="AU306" s="161" t="s">
        <v>88</v>
      </c>
      <c r="AV306" s="12" t="s">
        <v>88</v>
      </c>
      <c r="AW306" s="12" t="s">
        <v>31</v>
      </c>
      <c r="AX306" s="12" t="s">
        <v>75</v>
      </c>
      <c r="AY306" s="161" t="s">
        <v>186</v>
      </c>
    </row>
    <row r="307" spans="2:65" s="13" customFormat="1">
      <c r="B307" s="167"/>
      <c r="D307" s="160" t="s">
        <v>193</v>
      </c>
      <c r="E307" s="168" t="s">
        <v>1</v>
      </c>
      <c r="F307" s="169" t="s">
        <v>195</v>
      </c>
      <c r="H307" s="170">
        <v>2</v>
      </c>
      <c r="I307" s="171"/>
      <c r="L307" s="167"/>
      <c r="M307" s="172"/>
      <c r="T307" s="173"/>
      <c r="AT307" s="168" t="s">
        <v>193</v>
      </c>
      <c r="AU307" s="168" t="s">
        <v>88</v>
      </c>
      <c r="AV307" s="13" t="s">
        <v>192</v>
      </c>
      <c r="AW307" s="13" t="s">
        <v>31</v>
      </c>
      <c r="AX307" s="13" t="s">
        <v>82</v>
      </c>
      <c r="AY307" s="168" t="s">
        <v>186</v>
      </c>
    </row>
    <row r="308" spans="2:65" s="1" customFormat="1" ht="16.5" customHeight="1">
      <c r="B308" s="144"/>
      <c r="C308" s="180" t="s">
        <v>455</v>
      </c>
      <c r="D308" s="180" t="s">
        <v>218</v>
      </c>
      <c r="E308" s="181" t="s">
        <v>2244</v>
      </c>
      <c r="F308" s="182" t="s">
        <v>2245</v>
      </c>
      <c r="G308" s="183" t="s">
        <v>379</v>
      </c>
      <c r="H308" s="184">
        <v>2</v>
      </c>
      <c r="I308" s="185"/>
      <c r="J308" s="186">
        <f>ROUND(I308*H308,2)</f>
        <v>0</v>
      </c>
      <c r="K308" s="187"/>
      <c r="L308" s="188"/>
      <c r="M308" s="189" t="s">
        <v>1</v>
      </c>
      <c r="N308" s="190" t="s">
        <v>41</v>
      </c>
      <c r="P308" s="155">
        <f>O308*H308</f>
        <v>0</v>
      </c>
      <c r="Q308" s="155">
        <v>0</v>
      </c>
      <c r="R308" s="155">
        <f>Q308*H308</f>
        <v>0</v>
      </c>
      <c r="S308" s="155">
        <v>0</v>
      </c>
      <c r="T308" s="156">
        <f>S308*H308</f>
        <v>0</v>
      </c>
      <c r="AR308" s="157" t="s">
        <v>336</v>
      </c>
      <c r="AT308" s="157" t="s">
        <v>218</v>
      </c>
      <c r="AU308" s="157" t="s">
        <v>88</v>
      </c>
      <c r="AY308" s="17" t="s">
        <v>186</v>
      </c>
      <c r="BE308" s="158">
        <f>IF(N308="základná",J308,0)</f>
        <v>0</v>
      </c>
      <c r="BF308" s="158">
        <f>IF(N308="znížená",J308,0)</f>
        <v>0</v>
      </c>
      <c r="BG308" s="158">
        <f>IF(N308="zákl. prenesená",J308,0)</f>
        <v>0</v>
      </c>
      <c r="BH308" s="158">
        <f>IF(N308="zníž. prenesená",J308,0)</f>
        <v>0</v>
      </c>
      <c r="BI308" s="158">
        <f>IF(N308="nulová",J308,0)</f>
        <v>0</v>
      </c>
      <c r="BJ308" s="17" t="s">
        <v>88</v>
      </c>
      <c r="BK308" s="158">
        <f>ROUND(I308*H308,2)</f>
        <v>0</v>
      </c>
      <c r="BL308" s="17" t="s">
        <v>267</v>
      </c>
      <c r="BM308" s="157" t="s">
        <v>651</v>
      </c>
    </row>
    <row r="309" spans="2:65" s="1" customFormat="1" ht="21.75" customHeight="1">
      <c r="B309" s="144"/>
      <c r="C309" s="145" t="s">
        <v>562</v>
      </c>
      <c r="D309" s="145" t="s">
        <v>188</v>
      </c>
      <c r="E309" s="146" t="s">
        <v>2246</v>
      </c>
      <c r="F309" s="147" t="s">
        <v>2247</v>
      </c>
      <c r="G309" s="148" t="s">
        <v>379</v>
      </c>
      <c r="H309" s="149">
        <v>1</v>
      </c>
      <c r="I309" s="150"/>
      <c r="J309" s="151">
        <f>ROUND(I309*H309,2)</f>
        <v>0</v>
      </c>
      <c r="K309" s="152"/>
      <c r="L309" s="32"/>
      <c r="M309" s="153" t="s">
        <v>1</v>
      </c>
      <c r="N309" s="154" t="s">
        <v>41</v>
      </c>
      <c r="P309" s="155">
        <f>O309*H309</f>
        <v>0</v>
      </c>
      <c r="Q309" s="155">
        <v>0</v>
      </c>
      <c r="R309" s="155">
        <f>Q309*H309</f>
        <v>0</v>
      </c>
      <c r="S309" s="155">
        <v>0</v>
      </c>
      <c r="T309" s="156">
        <f>S309*H309</f>
        <v>0</v>
      </c>
      <c r="AR309" s="157" t="s">
        <v>267</v>
      </c>
      <c r="AT309" s="157" t="s">
        <v>188</v>
      </c>
      <c r="AU309" s="157" t="s">
        <v>88</v>
      </c>
      <c r="AY309" s="17" t="s">
        <v>186</v>
      </c>
      <c r="BE309" s="158">
        <f>IF(N309="základná",J309,0)</f>
        <v>0</v>
      </c>
      <c r="BF309" s="158">
        <f>IF(N309="znížená",J309,0)</f>
        <v>0</v>
      </c>
      <c r="BG309" s="158">
        <f>IF(N309="zákl. prenesená",J309,0)</f>
        <v>0</v>
      </c>
      <c r="BH309" s="158">
        <f>IF(N309="zníž. prenesená",J309,0)</f>
        <v>0</v>
      </c>
      <c r="BI309" s="158">
        <f>IF(N309="nulová",J309,0)</f>
        <v>0</v>
      </c>
      <c r="BJ309" s="17" t="s">
        <v>88</v>
      </c>
      <c r="BK309" s="158">
        <f>ROUND(I309*H309,2)</f>
        <v>0</v>
      </c>
      <c r="BL309" s="17" t="s">
        <v>267</v>
      </c>
      <c r="BM309" s="157" t="s">
        <v>658</v>
      </c>
    </row>
    <row r="310" spans="2:65" s="12" customFormat="1">
      <c r="B310" s="159"/>
      <c r="D310" s="160" t="s">
        <v>193</v>
      </c>
      <c r="E310" s="161" t="s">
        <v>1</v>
      </c>
      <c r="F310" s="162" t="s">
        <v>2200</v>
      </c>
      <c r="H310" s="163">
        <v>1</v>
      </c>
      <c r="I310" s="164"/>
      <c r="L310" s="159"/>
      <c r="M310" s="165"/>
      <c r="T310" s="166"/>
      <c r="AT310" s="161" t="s">
        <v>193</v>
      </c>
      <c r="AU310" s="161" t="s">
        <v>88</v>
      </c>
      <c r="AV310" s="12" t="s">
        <v>88</v>
      </c>
      <c r="AW310" s="12" t="s">
        <v>31</v>
      </c>
      <c r="AX310" s="12" t="s">
        <v>75</v>
      </c>
      <c r="AY310" s="161" t="s">
        <v>186</v>
      </c>
    </row>
    <row r="311" spans="2:65" s="13" customFormat="1">
      <c r="B311" s="167"/>
      <c r="D311" s="160" t="s">
        <v>193</v>
      </c>
      <c r="E311" s="168" t="s">
        <v>1</v>
      </c>
      <c r="F311" s="169" t="s">
        <v>195</v>
      </c>
      <c r="H311" s="170">
        <v>1</v>
      </c>
      <c r="I311" s="171"/>
      <c r="L311" s="167"/>
      <c r="M311" s="172"/>
      <c r="T311" s="173"/>
      <c r="AT311" s="168" t="s">
        <v>193</v>
      </c>
      <c r="AU311" s="168" t="s">
        <v>88</v>
      </c>
      <c r="AV311" s="13" t="s">
        <v>192</v>
      </c>
      <c r="AW311" s="13" t="s">
        <v>31</v>
      </c>
      <c r="AX311" s="13" t="s">
        <v>82</v>
      </c>
      <c r="AY311" s="168" t="s">
        <v>186</v>
      </c>
    </row>
    <row r="312" spans="2:65" s="1" customFormat="1" ht="16.5" customHeight="1">
      <c r="B312" s="144"/>
      <c r="C312" s="180" t="s">
        <v>458</v>
      </c>
      <c r="D312" s="180" t="s">
        <v>218</v>
      </c>
      <c r="E312" s="181" t="s">
        <v>2248</v>
      </c>
      <c r="F312" s="182" t="s">
        <v>2249</v>
      </c>
      <c r="G312" s="183" t="s">
        <v>379</v>
      </c>
      <c r="H312" s="184">
        <v>1</v>
      </c>
      <c r="I312" s="185"/>
      <c r="J312" s="186">
        <f>ROUND(I312*H312,2)</f>
        <v>0</v>
      </c>
      <c r="K312" s="187"/>
      <c r="L312" s="188"/>
      <c r="M312" s="189" t="s">
        <v>1</v>
      </c>
      <c r="N312" s="190" t="s">
        <v>41</v>
      </c>
      <c r="P312" s="155">
        <f>O312*H312</f>
        <v>0</v>
      </c>
      <c r="Q312" s="155">
        <v>0</v>
      </c>
      <c r="R312" s="155">
        <f>Q312*H312</f>
        <v>0</v>
      </c>
      <c r="S312" s="155">
        <v>0</v>
      </c>
      <c r="T312" s="156">
        <f>S312*H312</f>
        <v>0</v>
      </c>
      <c r="AR312" s="157" t="s">
        <v>336</v>
      </c>
      <c r="AT312" s="157" t="s">
        <v>218</v>
      </c>
      <c r="AU312" s="157" t="s">
        <v>88</v>
      </c>
      <c r="AY312" s="17" t="s">
        <v>186</v>
      </c>
      <c r="BE312" s="158">
        <f>IF(N312="základná",J312,0)</f>
        <v>0</v>
      </c>
      <c r="BF312" s="158">
        <f>IF(N312="znížená",J312,0)</f>
        <v>0</v>
      </c>
      <c r="BG312" s="158">
        <f>IF(N312="zákl. prenesená",J312,0)</f>
        <v>0</v>
      </c>
      <c r="BH312" s="158">
        <f>IF(N312="zníž. prenesená",J312,0)</f>
        <v>0</v>
      </c>
      <c r="BI312" s="158">
        <f>IF(N312="nulová",J312,0)</f>
        <v>0</v>
      </c>
      <c r="BJ312" s="17" t="s">
        <v>88</v>
      </c>
      <c r="BK312" s="158">
        <f>ROUND(I312*H312,2)</f>
        <v>0</v>
      </c>
      <c r="BL312" s="17" t="s">
        <v>267</v>
      </c>
      <c r="BM312" s="157" t="s">
        <v>664</v>
      </c>
    </row>
    <row r="313" spans="2:65" s="1" customFormat="1" ht="16.5" customHeight="1">
      <c r="B313" s="144"/>
      <c r="C313" s="145" t="s">
        <v>571</v>
      </c>
      <c r="D313" s="145" t="s">
        <v>188</v>
      </c>
      <c r="E313" s="146" t="s">
        <v>2250</v>
      </c>
      <c r="F313" s="147" t="s">
        <v>2251</v>
      </c>
      <c r="G313" s="148" t="s">
        <v>379</v>
      </c>
      <c r="H313" s="149">
        <v>1</v>
      </c>
      <c r="I313" s="150"/>
      <c r="J313" s="151">
        <f>ROUND(I313*H313,2)</f>
        <v>0</v>
      </c>
      <c r="K313" s="152"/>
      <c r="L313" s="32"/>
      <c r="M313" s="153" t="s">
        <v>1</v>
      </c>
      <c r="N313" s="154" t="s">
        <v>41</v>
      </c>
      <c r="P313" s="155">
        <f>O313*H313</f>
        <v>0</v>
      </c>
      <c r="Q313" s="155">
        <v>0</v>
      </c>
      <c r="R313" s="155">
        <f>Q313*H313</f>
        <v>0</v>
      </c>
      <c r="S313" s="155">
        <v>0</v>
      </c>
      <c r="T313" s="156">
        <f>S313*H313</f>
        <v>0</v>
      </c>
      <c r="AR313" s="157" t="s">
        <v>267</v>
      </c>
      <c r="AT313" s="157" t="s">
        <v>188</v>
      </c>
      <c r="AU313" s="157" t="s">
        <v>88</v>
      </c>
      <c r="AY313" s="17" t="s">
        <v>186</v>
      </c>
      <c r="BE313" s="158">
        <f>IF(N313="základná",J313,0)</f>
        <v>0</v>
      </c>
      <c r="BF313" s="158">
        <f>IF(N313="znížená",J313,0)</f>
        <v>0</v>
      </c>
      <c r="BG313" s="158">
        <f>IF(N313="zákl. prenesená",J313,0)</f>
        <v>0</v>
      </c>
      <c r="BH313" s="158">
        <f>IF(N313="zníž. prenesená",J313,0)</f>
        <v>0</v>
      </c>
      <c r="BI313" s="158">
        <f>IF(N313="nulová",J313,0)</f>
        <v>0</v>
      </c>
      <c r="BJ313" s="17" t="s">
        <v>88</v>
      </c>
      <c r="BK313" s="158">
        <f>ROUND(I313*H313,2)</f>
        <v>0</v>
      </c>
      <c r="BL313" s="17" t="s">
        <v>267</v>
      </c>
      <c r="BM313" s="157" t="s">
        <v>667</v>
      </c>
    </row>
    <row r="314" spans="2:65" s="12" customFormat="1">
      <c r="B314" s="159"/>
      <c r="D314" s="160" t="s">
        <v>193</v>
      </c>
      <c r="E314" s="161" t="s">
        <v>1</v>
      </c>
      <c r="F314" s="162" t="s">
        <v>2200</v>
      </c>
      <c r="H314" s="163">
        <v>1</v>
      </c>
      <c r="I314" s="164"/>
      <c r="L314" s="159"/>
      <c r="M314" s="165"/>
      <c r="T314" s="166"/>
      <c r="AT314" s="161" t="s">
        <v>193</v>
      </c>
      <c r="AU314" s="161" t="s">
        <v>88</v>
      </c>
      <c r="AV314" s="12" t="s">
        <v>88</v>
      </c>
      <c r="AW314" s="12" t="s">
        <v>31</v>
      </c>
      <c r="AX314" s="12" t="s">
        <v>75</v>
      </c>
      <c r="AY314" s="161" t="s">
        <v>186</v>
      </c>
    </row>
    <row r="315" spans="2:65" s="13" customFormat="1">
      <c r="B315" s="167"/>
      <c r="D315" s="160" t="s">
        <v>193</v>
      </c>
      <c r="E315" s="168" t="s">
        <v>1</v>
      </c>
      <c r="F315" s="169" t="s">
        <v>195</v>
      </c>
      <c r="H315" s="170">
        <v>1</v>
      </c>
      <c r="I315" s="171"/>
      <c r="L315" s="167"/>
      <c r="M315" s="172"/>
      <c r="T315" s="173"/>
      <c r="AT315" s="168" t="s">
        <v>193</v>
      </c>
      <c r="AU315" s="168" t="s">
        <v>88</v>
      </c>
      <c r="AV315" s="13" t="s">
        <v>192</v>
      </c>
      <c r="AW315" s="13" t="s">
        <v>31</v>
      </c>
      <c r="AX315" s="13" t="s">
        <v>82</v>
      </c>
      <c r="AY315" s="168" t="s">
        <v>186</v>
      </c>
    </row>
    <row r="316" spans="2:65" s="1" customFormat="1" ht="24.25" customHeight="1">
      <c r="B316" s="144"/>
      <c r="C316" s="180" t="s">
        <v>463</v>
      </c>
      <c r="D316" s="180" t="s">
        <v>218</v>
      </c>
      <c r="E316" s="181" t="s">
        <v>2252</v>
      </c>
      <c r="F316" s="182" t="s">
        <v>2253</v>
      </c>
      <c r="G316" s="183" t="s">
        <v>379</v>
      </c>
      <c r="H316" s="184">
        <v>1</v>
      </c>
      <c r="I316" s="185"/>
      <c r="J316" s="186">
        <f>ROUND(I316*H316,2)</f>
        <v>0</v>
      </c>
      <c r="K316" s="187"/>
      <c r="L316" s="188"/>
      <c r="M316" s="189" t="s">
        <v>1</v>
      </c>
      <c r="N316" s="190" t="s">
        <v>41</v>
      </c>
      <c r="P316" s="155">
        <f>O316*H316</f>
        <v>0</v>
      </c>
      <c r="Q316" s="155">
        <v>0</v>
      </c>
      <c r="R316" s="155">
        <f>Q316*H316</f>
        <v>0</v>
      </c>
      <c r="S316" s="155">
        <v>0</v>
      </c>
      <c r="T316" s="156">
        <f>S316*H316</f>
        <v>0</v>
      </c>
      <c r="AR316" s="157" t="s">
        <v>336</v>
      </c>
      <c r="AT316" s="157" t="s">
        <v>218</v>
      </c>
      <c r="AU316" s="157" t="s">
        <v>88</v>
      </c>
      <c r="AY316" s="17" t="s">
        <v>186</v>
      </c>
      <c r="BE316" s="158">
        <f>IF(N316="základná",J316,0)</f>
        <v>0</v>
      </c>
      <c r="BF316" s="158">
        <f>IF(N316="znížená",J316,0)</f>
        <v>0</v>
      </c>
      <c r="BG316" s="158">
        <f>IF(N316="zákl. prenesená",J316,0)</f>
        <v>0</v>
      </c>
      <c r="BH316" s="158">
        <f>IF(N316="zníž. prenesená",J316,0)</f>
        <v>0</v>
      </c>
      <c r="BI316" s="158">
        <f>IF(N316="nulová",J316,0)</f>
        <v>0</v>
      </c>
      <c r="BJ316" s="17" t="s">
        <v>88</v>
      </c>
      <c r="BK316" s="158">
        <f>ROUND(I316*H316,2)</f>
        <v>0</v>
      </c>
      <c r="BL316" s="17" t="s">
        <v>267</v>
      </c>
      <c r="BM316" s="157" t="s">
        <v>671</v>
      </c>
    </row>
    <row r="317" spans="2:65" s="1" customFormat="1" ht="24.25" customHeight="1">
      <c r="B317" s="144"/>
      <c r="C317" s="145" t="s">
        <v>580</v>
      </c>
      <c r="D317" s="145" t="s">
        <v>188</v>
      </c>
      <c r="E317" s="146" t="s">
        <v>2254</v>
      </c>
      <c r="F317" s="147" t="s">
        <v>2255</v>
      </c>
      <c r="G317" s="148" t="s">
        <v>379</v>
      </c>
      <c r="H317" s="149">
        <v>1</v>
      </c>
      <c r="I317" s="150"/>
      <c r="J317" s="151">
        <f>ROUND(I317*H317,2)</f>
        <v>0</v>
      </c>
      <c r="K317" s="152"/>
      <c r="L317" s="32"/>
      <c r="M317" s="153" t="s">
        <v>1</v>
      </c>
      <c r="N317" s="154" t="s">
        <v>41</v>
      </c>
      <c r="P317" s="155">
        <f>O317*H317</f>
        <v>0</v>
      </c>
      <c r="Q317" s="155">
        <v>0</v>
      </c>
      <c r="R317" s="155">
        <f>Q317*H317</f>
        <v>0</v>
      </c>
      <c r="S317" s="155">
        <v>0</v>
      </c>
      <c r="T317" s="156">
        <f>S317*H317</f>
        <v>0</v>
      </c>
      <c r="AR317" s="157" t="s">
        <v>267</v>
      </c>
      <c r="AT317" s="157" t="s">
        <v>188</v>
      </c>
      <c r="AU317" s="157" t="s">
        <v>88</v>
      </c>
      <c r="AY317" s="17" t="s">
        <v>186</v>
      </c>
      <c r="BE317" s="158">
        <f>IF(N317="základná",J317,0)</f>
        <v>0</v>
      </c>
      <c r="BF317" s="158">
        <f>IF(N317="znížená",J317,0)</f>
        <v>0</v>
      </c>
      <c r="BG317" s="158">
        <f>IF(N317="zákl. prenesená",J317,0)</f>
        <v>0</v>
      </c>
      <c r="BH317" s="158">
        <f>IF(N317="zníž. prenesená",J317,0)</f>
        <v>0</v>
      </c>
      <c r="BI317" s="158">
        <f>IF(N317="nulová",J317,0)</f>
        <v>0</v>
      </c>
      <c r="BJ317" s="17" t="s">
        <v>88</v>
      </c>
      <c r="BK317" s="158">
        <f>ROUND(I317*H317,2)</f>
        <v>0</v>
      </c>
      <c r="BL317" s="17" t="s">
        <v>267</v>
      </c>
      <c r="BM317" s="157" t="s">
        <v>682</v>
      </c>
    </row>
    <row r="318" spans="2:65" s="12" customFormat="1">
      <c r="B318" s="159"/>
      <c r="D318" s="160" t="s">
        <v>193</v>
      </c>
      <c r="E318" s="161" t="s">
        <v>1</v>
      </c>
      <c r="F318" s="162" t="s">
        <v>2256</v>
      </c>
      <c r="H318" s="163">
        <v>1</v>
      </c>
      <c r="I318" s="164"/>
      <c r="L318" s="159"/>
      <c r="M318" s="165"/>
      <c r="T318" s="166"/>
      <c r="AT318" s="161" t="s">
        <v>193</v>
      </c>
      <c r="AU318" s="161" t="s">
        <v>88</v>
      </c>
      <c r="AV318" s="12" t="s">
        <v>88</v>
      </c>
      <c r="AW318" s="12" t="s">
        <v>31</v>
      </c>
      <c r="AX318" s="12" t="s">
        <v>75</v>
      </c>
      <c r="AY318" s="161" t="s">
        <v>186</v>
      </c>
    </row>
    <row r="319" spans="2:65" s="13" customFormat="1">
      <c r="B319" s="167"/>
      <c r="D319" s="160" t="s">
        <v>193</v>
      </c>
      <c r="E319" s="168" t="s">
        <v>1</v>
      </c>
      <c r="F319" s="169" t="s">
        <v>195</v>
      </c>
      <c r="H319" s="170">
        <v>1</v>
      </c>
      <c r="I319" s="171"/>
      <c r="L319" s="167"/>
      <c r="M319" s="172"/>
      <c r="T319" s="173"/>
      <c r="AT319" s="168" t="s">
        <v>193</v>
      </c>
      <c r="AU319" s="168" t="s">
        <v>88</v>
      </c>
      <c r="AV319" s="13" t="s">
        <v>192</v>
      </c>
      <c r="AW319" s="13" t="s">
        <v>31</v>
      </c>
      <c r="AX319" s="13" t="s">
        <v>82</v>
      </c>
      <c r="AY319" s="168" t="s">
        <v>186</v>
      </c>
    </row>
    <row r="320" spans="2:65" s="1" customFormat="1" ht="21.75" customHeight="1">
      <c r="B320" s="144"/>
      <c r="C320" s="180" t="s">
        <v>471</v>
      </c>
      <c r="D320" s="180" t="s">
        <v>218</v>
      </c>
      <c r="E320" s="181" t="s">
        <v>2257</v>
      </c>
      <c r="F320" s="182" t="s">
        <v>2258</v>
      </c>
      <c r="G320" s="183" t="s">
        <v>379</v>
      </c>
      <c r="H320" s="184">
        <v>1</v>
      </c>
      <c r="I320" s="185"/>
      <c r="J320" s="186">
        <f>ROUND(I320*H320,2)</f>
        <v>0</v>
      </c>
      <c r="K320" s="187"/>
      <c r="L320" s="188"/>
      <c r="M320" s="189" t="s">
        <v>1</v>
      </c>
      <c r="N320" s="190" t="s">
        <v>41</v>
      </c>
      <c r="P320" s="155">
        <f>O320*H320</f>
        <v>0</v>
      </c>
      <c r="Q320" s="155">
        <v>0</v>
      </c>
      <c r="R320" s="155">
        <f>Q320*H320</f>
        <v>0</v>
      </c>
      <c r="S320" s="155">
        <v>0</v>
      </c>
      <c r="T320" s="156">
        <f>S320*H320</f>
        <v>0</v>
      </c>
      <c r="AR320" s="157" t="s">
        <v>336</v>
      </c>
      <c r="AT320" s="157" t="s">
        <v>218</v>
      </c>
      <c r="AU320" s="157" t="s">
        <v>88</v>
      </c>
      <c r="AY320" s="17" t="s">
        <v>186</v>
      </c>
      <c r="BE320" s="158">
        <f>IF(N320="základná",J320,0)</f>
        <v>0</v>
      </c>
      <c r="BF320" s="158">
        <f>IF(N320="znížená",J320,0)</f>
        <v>0</v>
      </c>
      <c r="BG320" s="158">
        <f>IF(N320="zákl. prenesená",J320,0)</f>
        <v>0</v>
      </c>
      <c r="BH320" s="158">
        <f>IF(N320="zníž. prenesená",J320,0)</f>
        <v>0</v>
      </c>
      <c r="BI320" s="158">
        <f>IF(N320="nulová",J320,0)</f>
        <v>0</v>
      </c>
      <c r="BJ320" s="17" t="s">
        <v>88</v>
      </c>
      <c r="BK320" s="158">
        <f>ROUND(I320*H320,2)</f>
        <v>0</v>
      </c>
      <c r="BL320" s="17" t="s">
        <v>267</v>
      </c>
      <c r="BM320" s="157" t="s">
        <v>689</v>
      </c>
    </row>
    <row r="321" spans="2:65" s="1" customFormat="1" ht="33" customHeight="1">
      <c r="B321" s="144"/>
      <c r="C321" s="145" t="s">
        <v>591</v>
      </c>
      <c r="D321" s="145" t="s">
        <v>188</v>
      </c>
      <c r="E321" s="146" t="s">
        <v>2259</v>
      </c>
      <c r="F321" s="147" t="s">
        <v>2260</v>
      </c>
      <c r="G321" s="148" t="s">
        <v>379</v>
      </c>
      <c r="H321" s="149">
        <v>1</v>
      </c>
      <c r="I321" s="150"/>
      <c r="J321" s="151">
        <f>ROUND(I321*H321,2)</f>
        <v>0</v>
      </c>
      <c r="K321" s="152"/>
      <c r="L321" s="32"/>
      <c r="M321" s="153" t="s">
        <v>1</v>
      </c>
      <c r="N321" s="154" t="s">
        <v>41</v>
      </c>
      <c r="P321" s="155">
        <f>O321*H321</f>
        <v>0</v>
      </c>
      <c r="Q321" s="155">
        <v>0</v>
      </c>
      <c r="R321" s="155">
        <f>Q321*H321</f>
        <v>0</v>
      </c>
      <c r="S321" s="155">
        <v>0</v>
      </c>
      <c r="T321" s="156">
        <f>S321*H321</f>
        <v>0</v>
      </c>
      <c r="AR321" s="157" t="s">
        <v>267</v>
      </c>
      <c r="AT321" s="157" t="s">
        <v>188</v>
      </c>
      <c r="AU321" s="157" t="s">
        <v>88</v>
      </c>
      <c r="AY321" s="17" t="s">
        <v>186</v>
      </c>
      <c r="BE321" s="158">
        <f>IF(N321="základná",J321,0)</f>
        <v>0</v>
      </c>
      <c r="BF321" s="158">
        <f>IF(N321="znížená",J321,0)</f>
        <v>0</v>
      </c>
      <c r="BG321" s="158">
        <f>IF(N321="zákl. prenesená",J321,0)</f>
        <v>0</v>
      </c>
      <c r="BH321" s="158">
        <f>IF(N321="zníž. prenesená",J321,0)</f>
        <v>0</v>
      </c>
      <c r="BI321" s="158">
        <f>IF(N321="nulová",J321,0)</f>
        <v>0</v>
      </c>
      <c r="BJ321" s="17" t="s">
        <v>88</v>
      </c>
      <c r="BK321" s="158">
        <f>ROUND(I321*H321,2)</f>
        <v>0</v>
      </c>
      <c r="BL321" s="17" t="s">
        <v>267</v>
      </c>
      <c r="BM321" s="157" t="s">
        <v>694</v>
      </c>
    </row>
    <row r="322" spans="2:65" s="12" customFormat="1">
      <c r="B322" s="159"/>
      <c r="D322" s="160" t="s">
        <v>193</v>
      </c>
      <c r="E322" s="161" t="s">
        <v>1</v>
      </c>
      <c r="F322" s="162" t="s">
        <v>2229</v>
      </c>
      <c r="H322" s="163">
        <v>1</v>
      </c>
      <c r="I322" s="164"/>
      <c r="L322" s="159"/>
      <c r="M322" s="165"/>
      <c r="T322" s="166"/>
      <c r="AT322" s="161" t="s">
        <v>193</v>
      </c>
      <c r="AU322" s="161" t="s">
        <v>88</v>
      </c>
      <c r="AV322" s="12" t="s">
        <v>88</v>
      </c>
      <c r="AW322" s="12" t="s">
        <v>31</v>
      </c>
      <c r="AX322" s="12" t="s">
        <v>75</v>
      </c>
      <c r="AY322" s="161" t="s">
        <v>186</v>
      </c>
    </row>
    <row r="323" spans="2:65" s="13" customFormat="1">
      <c r="B323" s="167"/>
      <c r="D323" s="160" t="s">
        <v>193</v>
      </c>
      <c r="E323" s="168" t="s">
        <v>1</v>
      </c>
      <c r="F323" s="169" t="s">
        <v>195</v>
      </c>
      <c r="H323" s="170">
        <v>1</v>
      </c>
      <c r="I323" s="171"/>
      <c r="L323" s="167"/>
      <c r="M323" s="172"/>
      <c r="T323" s="173"/>
      <c r="AT323" s="168" t="s">
        <v>193</v>
      </c>
      <c r="AU323" s="168" t="s">
        <v>88</v>
      </c>
      <c r="AV323" s="13" t="s">
        <v>192</v>
      </c>
      <c r="AW323" s="13" t="s">
        <v>31</v>
      </c>
      <c r="AX323" s="13" t="s">
        <v>82</v>
      </c>
      <c r="AY323" s="168" t="s">
        <v>186</v>
      </c>
    </row>
    <row r="324" spans="2:65" s="1" customFormat="1" ht="24.25" customHeight="1">
      <c r="B324" s="144"/>
      <c r="C324" s="180" t="s">
        <v>476</v>
      </c>
      <c r="D324" s="180" t="s">
        <v>218</v>
      </c>
      <c r="E324" s="181" t="s">
        <v>2261</v>
      </c>
      <c r="F324" s="182" t="s">
        <v>2262</v>
      </c>
      <c r="G324" s="183" t="s">
        <v>379</v>
      </c>
      <c r="H324" s="184">
        <v>1</v>
      </c>
      <c r="I324" s="185"/>
      <c r="J324" s="186">
        <f>ROUND(I324*H324,2)</f>
        <v>0</v>
      </c>
      <c r="K324" s="187"/>
      <c r="L324" s="188"/>
      <c r="M324" s="189" t="s">
        <v>1</v>
      </c>
      <c r="N324" s="190" t="s">
        <v>41</v>
      </c>
      <c r="P324" s="155">
        <f>O324*H324</f>
        <v>0</v>
      </c>
      <c r="Q324" s="155">
        <v>0</v>
      </c>
      <c r="R324" s="155">
        <f>Q324*H324</f>
        <v>0</v>
      </c>
      <c r="S324" s="155">
        <v>0</v>
      </c>
      <c r="T324" s="156">
        <f>S324*H324</f>
        <v>0</v>
      </c>
      <c r="AR324" s="157" t="s">
        <v>336</v>
      </c>
      <c r="AT324" s="157" t="s">
        <v>218</v>
      </c>
      <c r="AU324" s="157" t="s">
        <v>88</v>
      </c>
      <c r="AY324" s="17" t="s">
        <v>186</v>
      </c>
      <c r="BE324" s="158">
        <f>IF(N324="základná",J324,0)</f>
        <v>0</v>
      </c>
      <c r="BF324" s="158">
        <f>IF(N324="znížená",J324,0)</f>
        <v>0</v>
      </c>
      <c r="BG324" s="158">
        <f>IF(N324="zákl. prenesená",J324,0)</f>
        <v>0</v>
      </c>
      <c r="BH324" s="158">
        <f>IF(N324="zníž. prenesená",J324,0)</f>
        <v>0</v>
      </c>
      <c r="BI324" s="158">
        <f>IF(N324="nulová",J324,0)</f>
        <v>0</v>
      </c>
      <c r="BJ324" s="17" t="s">
        <v>88</v>
      </c>
      <c r="BK324" s="158">
        <f>ROUND(I324*H324,2)</f>
        <v>0</v>
      </c>
      <c r="BL324" s="17" t="s">
        <v>267</v>
      </c>
      <c r="BM324" s="157" t="s">
        <v>715</v>
      </c>
    </row>
    <row r="325" spans="2:65" s="1" customFormat="1" ht="24.25" customHeight="1">
      <c r="B325" s="144"/>
      <c r="C325" s="145" t="s">
        <v>600</v>
      </c>
      <c r="D325" s="145" t="s">
        <v>188</v>
      </c>
      <c r="E325" s="146" t="s">
        <v>2263</v>
      </c>
      <c r="F325" s="147" t="s">
        <v>2264</v>
      </c>
      <c r="G325" s="148" t="s">
        <v>379</v>
      </c>
      <c r="H325" s="149">
        <v>1</v>
      </c>
      <c r="I325" s="150"/>
      <c r="J325" s="151">
        <f>ROUND(I325*H325,2)</f>
        <v>0</v>
      </c>
      <c r="K325" s="152"/>
      <c r="L325" s="32"/>
      <c r="M325" s="153" t="s">
        <v>1</v>
      </c>
      <c r="N325" s="154" t="s">
        <v>41</v>
      </c>
      <c r="P325" s="155">
        <f>O325*H325</f>
        <v>0</v>
      </c>
      <c r="Q325" s="155">
        <v>0</v>
      </c>
      <c r="R325" s="155">
        <f>Q325*H325</f>
        <v>0</v>
      </c>
      <c r="S325" s="155">
        <v>0</v>
      </c>
      <c r="T325" s="156">
        <f>S325*H325</f>
        <v>0</v>
      </c>
      <c r="AR325" s="157" t="s">
        <v>267</v>
      </c>
      <c r="AT325" s="157" t="s">
        <v>188</v>
      </c>
      <c r="AU325" s="157" t="s">
        <v>88</v>
      </c>
      <c r="AY325" s="17" t="s">
        <v>186</v>
      </c>
      <c r="BE325" s="158">
        <f>IF(N325="základná",J325,0)</f>
        <v>0</v>
      </c>
      <c r="BF325" s="158">
        <f>IF(N325="znížená",J325,0)</f>
        <v>0</v>
      </c>
      <c r="BG325" s="158">
        <f>IF(N325="zákl. prenesená",J325,0)</f>
        <v>0</v>
      </c>
      <c r="BH325" s="158">
        <f>IF(N325="zníž. prenesená",J325,0)</f>
        <v>0</v>
      </c>
      <c r="BI325" s="158">
        <f>IF(N325="nulová",J325,0)</f>
        <v>0</v>
      </c>
      <c r="BJ325" s="17" t="s">
        <v>88</v>
      </c>
      <c r="BK325" s="158">
        <f>ROUND(I325*H325,2)</f>
        <v>0</v>
      </c>
      <c r="BL325" s="17" t="s">
        <v>267</v>
      </c>
      <c r="BM325" s="157" t="s">
        <v>722</v>
      </c>
    </row>
    <row r="326" spans="2:65" s="12" customFormat="1">
      <c r="B326" s="159"/>
      <c r="D326" s="160" t="s">
        <v>193</v>
      </c>
      <c r="E326" s="161" t="s">
        <v>1</v>
      </c>
      <c r="F326" s="162" t="s">
        <v>2200</v>
      </c>
      <c r="H326" s="163">
        <v>1</v>
      </c>
      <c r="I326" s="164"/>
      <c r="L326" s="159"/>
      <c r="M326" s="165"/>
      <c r="T326" s="166"/>
      <c r="AT326" s="161" t="s">
        <v>193</v>
      </c>
      <c r="AU326" s="161" t="s">
        <v>88</v>
      </c>
      <c r="AV326" s="12" t="s">
        <v>88</v>
      </c>
      <c r="AW326" s="12" t="s">
        <v>31</v>
      </c>
      <c r="AX326" s="12" t="s">
        <v>75</v>
      </c>
      <c r="AY326" s="161" t="s">
        <v>186</v>
      </c>
    </row>
    <row r="327" spans="2:65" s="13" customFormat="1">
      <c r="B327" s="167"/>
      <c r="D327" s="160" t="s">
        <v>193</v>
      </c>
      <c r="E327" s="168" t="s">
        <v>1</v>
      </c>
      <c r="F327" s="169" t="s">
        <v>195</v>
      </c>
      <c r="H327" s="170">
        <v>1</v>
      </c>
      <c r="I327" s="171"/>
      <c r="L327" s="167"/>
      <c r="M327" s="172"/>
      <c r="T327" s="173"/>
      <c r="AT327" s="168" t="s">
        <v>193</v>
      </c>
      <c r="AU327" s="168" t="s">
        <v>88</v>
      </c>
      <c r="AV327" s="13" t="s">
        <v>192</v>
      </c>
      <c r="AW327" s="13" t="s">
        <v>31</v>
      </c>
      <c r="AX327" s="13" t="s">
        <v>82</v>
      </c>
      <c r="AY327" s="168" t="s">
        <v>186</v>
      </c>
    </row>
    <row r="328" spans="2:65" s="1" customFormat="1" ht="21.75" customHeight="1">
      <c r="B328" s="144"/>
      <c r="C328" s="180" t="s">
        <v>482</v>
      </c>
      <c r="D328" s="180" t="s">
        <v>218</v>
      </c>
      <c r="E328" s="181" t="s">
        <v>2265</v>
      </c>
      <c r="F328" s="182" t="s">
        <v>2266</v>
      </c>
      <c r="G328" s="183" t="s">
        <v>379</v>
      </c>
      <c r="H328" s="184">
        <v>1</v>
      </c>
      <c r="I328" s="185"/>
      <c r="J328" s="186">
        <f>ROUND(I328*H328,2)</f>
        <v>0</v>
      </c>
      <c r="K328" s="187"/>
      <c r="L328" s="188"/>
      <c r="M328" s="189" t="s">
        <v>1</v>
      </c>
      <c r="N328" s="190" t="s">
        <v>41</v>
      </c>
      <c r="P328" s="155">
        <f>O328*H328</f>
        <v>0</v>
      </c>
      <c r="Q328" s="155">
        <v>0</v>
      </c>
      <c r="R328" s="155">
        <f>Q328*H328</f>
        <v>0</v>
      </c>
      <c r="S328" s="155">
        <v>0</v>
      </c>
      <c r="T328" s="156">
        <f>S328*H328</f>
        <v>0</v>
      </c>
      <c r="AR328" s="157" t="s">
        <v>336</v>
      </c>
      <c r="AT328" s="157" t="s">
        <v>218</v>
      </c>
      <c r="AU328" s="157" t="s">
        <v>88</v>
      </c>
      <c r="AY328" s="17" t="s">
        <v>186</v>
      </c>
      <c r="BE328" s="158">
        <f>IF(N328="základná",J328,0)</f>
        <v>0</v>
      </c>
      <c r="BF328" s="158">
        <f>IF(N328="znížená",J328,0)</f>
        <v>0</v>
      </c>
      <c r="BG328" s="158">
        <f>IF(N328="zákl. prenesená",J328,0)</f>
        <v>0</v>
      </c>
      <c r="BH328" s="158">
        <f>IF(N328="zníž. prenesená",J328,0)</f>
        <v>0</v>
      </c>
      <c r="BI328" s="158">
        <f>IF(N328="nulová",J328,0)</f>
        <v>0</v>
      </c>
      <c r="BJ328" s="17" t="s">
        <v>88</v>
      </c>
      <c r="BK328" s="158">
        <f>ROUND(I328*H328,2)</f>
        <v>0</v>
      </c>
      <c r="BL328" s="17" t="s">
        <v>267</v>
      </c>
      <c r="BM328" s="157" t="s">
        <v>970</v>
      </c>
    </row>
    <row r="329" spans="2:65" s="1" customFormat="1" ht="24.25" customHeight="1">
      <c r="B329" s="144"/>
      <c r="C329" s="145" t="s">
        <v>608</v>
      </c>
      <c r="D329" s="145" t="s">
        <v>188</v>
      </c>
      <c r="E329" s="146" t="s">
        <v>2267</v>
      </c>
      <c r="F329" s="147" t="s">
        <v>2268</v>
      </c>
      <c r="G329" s="148" t="s">
        <v>1104</v>
      </c>
      <c r="H329" s="198"/>
      <c r="I329" s="150"/>
      <c r="J329" s="151">
        <f>ROUND(I329*H329,2)</f>
        <v>0</v>
      </c>
      <c r="K329" s="152"/>
      <c r="L329" s="32"/>
      <c r="M329" s="153" t="s">
        <v>1</v>
      </c>
      <c r="N329" s="154" t="s">
        <v>41</v>
      </c>
      <c r="P329" s="155">
        <f>O329*H329</f>
        <v>0</v>
      </c>
      <c r="Q329" s="155">
        <v>0</v>
      </c>
      <c r="R329" s="155">
        <f>Q329*H329</f>
        <v>0</v>
      </c>
      <c r="S329" s="155">
        <v>0</v>
      </c>
      <c r="T329" s="156">
        <f>S329*H329</f>
        <v>0</v>
      </c>
      <c r="AR329" s="157" t="s">
        <v>267</v>
      </c>
      <c r="AT329" s="157" t="s">
        <v>188</v>
      </c>
      <c r="AU329" s="157" t="s">
        <v>88</v>
      </c>
      <c r="AY329" s="17" t="s">
        <v>186</v>
      </c>
      <c r="BE329" s="158">
        <f>IF(N329="základná",J329,0)</f>
        <v>0</v>
      </c>
      <c r="BF329" s="158">
        <f>IF(N329="znížená",J329,0)</f>
        <v>0</v>
      </c>
      <c r="BG329" s="158">
        <f>IF(N329="zákl. prenesená",J329,0)</f>
        <v>0</v>
      </c>
      <c r="BH329" s="158">
        <f>IF(N329="zníž. prenesená",J329,0)</f>
        <v>0</v>
      </c>
      <c r="BI329" s="158">
        <f>IF(N329="nulová",J329,0)</f>
        <v>0</v>
      </c>
      <c r="BJ329" s="17" t="s">
        <v>88</v>
      </c>
      <c r="BK329" s="158">
        <f>ROUND(I329*H329,2)</f>
        <v>0</v>
      </c>
      <c r="BL329" s="17" t="s">
        <v>267</v>
      </c>
      <c r="BM329" s="157" t="s">
        <v>736</v>
      </c>
    </row>
    <row r="330" spans="2:65" s="11" customFormat="1" ht="22.9" customHeight="1">
      <c r="B330" s="132"/>
      <c r="D330" s="133" t="s">
        <v>74</v>
      </c>
      <c r="E330" s="142" t="s">
        <v>1372</v>
      </c>
      <c r="F330" s="142" t="s">
        <v>1373</v>
      </c>
      <c r="I330" s="135"/>
      <c r="J330" s="143">
        <f>BK330</f>
        <v>0</v>
      </c>
      <c r="L330" s="132"/>
      <c r="M330" s="137"/>
      <c r="P330" s="138">
        <f>SUM(P331:P332)</f>
        <v>0</v>
      </c>
      <c r="R330" s="138">
        <f>SUM(R331:R332)</f>
        <v>0</v>
      </c>
      <c r="T330" s="139">
        <f>SUM(T331:T332)</f>
        <v>0</v>
      </c>
      <c r="AR330" s="133" t="s">
        <v>88</v>
      </c>
      <c r="AT330" s="140" t="s">
        <v>74</v>
      </c>
      <c r="AU330" s="140" t="s">
        <v>82</v>
      </c>
      <c r="AY330" s="133" t="s">
        <v>186</v>
      </c>
      <c r="BK330" s="141">
        <f>SUM(BK331:BK332)</f>
        <v>0</v>
      </c>
    </row>
    <row r="331" spans="2:65" s="1" customFormat="1" ht="21.75" customHeight="1">
      <c r="B331" s="144"/>
      <c r="C331" s="145" t="s">
        <v>485</v>
      </c>
      <c r="D331" s="145" t="s">
        <v>188</v>
      </c>
      <c r="E331" s="146" t="s">
        <v>2269</v>
      </c>
      <c r="F331" s="147" t="s">
        <v>2270</v>
      </c>
      <c r="G331" s="148" t="s">
        <v>379</v>
      </c>
      <c r="H331" s="149">
        <v>1</v>
      </c>
      <c r="I331" s="150"/>
      <c r="J331" s="151">
        <f>ROUND(I331*H331,2)</f>
        <v>0</v>
      </c>
      <c r="K331" s="152"/>
      <c r="L331" s="32"/>
      <c r="M331" s="153" t="s">
        <v>1</v>
      </c>
      <c r="N331" s="154" t="s">
        <v>41</v>
      </c>
      <c r="P331" s="155">
        <f>O331*H331</f>
        <v>0</v>
      </c>
      <c r="Q331" s="155">
        <v>0</v>
      </c>
      <c r="R331" s="155">
        <f>Q331*H331</f>
        <v>0</v>
      </c>
      <c r="S331" s="155">
        <v>0</v>
      </c>
      <c r="T331" s="156">
        <f>S331*H331</f>
        <v>0</v>
      </c>
      <c r="AR331" s="157" t="s">
        <v>267</v>
      </c>
      <c r="AT331" s="157" t="s">
        <v>188</v>
      </c>
      <c r="AU331" s="157" t="s">
        <v>88</v>
      </c>
      <c r="AY331" s="17" t="s">
        <v>186</v>
      </c>
      <c r="BE331" s="158">
        <f>IF(N331="základná",J331,0)</f>
        <v>0</v>
      </c>
      <c r="BF331" s="158">
        <f>IF(N331="znížená",J331,0)</f>
        <v>0</v>
      </c>
      <c r="BG331" s="158">
        <f>IF(N331="zákl. prenesená",J331,0)</f>
        <v>0</v>
      </c>
      <c r="BH331" s="158">
        <f>IF(N331="zníž. prenesená",J331,0)</f>
        <v>0</v>
      </c>
      <c r="BI331" s="158">
        <f>IF(N331="nulová",J331,0)</f>
        <v>0</v>
      </c>
      <c r="BJ331" s="17" t="s">
        <v>88</v>
      </c>
      <c r="BK331" s="158">
        <f>ROUND(I331*H331,2)</f>
        <v>0</v>
      </c>
      <c r="BL331" s="17" t="s">
        <v>267</v>
      </c>
      <c r="BM331" s="157" t="s">
        <v>744</v>
      </c>
    </row>
    <row r="332" spans="2:65" s="1" customFormat="1" ht="24.25" customHeight="1">
      <c r="B332" s="144"/>
      <c r="C332" s="145" t="s">
        <v>616</v>
      </c>
      <c r="D332" s="145" t="s">
        <v>188</v>
      </c>
      <c r="E332" s="146" t="s">
        <v>2271</v>
      </c>
      <c r="F332" s="147" t="s">
        <v>2272</v>
      </c>
      <c r="G332" s="148" t="s">
        <v>1104</v>
      </c>
      <c r="H332" s="198"/>
      <c r="I332" s="150"/>
      <c r="J332" s="151">
        <f>ROUND(I332*H332,2)</f>
        <v>0</v>
      </c>
      <c r="K332" s="152"/>
      <c r="L332" s="32"/>
      <c r="M332" s="153" t="s">
        <v>1</v>
      </c>
      <c r="N332" s="154" t="s">
        <v>41</v>
      </c>
      <c r="P332" s="155">
        <f>O332*H332</f>
        <v>0</v>
      </c>
      <c r="Q332" s="155">
        <v>0</v>
      </c>
      <c r="R332" s="155">
        <f>Q332*H332</f>
        <v>0</v>
      </c>
      <c r="S332" s="155">
        <v>0</v>
      </c>
      <c r="T332" s="156">
        <f>S332*H332</f>
        <v>0</v>
      </c>
      <c r="AR332" s="157" t="s">
        <v>267</v>
      </c>
      <c r="AT332" s="157" t="s">
        <v>188</v>
      </c>
      <c r="AU332" s="157" t="s">
        <v>88</v>
      </c>
      <c r="AY332" s="17" t="s">
        <v>186</v>
      </c>
      <c r="BE332" s="158">
        <f>IF(N332="základná",J332,0)</f>
        <v>0</v>
      </c>
      <c r="BF332" s="158">
        <f>IF(N332="znížená",J332,0)</f>
        <v>0</v>
      </c>
      <c r="BG332" s="158">
        <f>IF(N332="zákl. prenesená",J332,0)</f>
        <v>0</v>
      </c>
      <c r="BH332" s="158">
        <f>IF(N332="zníž. prenesená",J332,0)</f>
        <v>0</v>
      </c>
      <c r="BI332" s="158">
        <f>IF(N332="nulová",J332,0)</f>
        <v>0</v>
      </c>
      <c r="BJ332" s="17" t="s">
        <v>88</v>
      </c>
      <c r="BK332" s="158">
        <f>ROUND(I332*H332,2)</f>
        <v>0</v>
      </c>
      <c r="BL332" s="17" t="s">
        <v>267</v>
      </c>
      <c r="BM332" s="157" t="s">
        <v>749</v>
      </c>
    </row>
    <row r="333" spans="2:65" s="11" customFormat="1" ht="25.9" customHeight="1">
      <c r="B333" s="132"/>
      <c r="D333" s="133" t="s">
        <v>74</v>
      </c>
      <c r="E333" s="134" t="s">
        <v>2273</v>
      </c>
      <c r="F333" s="134" t="s">
        <v>1886</v>
      </c>
      <c r="I333" s="135"/>
      <c r="J333" s="136">
        <f>BK333</f>
        <v>0</v>
      </c>
      <c r="L333" s="132"/>
      <c r="M333" s="137"/>
      <c r="P333" s="138">
        <f>SUM(P334:P335)</f>
        <v>0</v>
      </c>
      <c r="R333" s="138">
        <f>SUM(R334:R335)</f>
        <v>0</v>
      </c>
      <c r="T333" s="139">
        <f>SUM(T334:T335)</f>
        <v>0</v>
      </c>
      <c r="AR333" s="133" t="s">
        <v>192</v>
      </c>
      <c r="AT333" s="140" t="s">
        <v>74</v>
      </c>
      <c r="AU333" s="140" t="s">
        <v>75</v>
      </c>
      <c r="AY333" s="133" t="s">
        <v>186</v>
      </c>
      <c r="BK333" s="141">
        <f>SUM(BK334:BK335)</f>
        <v>0</v>
      </c>
    </row>
    <row r="334" spans="2:65" s="1" customFormat="1" ht="16.5" customHeight="1">
      <c r="B334" s="144"/>
      <c r="C334" s="145" t="s">
        <v>490</v>
      </c>
      <c r="D334" s="145" t="s">
        <v>188</v>
      </c>
      <c r="E334" s="146" t="s">
        <v>1887</v>
      </c>
      <c r="F334" s="147" t="s">
        <v>2274</v>
      </c>
      <c r="G334" s="148" t="s">
        <v>1104</v>
      </c>
      <c r="H334" s="198"/>
      <c r="I334" s="150"/>
      <c r="J334" s="151">
        <f>ROUND(I334*H334,2)</f>
        <v>0</v>
      </c>
      <c r="K334" s="152"/>
      <c r="L334" s="32"/>
      <c r="M334" s="153" t="s">
        <v>1</v>
      </c>
      <c r="N334" s="154" t="s">
        <v>41</v>
      </c>
      <c r="P334" s="155">
        <f>O334*H334</f>
        <v>0</v>
      </c>
      <c r="Q334" s="155">
        <v>0</v>
      </c>
      <c r="R334" s="155">
        <f>Q334*H334</f>
        <v>0</v>
      </c>
      <c r="S334" s="155">
        <v>0</v>
      </c>
      <c r="T334" s="156">
        <f>S334*H334</f>
        <v>0</v>
      </c>
      <c r="AR334" s="157" t="s">
        <v>1694</v>
      </c>
      <c r="AT334" s="157" t="s">
        <v>188</v>
      </c>
      <c r="AU334" s="157" t="s">
        <v>82</v>
      </c>
      <c r="AY334" s="17" t="s">
        <v>186</v>
      </c>
      <c r="BE334" s="158">
        <f>IF(N334="základná",J334,0)</f>
        <v>0</v>
      </c>
      <c r="BF334" s="158">
        <f>IF(N334="znížená",J334,0)</f>
        <v>0</v>
      </c>
      <c r="BG334" s="158">
        <f>IF(N334="zákl. prenesená",J334,0)</f>
        <v>0</v>
      </c>
      <c r="BH334" s="158">
        <f>IF(N334="zníž. prenesená",J334,0)</f>
        <v>0</v>
      </c>
      <c r="BI334" s="158">
        <f>IF(N334="nulová",J334,0)</f>
        <v>0</v>
      </c>
      <c r="BJ334" s="17" t="s">
        <v>88</v>
      </c>
      <c r="BK334" s="158">
        <f>ROUND(I334*H334,2)</f>
        <v>0</v>
      </c>
      <c r="BL334" s="17" t="s">
        <v>1694</v>
      </c>
      <c r="BM334" s="157" t="s">
        <v>760</v>
      </c>
    </row>
    <row r="335" spans="2:65" s="1" customFormat="1" ht="16.5" customHeight="1">
      <c r="B335" s="144"/>
      <c r="C335" s="145" t="s">
        <v>626</v>
      </c>
      <c r="D335" s="145" t="s">
        <v>188</v>
      </c>
      <c r="E335" s="146" t="s">
        <v>1890</v>
      </c>
      <c r="F335" s="147" t="s">
        <v>2275</v>
      </c>
      <c r="G335" s="148" t="s">
        <v>1104</v>
      </c>
      <c r="H335" s="198"/>
      <c r="I335" s="150"/>
      <c r="J335" s="151">
        <f>ROUND(I335*H335,2)</f>
        <v>0</v>
      </c>
      <c r="K335" s="152"/>
      <c r="L335" s="32"/>
      <c r="M335" s="199" t="s">
        <v>1</v>
      </c>
      <c r="N335" s="200" t="s">
        <v>41</v>
      </c>
      <c r="O335" s="201"/>
      <c r="P335" s="202">
        <f>O335*H335</f>
        <v>0</v>
      </c>
      <c r="Q335" s="202">
        <v>0</v>
      </c>
      <c r="R335" s="202">
        <f>Q335*H335</f>
        <v>0</v>
      </c>
      <c r="S335" s="202">
        <v>0</v>
      </c>
      <c r="T335" s="203">
        <f>S335*H335</f>
        <v>0</v>
      </c>
      <c r="AR335" s="157" t="s">
        <v>1694</v>
      </c>
      <c r="AT335" s="157" t="s">
        <v>188</v>
      </c>
      <c r="AU335" s="157" t="s">
        <v>82</v>
      </c>
      <c r="AY335" s="17" t="s">
        <v>186</v>
      </c>
      <c r="BE335" s="158">
        <f>IF(N335="základná",J335,0)</f>
        <v>0</v>
      </c>
      <c r="BF335" s="158">
        <f>IF(N335="znížená",J335,0)</f>
        <v>0</v>
      </c>
      <c r="BG335" s="158">
        <f>IF(N335="zákl. prenesená",J335,0)</f>
        <v>0</v>
      </c>
      <c r="BH335" s="158">
        <f>IF(N335="zníž. prenesená",J335,0)</f>
        <v>0</v>
      </c>
      <c r="BI335" s="158">
        <f>IF(N335="nulová",J335,0)</f>
        <v>0</v>
      </c>
      <c r="BJ335" s="17" t="s">
        <v>88</v>
      </c>
      <c r="BK335" s="158">
        <f>ROUND(I335*H335,2)</f>
        <v>0</v>
      </c>
      <c r="BL335" s="17" t="s">
        <v>1694</v>
      </c>
      <c r="BM335" s="157" t="s">
        <v>764</v>
      </c>
    </row>
    <row r="336" spans="2:65" s="1" customFormat="1" ht="7" customHeight="1">
      <c r="B336" s="47"/>
      <c r="C336" s="48"/>
      <c r="D336" s="48"/>
      <c r="E336" s="48"/>
      <c r="F336" s="48"/>
      <c r="G336" s="48"/>
      <c r="H336" s="48"/>
      <c r="I336" s="48"/>
      <c r="J336" s="48"/>
      <c r="K336" s="48"/>
      <c r="L336" s="32"/>
    </row>
  </sheetData>
  <autoFilter ref="C130:K335" xr:uid="{00000000-0009-0000-0000-000006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58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112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134</v>
      </c>
      <c r="L4" s="20"/>
      <c r="M4" s="97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Richtársky dom - energetická obnova objektu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2059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4" t="s">
        <v>2276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18. 11. 2025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5"/>
      <c r="G20" s="245"/>
      <c r="H20" s="245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9" t="s">
        <v>1</v>
      </c>
      <c r="F29" s="249"/>
      <c r="G29" s="249"/>
      <c r="H29" s="249"/>
      <c r="L29" s="98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9" t="s">
        <v>35</v>
      </c>
      <c r="J32" s="69">
        <f>ROUND(J126,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0">
        <f>ROUND((SUM(BE126:BE257)),  2)</f>
        <v>0</v>
      </c>
      <c r="G35" s="101"/>
      <c r="H35" s="101"/>
      <c r="I35" s="102">
        <v>0.23</v>
      </c>
      <c r="J35" s="100">
        <f>ROUND(((SUM(BE126:BE257))*I35),  2)</f>
        <v>0</v>
      </c>
      <c r="L35" s="32"/>
    </row>
    <row r="36" spans="2:12" s="1" customFormat="1" ht="14.5" customHeight="1">
      <c r="B36" s="32"/>
      <c r="E36" s="37" t="s">
        <v>41</v>
      </c>
      <c r="F36" s="100">
        <f>ROUND((SUM(BF126:BF257)),  2)</f>
        <v>0</v>
      </c>
      <c r="G36" s="101"/>
      <c r="H36" s="101"/>
      <c r="I36" s="102">
        <v>0.23</v>
      </c>
      <c r="J36" s="100">
        <f>ROUND(((SUM(BF126:BF257))*I36),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ROUND((SUM(BG126:BG257)),  2)</f>
        <v>0</v>
      </c>
      <c r="I37" s="103">
        <v>0.23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ROUND((SUM(BH126:BH257)),  2)</f>
        <v>0</v>
      </c>
      <c r="I38" s="103">
        <v>0.23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0">
        <f>ROUND((SUM(BI126:BI257)),  2)</f>
        <v>0</v>
      </c>
      <c r="G39" s="101"/>
      <c r="H39" s="101"/>
      <c r="I39" s="102">
        <v>0</v>
      </c>
      <c r="J39" s="100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4"/>
      <c r="D41" s="105" t="s">
        <v>45</v>
      </c>
      <c r="E41" s="60"/>
      <c r="F41" s="60"/>
      <c r="G41" s="106" t="s">
        <v>46</v>
      </c>
      <c r="H41" s="107" t="s">
        <v>47</v>
      </c>
      <c r="I41" s="60"/>
      <c r="J41" s="108">
        <f>SUM(J32:J39)</f>
        <v>0</v>
      </c>
      <c r="K41" s="109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0" t="s">
        <v>51</v>
      </c>
      <c r="G61" s="46" t="s">
        <v>50</v>
      </c>
      <c r="H61" s="34"/>
      <c r="I61" s="34"/>
      <c r="J61" s="11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0" t="s">
        <v>51</v>
      </c>
      <c r="G76" s="46" t="s">
        <v>50</v>
      </c>
      <c r="H76" s="34"/>
      <c r="I76" s="34"/>
      <c r="J76" s="111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139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9" t="str">
        <f>E7</f>
        <v>Richtársky dom - energetická obnova objektu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2059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4" t="str">
        <f>E11</f>
        <v>D2 - Zdravotechnika - neoprávnené</v>
      </c>
      <c r="F89" s="258"/>
      <c r="G89" s="258"/>
      <c r="H89" s="25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Záhorská Bystrica</v>
      </c>
      <c r="I91" s="27" t="s">
        <v>21</v>
      </c>
      <c r="J91" s="55" t="str">
        <f>IF(J14="","",J14)</f>
        <v>18. 11. 2025</v>
      </c>
      <c r="L91" s="32"/>
    </row>
    <row r="92" spans="2:12" s="1" customFormat="1" ht="7" customHeight="1">
      <c r="B92" s="32"/>
      <c r="L92" s="32"/>
    </row>
    <row r="93" spans="2:12" s="1" customFormat="1" ht="25.75" customHeight="1">
      <c r="B93" s="32"/>
      <c r="C93" s="27" t="s">
        <v>23</v>
      </c>
      <c r="F93" s="25" t="str">
        <f>E17</f>
        <v>Mestská časť BA-Záhorská Bystrica</v>
      </c>
      <c r="I93" s="27" t="s">
        <v>29</v>
      </c>
      <c r="J93" s="30" t="str">
        <f>E23</f>
        <v>Ing. arch. Ladislav Slabey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2" t="s">
        <v>140</v>
      </c>
      <c r="D96" s="104"/>
      <c r="E96" s="104"/>
      <c r="F96" s="104"/>
      <c r="G96" s="104"/>
      <c r="H96" s="104"/>
      <c r="I96" s="104"/>
      <c r="J96" s="113" t="s">
        <v>141</v>
      </c>
      <c r="K96" s="104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4" t="s">
        <v>142</v>
      </c>
      <c r="J98" s="69">
        <f>J126</f>
        <v>0</v>
      </c>
      <c r="L98" s="32"/>
      <c r="AU98" s="17" t="s">
        <v>143</v>
      </c>
    </row>
    <row r="99" spans="2:47" s="8" customFormat="1" ht="25" customHeight="1">
      <c r="B99" s="115"/>
      <c r="D99" s="116" t="s">
        <v>154</v>
      </c>
      <c r="E99" s="117"/>
      <c r="F99" s="117"/>
      <c r="G99" s="117"/>
      <c r="H99" s="117"/>
      <c r="I99" s="117"/>
      <c r="J99" s="118">
        <f>J127</f>
        <v>0</v>
      </c>
      <c r="L99" s="115"/>
    </row>
    <row r="100" spans="2:47" s="9" customFormat="1" ht="19.899999999999999" customHeight="1">
      <c r="B100" s="119"/>
      <c r="D100" s="120" t="s">
        <v>157</v>
      </c>
      <c r="E100" s="121"/>
      <c r="F100" s="121"/>
      <c r="G100" s="121"/>
      <c r="H100" s="121"/>
      <c r="I100" s="121"/>
      <c r="J100" s="122">
        <f>J128</f>
        <v>0</v>
      </c>
      <c r="L100" s="119"/>
    </row>
    <row r="101" spans="2:47" s="9" customFormat="1" ht="19.899999999999999" customHeight="1">
      <c r="B101" s="119"/>
      <c r="D101" s="120" t="s">
        <v>2061</v>
      </c>
      <c r="E101" s="121"/>
      <c r="F101" s="121"/>
      <c r="G101" s="121"/>
      <c r="H101" s="121"/>
      <c r="I101" s="121"/>
      <c r="J101" s="122">
        <f>J144</f>
        <v>0</v>
      </c>
      <c r="L101" s="119"/>
    </row>
    <row r="102" spans="2:47" s="9" customFormat="1" ht="19.899999999999999" customHeight="1">
      <c r="B102" s="119"/>
      <c r="D102" s="120" t="s">
        <v>2062</v>
      </c>
      <c r="E102" s="121"/>
      <c r="F102" s="121"/>
      <c r="G102" s="121"/>
      <c r="H102" s="121"/>
      <c r="I102" s="121"/>
      <c r="J102" s="122">
        <f>J162</f>
        <v>0</v>
      </c>
      <c r="L102" s="119"/>
    </row>
    <row r="103" spans="2:47" s="9" customFormat="1" ht="19.899999999999999" customHeight="1">
      <c r="B103" s="119"/>
      <c r="D103" s="120" t="s">
        <v>2063</v>
      </c>
      <c r="E103" s="121"/>
      <c r="F103" s="121"/>
      <c r="G103" s="121"/>
      <c r="H103" s="121"/>
      <c r="I103" s="121"/>
      <c r="J103" s="122">
        <f>J200</f>
        <v>0</v>
      </c>
      <c r="L103" s="119"/>
    </row>
    <row r="104" spans="2:47" s="8" customFormat="1" ht="25" customHeight="1">
      <c r="B104" s="115"/>
      <c r="D104" s="116" t="s">
        <v>2064</v>
      </c>
      <c r="E104" s="117"/>
      <c r="F104" s="117"/>
      <c r="G104" s="117"/>
      <c r="H104" s="117"/>
      <c r="I104" s="117"/>
      <c r="J104" s="118">
        <f>J255</f>
        <v>0</v>
      </c>
      <c r="L104" s="115"/>
    </row>
    <row r="105" spans="2:47" s="1" customFormat="1" ht="21.75" customHeight="1">
      <c r="B105" s="32"/>
      <c r="L105" s="32"/>
    </row>
    <row r="106" spans="2:47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47" s="1" customFormat="1" ht="7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47" s="1" customFormat="1" ht="25" customHeight="1">
      <c r="B111" s="32"/>
      <c r="C111" s="21" t="s">
        <v>172</v>
      </c>
      <c r="L111" s="32"/>
    </row>
    <row r="112" spans="2:47" s="1" customFormat="1" ht="7" customHeight="1">
      <c r="B112" s="32"/>
      <c r="L112" s="32"/>
    </row>
    <row r="113" spans="2:63" s="1" customFormat="1" ht="12" customHeight="1">
      <c r="B113" s="32"/>
      <c r="C113" s="27" t="s">
        <v>15</v>
      </c>
      <c r="L113" s="32"/>
    </row>
    <row r="114" spans="2:63" s="1" customFormat="1" ht="16.5" customHeight="1">
      <c r="B114" s="32"/>
      <c r="E114" s="259" t="str">
        <f>E7</f>
        <v>Richtársky dom - energetická obnova objektu</v>
      </c>
      <c r="F114" s="260"/>
      <c r="G114" s="260"/>
      <c r="H114" s="260"/>
      <c r="L114" s="32"/>
    </row>
    <row r="115" spans="2:63" ht="12" customHeight="1">
      <c r="B115" s="20"/>
      <c r="C115" s="27" t="s">
        <v>135</v>
      </c>
      <c r="L115" s="20"/>
    </row>
    <row r="116" spans="2:63" s="1" customFormat="1" ht="16.5" customHeight="1">
      <c r="B116" s="32"/>
      <c r="E116" s="259" t="s">
        <v>2059</v>
      </c>
      <c r="F116" s="258"/>
      <c r="G116" s="258"/>
      <c r="H116" s="258"/>
      <c r="L116" s="32"/>
    </row>
    <row r="117" spans="2:63" s="1" customFormat="1" ht="12" customHeight="1">
      <c r="B117" s="32"/>
      <c r="C117" s="27" t="s">
        <v>137</v>
      </c>
      <c r="L117" s="32"/>
    </row>
    <row r="118" spans="2:63" s="1" customFormat="1" ht="16.5" customHeight="1">
      <c r="B118" s="32"/>
      <c r="E118" s="254" t="str">
        <f>E11</f>
        <v>D2 - Zdravotechnika - neoprávnené</v>
      </c>
      <c r="F118" s="258"/>
      <c r="G118" s="258"/>
      <c r="H118" s="258"/>
      <c r="L118" s="32"/>
    </row>
    <row r="119" spans="2:63" s="1" customFormat="1" ht="7" customHeight="1">
      <c r="B119" s="32"/>
      <c r="L119" s="32"/>
    </row>
    <row r="120" spans="2:63" s="1" customFormat="1" ht="12" customHeight="1">
      <c r="B120" s="32"/>
      <c r="C120" s="27" t="s">
        <v>19</v>
      </c>
      <c r="F120" s="25" t="str">
        <f>F14</f>
        <v>Záhorská Bystrica</v>
      </c>
      <c r="I120" s="27" t="s">
        <v>21</v>
      </c>
      <c r="J120" s="55" t="str">
        <f>IF(J14="","",J14)</f>
        <v>18. 11. 2025</v>
      </c>
      <c r="L120" s="32"/>
    </row>
    <row r="121" spans="2:63" s="1" customFormat="1" ht="7" customHeight="1">
      <c r="B121" s="32"/>
      <c r="L121" s="32"/>
    </row>
    <row r="122" spans="2:63" s="1" customFormat="1" ht="25.75" customHeight="1">
      <c r="B122" s="32"/>
      <c r="C122" s="27" t="s">
        <v>23</v>
      </c>
      <c r="F122" s="25" t="str">
        <f>E17</f>
        <v>Mestská časť BA-Záhorská Bystrica</v>
      </c>
      <c r="I122" s="27" t="s">
        <v>29</v>
      </c>
      <c r="J122" s="30" t="str">
        <f>E23</f>
        <v>Ing. arch. Ladislav Slabey</v>
      </c>
      <c r="L122" s="32"/>
    </row>
    <row r="123" spans="2:63" s="1" customFormat="1" ht="15.25" customHeight="1">
      <c r="B123" s="32"/>
      <c r="C123" s="27" t="s">
        <v>27</v>
      </c>
      <c r="F123" s="25" t="str">
        <f>IF(E20="","",E20)</f>
        <v>Vyplň údaj</v>
      </c>
      <c r="I123" s="27" t="s">
        <v>32</v>
      </c>
      <c r="J123" s="30" t="str">
        <f>E26</f>
        <v xml:space="preserve"> </v>
      </c>
      <c r="L123" s="32"/>
    </row>
    <row r="124" spans="2:63" s="1" customFormat="1" ht="10.4" customHeight="1">
      <c r="B124" s="32"/>
      <c r="L124" s="32"/>
    </row>
    <row r="125" spans="2:63" s="10" customFormat="1" ht="29.25" customHeight="1">
      <c r="B125" s="123"/>
      <c r="C125" s="124" t="s">
        <v>173</v>
      </c>
      <c r="D125" s="125" t="s">
        <v>60</v>
      </c>
      <c r="E125" s="125" t="s">
        <v>56</v>
      </c>
      <c r="F125" s="125" t="s">
        <v>57</v>
      </c>
      <c r="G125" s="125" t="s">
        <v>174</v>
      </c>
      <c r="H125" s="125" t="s">
        <v>175</v>
      </c>
      <c r="I125" s="125" t="s">
        <v>176</v>
      </c>
      <c r="J125" s="126" t="s">
        <v>141</v>
      </c>
      <c r="K125" s="127" t="s">
        <v>177</v>
      </c>
      <c r="L125" s="123"/>
      <c r="M125" s="62" t="s">
        <v>1</v>
      </c>
      <c r="N125" s="63" t="s">
        <v>39</v>
      </c>
      <c r="O125" s="63" t="s">
        <v>178</v>
      </c>
      <c r="P125" s="63" t="s">
        <v>179</v>
      </c>
      <c r="Q125" s="63" t="s">
        <v>180</v>
      </c>
      <c r="R125" s="63" t="s">
        <v>181</v>
      </c>
      <c r="S125" s="63" t="s">
        <v>182</v>
      </c>
      <c r="T125" s="64" t="s">
        <v>183</v>
      </c>
    </row>
    <row r="126" spans="2:63" s="1" customFormat="1" ht="22.9" customHeight="1">
      <c r="B126" s="32"/>
      <c r="C126" s="67" t="s">
        <v>142</v>
      </c>
      <c r="J126" s="128">
        <f>BK126</f>
        <v>0</v>
      </c>
      <c r="L126" s="32"/>
      <c r="M126" s="65"/>
      <c r="N126" s="56"/>
      <c r="O126" s="56"/>
      <c r="P126" s="129">
        <f>P127+P255</f>
        <v>0</v>
      </c>
      <c r="Q126" s="56"/>
      <c r="R126" s="129">
        <f>R127+R255</f>
        <v>0</v>
      </c>
      <c r="S126" s="56"/>
      <c r="T126" s="130">
        <f>T127+T255</f>
        <v>0</v>
      </c>
      <c r="AT126" s="17" t="s">
        <v>74</v>
      </c>
      <c r="AU126" s="17" t="s">
        <v>143</v>
      </c>
      <c r="BK126" s="131">
        <f>BK127+BK255</f>
        <v>0</v>
      </c>
    </row>
    <row r="127" spans="2:63" s="11" customFormat="1" ht="25.9" customHeight="1">
      <c r="B127" s="132"/>
      <c r="D127" s="133" t="s">
        <v>74</v>
      </c>
      <c r="E127" s="134" t="s">
        <v>1051</v>
      </c>
      <c r="F127" s="134" t="s">
        <v>1052</v>
      </c>
      <c r="I127" s="135"/>
      <c r="J127" s="136">
        <f>BK127</f>
        <v>0</v>
      </c>
      <c r="L127" s="132"/>
      <c r="M127" s="137"/>
      <c r="P127" s="138">
        <f>P128+P144+P162+P200</f>
        <v>0</v>
      </c>
      <c r="R127" s="138">
        <f>R128+R144+R162+R200</f>
        <v>0</v>
      </c>
      <c r="T127" s="139">
        <f>T128+T144+T162+T200</f>
        <v>0</v>
      </c>
      <c r="AR127" s="133" t="s">
        <v>88</v>
      </c>
      <c r="AT127" s="140" t="s">
        <v>74</v>
      </c>
      <c r="AU127" s="140" t="s">
        <v>75</v>
      </c>
      <c r="AY127" s="133" t="s">
        <v>186</v>
      </c>
      <c r="BK127" s="141">
        <f>BK128+BK144+BK162+BK200</f>
        <v>0</v>
      </c>
    </row>
    <row r="128" spans="2:63" s="11" customFormat="1" ht="22.9" customHeight="1">
      <c r="B128" s="132"/>
      <c r="D128" s="133" t="s">
        <v>74</v>
      </c>
      <c r="E128" s="142" t="s">
        <v>1123</v>
      </c>
      <c r="F128" s="142" t="s">
        <v>1124</v>
      </c>
      <c r="I128" s="135"/>
      <c r="J128" s="143">
        <f>BK128</f>
        <v>0</v>
      </c>
      <c r="L128" s="132"/>
      <c r="M128" s="137"/>
      <c r="P128" s="138">
        <f>SUM(P129:P143)</f>
        <v>0</v>
      </c>
      <c r="R128" s="138">
        <f>SUM(R129:R143)</f>
        <v>0</v>
      </c>
      <c r="T128" s="139">
        <f>SUM(T129:T143)</f>
        <v>0</v>
      </c>
      <c r="AR128" s="133" t="s">
        <v>88</v>
      </c>
      <c r="AT128" s="140" t="s">
        <v>74</v>
      </c>
      <c r="AU128" s="140" t="s">
        <v>82</v>
      </c>
      <c r="AY128" s="133" t="s">
        <v>186</v>
      </c>
      <c r="BK128" s="141">
        <f>SUM(BK129:BK143)</f>
        <v>0</v>
      </c>
    </row>
    <row r="129" spans="2:65" s="1" customFormat="1" ht="24.25" customHeight="1">
      <c r="B129" s="144"/>
      <c r="C129" s="145" t="s">
        <v>82</v>
      </c>
      <c r="D129" s="145" t="s">
        <v>188</v>
      </c>
      <c r="E129" s="146" t="s">
        <v>2079</v>
      </c>
      <c r="F129" s="147" t="s">
        <v>2080</v>
      </c>
      <c r="G129" s="148" t="s">
        <v>322</v>
      </c>
      <c r="H129" s="149">
        <v>4.5</v>
      </c>
      <c r="I129" s="150"/>
      <c r="J129" s="151">
        <f>ROUND(I129*H129,2)</f>
        <v>0</v>
      </c>
      <c r="K129" s="152"/>
      <c r="L129" s="32"/>
      <c r="M129" s="153" t="s">
        <v>1</v>
      </c>
      <c r="N129" s="154" t="s">
        <v>41</v>
      </c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AR129" s="157" t="s">
        <v>267</v>
      </c>
      <c r="AT129" s="157" t="s">
        <v>188</v>
      </c>
      <c r="AU129" s="157" t="s">
        <v>88</v>
      </c>
      <c r="AY129" s="17" t="s">
        <v>186</v>
      </c>
      <c r="BE129" s="158">
        <f>IF(N129="základná",J129,0)</f>
        <v>0</v>
      </c>
      <c r="BF129" s="158">
        <f>IF(N129="znížená",J129,0)</f>
        <v>0</v>
      </c>
      <c r="BG129" s="158">
        <f>IF(N129="zákl. prenesená",J129,0)</f>
        <v>0</v>
      </c>
      <c r="BH129" s="158">
        <f>IF(N129="zníž. prenesená",J129,0)</f>
        <v>0</v>
      </c>
      <c r="BI129" s="158">
        <f>IF(N129="nulová",J129,0)</f>
        <v>0</v>
      </c>
      <c r="BJ129" s="17" t="s">
        <v>88</v>
      </c>
      <c r="BK129" s="158">
        <f>ROUND(I129*H129,2)</f>
        <v>0</v>
      </c>
      <c r="BL129" s="17" t="s">
        <v>267</v>
      </c>
      <c r="BM129" s="157" t="s">
        <v>88</v>
      </c>
    </row>
    <row r="130" spans="2:65" s="14" customFormat="1" ht="20">
      <c r="B130" s="174"/>
      <c r="D130" s="160" t="s">
        <v>193</v>
      </c>
      <c r="E130" s="175" t="s">
        <v>1</v>
      </c>
      <c r="F130" s="176" t="s">
        <v>2081</v>
      </c>
      <c r="H130" s="175" t="s">
        <v>1</v>
      </c>
      <c r="I130" s="177"/>
      <c r="L130" s="174"/>
      <c r="M130" s="178"/>
      <c r="T130" s="179"/>
      <c r="AT130" s="175" t="s">
        <v>193</v>
      </c>
      <c r="AU130" s="175" t="s">
        <v>88</v>
      </c>
      <c r="AV130" s="14" t="s">
        <v>82</v>
      </c>
      <c r="AW130" s="14" t="s">
        <v>31</v>
      </c>
      <c r="AX130" s="14" t="s">
        <v>75</v>
      </c>
      <c r="AY130" s="175" t="s">
        <v>186</v>
      </c>
    </row>
    <row r="131" spans="2:65" s="12" customFormat="1">
      <c r="B131" s="159"/>
      <c r="D131" s="160" t="s">
        <v>193</v>
      </c>
      <c r="E131" s="161" t="s">
        <v>1</v>
      </c>
      <c r="F131" s="162" t="s">
        <v>2277</v>
      </c>
      <c r="H131" s="163">
        <v>4.5</v>
      </c>
      <c r="I131" s="164"/>
      <c r="L131" s="159"/>
      <c r="M131" s="165"/>
      <c r="T131" s="166"/>
      <c r="AT131" s="161" t="s">
        <v>193</v>
      </c>
      <c r="AU131" s="161" t="s">
        <v>88</v>
      </c>
      <c r="AV131" s="12" t="s">
        <v>88</v>
      </c>
      <c r="AW131" s="12" t="s">
        <v>31</v>
      </c>
      <c r="AX131" s="12" t="s">
        <v>75</v>
      </c>
      <c r="AY131" s="161" t="s">
        <v>186</v>
      </c>
    </row>
    <row r="132" spans="2:65" s="13" customFormat="1">
      <c r="B132" s="167"/>
      <c r="D132" s="160" t="s">
        <v>193</v>
      </c>
      <c r="E132" s="168" t="s">
        <v>1</v>
      </c>
      <c r="F132" s="169" t="s">
        <v>195</v>
      </c>
      <c r="H132" s="170">
        <v>4.5</v>
      </c>
      <c r="I132" s="171"/>
      <c r="L132" s="167"/>
      <c r="M132" s="172"/>
      <c r="T132" s="173"/>
      <c r="AT132" s="168" t="s">
        <v>193</v>
      </c>
      <c r="AU132" s="168" t="s">
        <v>88</v>
      </c>
      <c r="AV132" s="13" t="s">
        <v>192</v>
      </c>
      <c r="AW132" s="13" t="s">
        <v>31</v>
      </c>
      <c r="AX132" s="13" t="s">
        <v>82</v>
      </c>
      <c r="AY132" s="168" t="s">
        <v>186</v>
      </c>
    </row>
    <row r="133" spans="2:65" s="1" customFormat="1" ht="33" customHeight="1">
      <c r="B133" s="144"/>
      <c r="C133" s="180" t="s">
        <v>88</v>
      </c>
      <c r="D133" s="180" t="s">
        <v>218</v>
      </c>
      <c r="E133" s="181" t="s">
        <v>2083</v>
      </c>
      <c r="F133" s="182" t="s">
        <v>2084</v>
      </c>
      <c r="G133" s="183" t="s">
        <v>322</v>
      </c>
      <c r="H133" s="184">
        <v>4.59</v>
      </c>
      <c r="I133" s="185"/>
      <c r="J133" s="186">
        <f>ROUND(I133*H133,2)</f>
        <v>0</v>
      </c>
      <c r="K133" s="187"/>
      <c r="L133" s="188"/>
      <c r="M133" s="189" t="s">
        <v>1</v>
      </c>
      <c r="N133" s="190" t="s">
        <v>41</v>
      </c>
      <c r="P133" s="155">
        <f>O133*H133</f>
        <v>0</v>
      </c>
      <c r="Q133" s="155">
        <v>0</v>
      </c>
      <c r="R133" s="155">
        <f>Q133*H133</f>
        <v>0</v>
      </c>
      <c r="S133" s="155">
        <v>0</v>
      </c>
      <c r="T133" s="156">
        <f>S133*H133</f>
        <v>0</v>
      </c>
      <c r="AR133" s="157" t="s">
        <v>336</v>
      </c>
      <c r="AT133" s="157" t="s">
        <v>218</v>
      </c>
      <c r="AU133" s="157" t="s">
        <v>88</v>
      </c>
      <c r="AY133" s="17" t="s">
        <v>186</v>
      </c>
      <c r="BE133" s="158">
        <f>IF(N133="základná",J133,0)</f>
        <v>0</v>
      </c>
      <c r="BF133" s="158">
        <f>IF(N133="znížená",J133,0)</f>
        <v>0</v>
      </c>
      <c r="BG133" s="158">
        <f>IF(N133="zákl. prenesená",J133,0)</f>
        <v>0</v>
      </c>
      <c r="BH133" s="158">
        <f>IF(N133="zníž. prenesená",J133,0)</f>
        <v>0</v>
      </c>
      <c r="BI133" s="158">
        <f>IF(N133="nulová",J133,0)</f>
        <v>0</v>
      </c>
      <c r="BJ133" s="17" t="s">
        <v>88</v>
      </c>
      <c r="BK133" s="158">
        <f>ROUND(I133*H133,2)</f>
        <v>0</v>
      </c>
      <c r="BL133" s="17" t="s">
        <v>267</v>
      </c>
      <c r="BM133" s="157" t="s">
        <v>192</v>
      </c>
    </row>
    <row r="134" spans="2:65" s="12" customFormat="1">
      <c r="B134" s="159"/>
      <c r="D134" s="160" t="s">
        <v>193</v>
      </c>
      <c r="E134" s="161" t="s">
        <v>1</v>
      </c>
      <c r="F134" s="162" t="s">
        <v>2278</v>
      </c>
      <c r="H134" s="163">
        <v>4.59</v>
      </c>
      <c r="I134" s="164"/>
      <c r="L134" s="159"/>
      <c r="M134" s="165"/>
      <c r="T134" s="166"/>
      <c r="AT134" s="161" t="s">
        <v>193</v>
      </c>
      <c r="AU134" s="161" t="s">
        <v>88</v>
      </c>
      <c r="AV134" s="12" t="s">
        <v>88</v>
      </c>
      <c r="AW134" s="12" t="s">
        <v>31</v>
      </c>
      <c r="AX134" s="12" t="s">
        <v>75</v>
      </c>
      <c r="AY134" s="161" t="s">
        <v>186</v>
      </c>
    </row>
    <row r="135" spans="2:65" s="13" customFormat="1">
      <c r="B135" s="167"/>
      <c r="D135" s="160" t="s">
        <v>193</v>
      </c>
      <c r="E135" s="168" t="s">
        <v>1</v>
      </c>
      <c r="F135" s="169" t="s">
        <v>195</v>
      </c>
      <c r="H135" s="170">
        <v>4.59</v>
      </c>
      <c r="I135" s="171"/>
      <c r="L135" s="167"/>
      <c r="M135" s="172"/>
      <c r="T135" s="173"/>
      <c r="AT135" s="168" t="s">
        <v>193</v>
      </c>
      <c r="AU135" s="168" t="s">
        <v>88</v>
      </c>
      <c r="AV135" s="13" t="s">
        <v>192</v>
      </c>
      <c r="AW135" s="13" t="s">
        <v>31</v>
      </c>
      <c r="AX135" s="13" t="s">
        <v>82</v>
      </c>
      <c r="AY135" s="168" t="s">
        <v>186</v>
      </c>
    </row>
    <row r="136" spans="2:65" s="1" customFormat="1" ht="24.25" customHeight="1">
      <c r="B136" s="144"/>
      <c r="C136" s="145" t="s">
        <v>202</v>
      </c>
      <c r="D136" s="145" t="s">
        <v>188</v>
      </c>
      <c r="E136" s="146" t="s">
        <v>2086</v>
      </c>
      <c r="F136" s="147" t="s">
        <v>2087</v>
      </c>
      <c r="G136" s="148" t="s">
        <v>322</v>
      </c>
      <c r="H136" s="149">
        <v>14.4</v>
      </c>
      <c r="I136" s="150"/>
      <c r="J136" s="151">
        <f>ROUND(I136*H136,2)</f>
        <v>0</v>
      </c>
      <c r="K136" s="152"/>
      <c r="L136" s="32"/>
      <c r="M136" s="153" t="s">
        <v>1</v>
      </c>
      <c r="N136" s="154" t="s">
        <v>41</v>
      </c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AR136" s="157" t="s">
        <v>267</v>
      </c>
      <c r="AT136" s="157" t="s">
        <v>188</v>
      </c>
      <c r="AU136" s="157" t="s">
        <v>88</v>
      </c>
      <c r="AY136" s="17" t="s">
        <v>186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7" t="s">
        <v>88</v>
      </c>
      <c r="BK136" s="158">
        <f>ROUND(I136*H136,2)</f>
        <v>0</v>
      </c>
      <c r="BL136" s="17" t="s">
        <v>267</v>
      </c>
      <c r="BM136" s="157" t="s">
        <v>217</v>
      </c>
    </row>
    <row r="137" spans="2:65" s="14" customFormat="1" ht="20">
      <c r="B137" s="174"/>
      <c r="D137" s="160" t="s">
        <v>193</v>
      </c>
      <c r="E137" s="175" t="s">
        <v>1</v>
      </c>
      <c r="F137" s="176" t="s">
        <v>2081</v>
      </c>
      <c r="H137" s="175" t="s">
        <v>1</v>
      </c>
      <c r="I137" s="177"/>
      <c r="L137" s="174"/>
      <c r="M137" s="178"/>
      <c r="T137" s="179"/>
      <c r="AT137" s="175" t="s">
        <v>193</v>
      </c>
      <c r="AU137" s="175" t="s">
        <v>88</v>
      </c>
      <c r="AV137" s="14" t="s">
        <v>82</v>
      </c>
      <c r="AW137" s="14" t="s">
        <v>31</v>
      </c>
      <c r="AX137" s="14" t="s">
        <v>75</v>
      </c>
      <c r="AY137" s="175" t="s">
        <v>186</v>
      </c>
    </row>
    <row r="138" spans="2:65" s="12" customFormat="1">
      <c r="B138" s="159"/>
      <c r="D138" s="160" t="s">
        <v>193</v>
      </c>
      <c r="E138" s="161" t="s">
        <v>1</v>
      </c>
      <c r="F138" s="162" t="s">
        <v>2279</v>
      </c>
      <c r="H138" s="163">
        <v>14.4</v>
      </c>
      <c r="I138" s="164"/>
      <c r="L138" s="159"/>
      <c r="M138" s="165"/>
      <c r="T138" s="166"/>
      <c r="AT138" s="161" t="s">
        <v>193</v>
      </c>
      <c r="AU138" s="161" t="s">
        <v>88</v>
      </c>
      <c r="AV138" s="12" t="s">
        <v>88</v>
      </c>
      <c r="AW138" s="12" t="s">
        <v>31</v>
      </c>
      <c r="AX138" s="12" t="s">
        <v>75</v>
      </c>
      <c r="AY138" s="161" t="s">
        <v>186</v>
      </c>
    </row>
    <row r="139" spans="2:65" s="13" customFormat="1">
      <c r="B139" s="167"/>
      <c r="D139" s="160" t="s">
        <v>193</v>
      </c>
      <c r="E139" s="168" t="s">
        <v>1</v>
      </c>
      <c r="F139" s="169" t="s">
        <v>195</v>
      </c>
      <c r="H139" s="170">
        <v>14.4</v>
      </c>
      <c r="I139" s="171"/>
      <c r="L139" s="167"/>
      <c r="M139" s="172"/>
      <c r="T139" s="173"/>
      <c r="AT139" s="168" t="s">
        <v>193</v>
      </c>
      <c r="AU139" s="168" t="s">
        <v>88</v>
      </c>
      <c r="AV139" s="13" t="s">
        <v>192</v>
      </c>
      <c r="AW139" s="13" t="s">
        <v>31</v>
      </c>
      <c r="AX139" s="13" t="s">
        <v>82</v>
      </c>
      <c r="AY139" s="168" t="s">
        <v>186</v>
      </c>
    </row>
    <row r="140" spans="2:65" s="1" customFormat="1" ht="33" customHeight="1">
      <c r="B140" s="144"/>
      <c r="C140" s="180" t="s">
        <v>192</v>
      </c>
      <c r="D140" s="180" t="s">
        <v>218</v>
      </c>
      <c r="E140" s="181" t="s">
        <v>2089</v>
      </c>
      <c r="F140" s="182" t="s">
        <v>2090</v>
      </c>
      <c r="G140" s="183" t="s">
        <v>322</v>
      </c>
      <c r="H140" s="184">
        <v>14.688000000000001</v>
      </c>
      <c r="I140" s="185"/>
      <c r="J140" s="186">
        <f>ROUND(I140*H140,2)</f>
        <v>0</v>
      </c>
      <c r="K140" s="187"/>
      <c r="L140" s="188"/>
      <c r="M140" s="189" t="s">
        <v>1</v>
      </c>
      <c r="N140" s="190" t="s">
        <v>41</v>
      </c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AR140" s="157" t="s">
        <v>336</v>
      </c>
      <c r="AT140" s="157" t="s">
        <v>218</v>
      </c>
      <c r="AU140" s="157" t="s">
        <v>88</v>
      </c>
      <c r="AY140" s="17" t="s">
        <v>186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7" t="s">
        <v>88</v>
      </c>
      <c r="BK140" s="158">
        <f>ROUND(I140*H140,2)</f>
        <v>0</v>
      </c>
      <c r="BL140" s="17" t="s">
        <v>267</v>
      </c>
      <c r="BM140" s="157" t="s">
        <v>222</v>
      </c>
    </row>
    <row r="141" spans="2:65" s="12" customFormat="1">
      <c r="B141" s="159"/>
      <c r="D141" s="160" t="s">
        <v>193</v>
      </c>
      <c r="E141" s="161" t="s">
        <v>1</v>
      </c>
      <c r="F141" s="162" t="s">
        <v>2280</v>
      </c>
      <c r="H141" s="163">
        <v>14.688000000000001</v>
      </c>
      <c r="I141" s="164"/>
      <c r="L141" s="159"/>
      <c r="M141" s="165"/>
      <c r="T141" s="166"/>
      <c r="AT141" s="161" t="s">
        <v>193</v>
      </c>
      <c r="AU141" s="161" t="s">
        <v>88</v>
      </c>
      <c r="AV141" s="12" t="s">
        <v>88</v>
      </c>
      <c r="AW141" s="12" t="s">
        <v>31</v>
      </c>
      <c r="AX141" s="12" t="s">
        <v>75</v>
      </c>
      <c r="AY141" s="161" t="s">
        <v>186</v>
      </c>
    </row>
    <row r="142" spans="2:65" s="13" customFormat="1">
      <c r="B142" s="167"/>
      <c r="D142" s="160" t="s">
        <v>193</v>
      </c>
      <c r="E142" s="168" t="s">
        <v>1</v>
      </c>
      <c r="F142" s="169" t="s">
        <v>195</v>
      </c>
      <c r="H142" s="170">
        <v>14.688000000000001</v>
      </c>
      <c r="I142" s="171"/>
      <c r="L142" s="167"/>
      <c r="M142" s="172"/>
      <c r="T142" s="173"/>
      <c r="AT142" s="168" t="s">
        <v>193</v>
      </c>
      <c r="AU142" s="168" t="s">
        <v>88</v>
      </c>
      <c r="AV142" s="13" t="s">
        <v>192</v>
      </c>
      <c r="AW142" s="13" t="s">
        <v>31</v>
      </c>
      <c r="AX142" s="13" t="s">
        <v>82</v>
      </c>
      <c r="AY142" s="168" t="s">
        <v>186</v>
      </c>
    </row>
    <row r="143" spans="2:65" s="1" customFormat="1" ht="24.25" customHeight="1">
      <c r="B143" s="144"/>
      <c r="C143" s="145" t="s">
        <v>212</v>
      </c>
      <c r="D143" s="145" t="s">
        <v>188</v>
      </c>
      <c r="E143" s="146" t="s">
        <v>1174</v>
      </c>
      <c r="F143" s="147" t="s">
        <v>1175</v>
      </c>
      <c r="G143" s="148" t="s">
        <v>1104</v>
      </c>
      <c r="H143" s="198"/>
      <c r="I143" s="150"/>
      <c r="J143" s="151">
        <f>ROUND(I143*H143,2)</f>
        <v>0</v>
      </c>
      <c r="K143" s="152"/>
      <c r="L143" s="32"/>
      <c r="M143" s="153" t="s">
        <v>1</v>
      </c>
      <c r="N143" s="154" t="s">
        <v>41</v>
      </c>
      <c r="P143" s="155">
        <f>O143*H143</f>
        <v>0</v>
      </c>
      <c r="Q143" s="155">
        <v>0</v>
      </c>
      <c r="R143" s="155">
        <f>Q143*H143</f>
        <v>0</v>
      </c>
      <c r="S143" s="155">
        <v>0</v>
      </c>
      <c r="T143" s="156">
        <f>S143*H143</f>
        <v>0</v>
      </c>
      <c r="AR143" s="157" t="s">
        <v>267</v>
      </c>
      <c r="AT143" s="157" t="s">
        <v>188</v>
      </c>
      <c r="AU143" s="157" t="s">
        <v>88</v>
      </c>
      <c r="AY143" s="17" t="s">
        <v>186</v>
      </c>
      <c r="BE143" s="158">
        <f>IF(N143="základná",J143,0)</f>
        <v>0</v>
      </c>
      <c r="BF143" s="158">
        <f>IF(N143="znížená",J143,0)</f>
        <v>0</v>
      </c>
      <c r="BG143" s="158">
        <f>IF(N143="zákl. prenesená",J143,0)</f>
        <v>0</v>
      </c>
      <c r="BH143" s="158">
        <f>IF(N143="zníž. prenesená",J143,0)</f>
        <v>0</v>
      </c>
      <c r="BI143" s="158">
        <f>IF(N143="nulová",J143,0)</f>
        <v>0</v>
      </c>
      <c r="BJ143" s="17" t="s">
        <v>88</v>
      </c>
      <c r="BK143" s="158">
        <f>ROUND(I143*H143,2)</f>
        <v>0</v>
      </c>
      <c r="BL143" s="17" t="s">
        <v>267</v>
      </c>
      <c r="BM143" s="157" t="s">
        <v>237</v>
      </c>
    </row>
    <row r="144" spans="2:65" s="11" customFormat="1" ht="22.9" customHeight="1">
      <c r="B144" s="132"/>
      <c r="D144" s="133" t="s">
        <v>74</v>
      </c>
      <c r="E144" s="142" t="s">
        <v>2098</v>
      </c>
      <c r="F144" s="142" t="s">
        <v>2099</v>
      </c>
      <c r="I144" s="135"/>
      <c r="J144" s="143">
        <f>BK144</f>
        <v>0</v>
      </c>
      <c r="L144" s="132"/>
      <c r="M144" s="137"/>
      <c r="P144" s="138">
        <f>SUM(P145:P161)</f>
        <v>0</v>
      </c>
      <c r="R144" s="138">
        <f>SUM(R145:R161)</f>
        <v>0</v>
      </c>
      <c r="T144" s="139">
        <f>SUM(T145:T161)</f>
        <v>0</v>
      </c>
      <c r="AR144" s="133" t="s">
        <v>88</v>
      </c>
      <c r="AT144" s="140" t="s">
        <v>74</v>
      </c>
      <c r="AU144" s="140" t="s">
        <v>82</v>
      </c>
      <c r="AY144" s="133" t="s">
        <v>186</v>
      </c>
      <c r="BK144" s="141">
        <f>SUM(BK145:BK161)</f>
        <v>0</v>
      </c>
    </row>
    <row r="145" spans="2:65" s="1" customFormat="1" ht="21.75" customHeight="1">
      <c r="B145" s="144"/>
      <c r="C145" s="145" t="s">
        <v>217</v>
      </c>
      <c r="D145" s="145" t="s">
        <v>188</v>
      </c>
      <c r="E145" s="146" t="s">
        <v>2100</v>
      </c>
      <c r="F145" s="147" t="s">
        <v>2101</v>
      </c>
      <c r="G145" s="148" t="s">
        <v>322</v>
      </c>
      <c r="H145" s="149">
        <v>1.6</v>
      </c>
      <c r="I145" s="150"/>
      <c r="J145" s="151">
        <f>ROUND(I145*H145,2)</f>
        <v>0</v>
      </c>
      <c r="K145" s="152"/>
      <c r="L145" s="32"/>
      <c r="M145" s="153" t="s">
        <v>1</v>
      </c>
      <c r="N145" s="154" t="s">
        <v>41</v>
      </c>
      <c r="P145" s="155">
        <f>O145*H145</f>
        <v>0</v>
      </c>
      <c r="Q145" s="155">
        <v>0</v>
      </c>
      <c r="R145" s="155">
        <f>Q145*H145</f>
        <v>0</v>
      </c>
      <c r="S145" s="155">
        <v>0</v>
      </c>
      <c r="T145" s="156">
        <f>S145*H145</f>
        <v>0</v>
      </c>
      <c r="AR145" s="157" t="s">
        <v>267</v>
      </c>
      <c r="AT145" s="157" t="s">
        <v>188</v>
      </c>
      <c r="AU145" s="157" t="s">
        <v>88</v>
      </c>
      <c r="AY145" s="17" t="s">
        <v>186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7" t="s">
        <v>88</v>
      </c>
      <c r="BK145" s="158">
        <f>ROUND(I145*H145,2)</f>
        <v>0</v>
      </c>
      <c r="BL145" s="17" t="s">
        <v>267</v>
      </c>
      <c r="BM145" s="157" t="s">
        <v>254</v>
      </c>
    </row>
    <row r="146" spans="2:65" s="14" customFormat="1">
      <c r="B146" s="174"/>
      <c r="D146" s="160" t="s">
        <v>193</v>
      </c>
      <c r="E146" s="175" t="s">
        <v>1</v>
      </c>
      <c r="F146" s="176" t="s">
        <v>2102</v>
      </c>
      <c r="H146" s="175" t="s">
        <v>1</v>
      </c>
      <c r="I146" s="177"/>
      <c r="L146" s="174"/>
      <c r="M146" s="178"/>
      <c r="T146" s="179"/>
      <c r="AT146" s="175" t="s">
        <v>193</v>
      </c>
      <c r="AU146" s="175" t="s">
        <v>88</v>
      </c>
      <c r="AV146" s="14" t="s">
        <v>82</v>
      </c>
      <c r="AW146" s="14" t="s">
        <v>31</v>
      </c>
      <c r="AX146" s="14" t="s">
        <v>75</v>
      </c>
      <c r="AY146" s="175" t="s">
        <v>186</v>
      </c>
    </row>
    <row r="147" spans="2:65" s="14" customFormat="1">
      <c r="B147" s="174"/>
      <c r="D147" s="160" t="s">
        <v>193</v>
      </c>
      <c r="E147" s="175" t="s">
        <v>1</v>
      </c>
      <c r="F147" s="176" t="s">
        <v>2281</v>
      </c>
      <c r="H147" s="175" t="s">
        <v>1</v>
      </c>
      <c r="I147" s="177"/>
      <c r="L147" s="174"/>
      <c r="M147" s="178"/>
      <c r="T147" s="179"/>
      <c r="AT147" s="175" t="s">
        <v>193</v>
      </c>
      <c r="AU147" s="175" t="s">
        <v>88</v>
      </c>
      <c r="AV147" s="14" t="s">
        <v>82</v>
      </c>
      <c r="AW147" s="14" t="s">
        <v>31</v>
      </c>
      <c r="AX147" s="14" t="s">
        <v>75</v>
      </c>
      <c r="AY147" s="175" t="s">
        <v>186</v>
      </c>
    </row>
    <row r="148" spans="2:65" s="12" customFormat="1">
      <c r="B148" s="159"/>
      <c r="D148" s="160" t="s">
        <v>193</v>
      </c>
      <c r="E148" s="161" t="s">
        <v>1</v>
      </c>
      <c r="F148" s="162" t="s">
        <v>2282</v>
      </c>
      <c r="H148" s="163">
        <v>1.6</v>
      </c>
      <c r="I148" s="164"/>
      <c r="L148" s="159"/>
      <c r="M148" s="165"/>
      <c r="T148" s="166"/>
      <c r="AT148" s="161" t="s">
        <v>193</v>
      </c>
      <c r="AU148" s="161" t="s">
        <v>88</v>
      </c>
      <c r="AV148" s="12" t="s">
        <v>88</v>
      </c>
      <c r="AW148" s="12" t="s">
        <v>31</v>
      </c>
      <c r="AX148" s="12" t="s">
        <v>75</v>
      </c>
      <c r="AY148" s="161" t="s">
        <v>186</v>
      </c>
    </row>
    <row r="149" spans="2:65" s="13" customFormat="1">
      <c r="B149" s="167"/>
      <c r="D149" s="160" t="s">
        <v>193</v>
      </c>
      <c r="E149" s="168" t="s">
        <v>1</v>
      </c>
      <c r="F149" s="169" t="s">
        <v>195</v>
      </c>
      <c r="H149" s="170">
        <v>1.6</v>
      </c>
      <c r="I149" s="171"/>
      <c r="L149" s="167"/>
      <c r="M149" s="172"/>
      <c r="T149" s="173"/>
      <c r="AT149" s="168" t="s">
        <v>193</v>
      </c>
      <c r="AU149" s="168" t="s">
        <v>88</v>
      </c>
      <c r="AV149" s="13" t="s">
        <v>192</v>
      </c>
      <c r="AW149" s="13" t="s">
        <v>31</v>
      </c>
      <c r="AX149" s="13" t="s">
        <v>82</v>
      </c>
      <c r="AY149" s="168" t="s">
        <v>186</v>
      </c>
    </row>
    <row r="150" spans="2:65" s="1" customFormat="1" ht="21.75" customHeight="1">
      <c r="B150" s="144"/>
      <c r="C150" s="145" t="s">
        <v>225</v>
      </c>
      <c r="D150" s="145" t="s">
        <v>188</v>
      </c>
      <c r="E150" s="146" t="s">
        <v>2116</v>
      </c>
      <c r="F150" s="147" t="s">
        <v>2117</v>
      </c>
      <c r="G150" s="148" t="s">
        <v>322</v>
      </c>
      <c r="H150" s="149">
        <v>4.5</v>
      </c>
      <c r="I150" s="150"/>
      <c r="J150" s="151">
        <f>ROUND(I150*H150,2)</f>
        <v>0</v>
      </c>
      <c r="K150" s="152"/>
      <c r="L150" s="32"/>
      <c r="M150" s="153" t="s">
        <v>1</v>
      </c>
      <c r="N150" s="154" t="s">
        <v>41</v>
      </c>
      <c r="P150" s="155">
        <f>O150*H150</f>
        <v>0</v>
      </c>
      <c r="Q150" s="155">
        <v>0</v>
      </c>
      <c r="R150" s="155">
        <f>Q150*H150</f>
        <v>0</v>
      </c>
      <c r="S150" s="155">
        <v>0</v>
      </c>
      <c r="T150" s="156">
        <f>S150*H150</f>
        <v>0</v>
      </c>
      <c r="AR150" s="157" t="s">
        <v>267</v>
      </c>
      <c r="AT150" s="157" t="s">
        <v>188</v>
      </c>
      <c r="AU150" s="157" t="s">
        <v>88</v>
      </c>
      <c r="AY150" s="17" t="s">
        <v>186</v>
      </c>
      <c r="BE150" s="158">
        <f>IF(N150="základná",J150,0)</f>
        <v>0</v>
      </c>
      <c r="BF150" s="158">
        <f>IF(N150="znížená",J150,0)</f>
        <v>0</v>
      </c>
      <c r="BG150" s="158">
        <f>IF(N150="zákl. prenesená",J150,0)</f>
        <v>0</v>
      </c>
      <c r="BH150" s="158">
        <f>IF(N150="zníž. prenesená",J150,0)</f>
        <v>0</v>
      </c>
      <c r="BI150" s="158">
        <f>IF(N150="nulová",J150,0)</f>
        <v>0</v>
      </c>
      <c r="BJ150" s="17" t="s">
        <v>88</v>
      </c>
      <c r="BK150" s="158">
        <f>ROUND(I150*H150,2)</f>
        <v>0</v>
      </c>
      <c r="BL150" s="17" t="s">
        <v>267</v>
      </c>
      <c r="BM150" s="157" t="s">
        <v>264</v>
      </c>
    </row>
    <row r="151" spans="2:65" s="12" customFormat="1">
      <c r="B151" s="159"/>
      <c r="D151" s="160" t="s">
        <v>193</v>
      </c>
      <c r="E151" s="161" t="s">
        <v>1</v>
      </c>
      <c r="F151" s="162" t="s">
        <v>2283</v>
      </c>
      <c r="H151" s="163">
        <v>2.5</v>
      </c>
      <c r="I151" s="164"/>
      <c r="L151" s="159"/>
      <c r="M151" s="165"/>
      <c r="T151" s="166"/>
      <c r="AT151" s="161" t="s">
        <v>193</v>
      </c>
      <c r="AU151" s="161" t="s">
        <v>88</v>
      </c>
      <c r="AV151" s="12" t="s">
        <v>88</v>
      </c>
      <c r="AW151" s="12" t="s">
        <v>31</v>
      </c>
      <c r="AX151" s="12" t="s">
        <v>75</v>
      </c>
      <c r="AY151" s="161" t="s">
        <v>186</v>
      </c>
    </row>
    <row r="152" spans="2:65" s="12" customFormat="1">
      <c r="B152" s="159"/>
      <c r="D152" s="160" t="s">
        <v>193</v>
      </c>
      <c r="E152" s="161" t="s">
        <v>1</v>
      </c>
      <c r="F152" s="162" t="s">
        <v>2284</v>
      </c>
      <c r="H152" s="163">
        <v>2</v>
      </c>
      <c r="I152" s="164"/>
      <c r="L152" s="159"/>
      <c r="M152" s="165"/>
      <c r="T152" s="166"/>
      <c r="AT152" s="161" t="s">
        <v>193</v>
      </c>
      <c r="AU152" s="161" t="s">
        <v>88</v>
      </c>
      <c r="AV152" s="12" t="s">
        <v>88</v>
      </c>
      <c r="AW152" s="12" t="s">
        <v>31</v>
      </c>
      <c r="AX152" s="12" t="s">
        <v>75</v>
      </c>
      <c r="AY152" s="161" t="s">
        <v>186</v>
      </c>
    </row>
    <row r="153" spans="2:65" s="13" customFormat="1">
      <c r="B153" s="167"/>
      <c r="D153" s="160" t="s">
        <v>193</v>
      </c>
      <c r="E153" s="168" t="s">
        <v>1</v>
      </c>
      <c r="F153" s="169" t="s">
        <v>195</v>
      </c>
      <c r="H153" s="170">
        <v>4.5</v>
      </c>
      <c r="I153" s="171"/>
      <c r="L153" s="167"/>
      <c r="M153" s="172"/>
      <c r="T153" s="173"/>
      <c r="AT153" s="168" t="s">
        <v>193</v>
      </c>
      <c r="AU153" s="168" t="s">
        <v>88</v>
      </c>
      <c r="AV153" s="13" t="s">
        <v>192</v>
      </c>
      <c r="AW153" s="13" t="s">
        <v>31</v>
      </c>
      <c r="AX153" s="13" t="s">
        <v>82</v>
      </c>
      <c r="AY153" s="168" t="s">
        <v>186</v>
      </c>
    </row>
    <row r="154" spans="2:65" s="1" customFormat="1" ht="21.75" customHeight="1">
      <c r="B154" s="144"/>
      <c r="C154" s="145" t="s">
        <v>222</v>
      </c>
      <c r="D154" s="145" t="s">
        <v>188</v>
      </c>
      <c r="E154" s="146" t="s">
        <v>2121</v>
      </c>
      <c r="F154" s="147" t="s">
        <v>2122</v>
      </c>
      <c r="G154" s="148" t="s">
        <v>322</v>
      </c>
      <c r="H154" s="149">
        <v>1</v>
      </c>
      <c r="I154" s="150"/>
      <c r="J154" s="151">
        <f>ROUND(I154*H154,2)</f>
        <v>0</v>
      </c>
      <c r="K154" s="152"/>
      <c r="L154" s="32"/>
      <c r="M154" s="153" t="s">
        <v>1</v>
      </c>
      <c r="N154" s="154" t="s">
        <v>41</v>
      </c>
      <c r="P154" s="155">
        <f>O154*H154</f>
        <v>0</v>
      </c>
      <c r="Q154" s="155">
        <v>0</v>
      </c>
      <c r="R154" s="155">
        <f>Q154*H154</f>
        <v>0</v>
      </c>
      <c r="S154" s="155">
        <v>0</v>
      </c>
      <c r="T154" s="156">
        <f>S154*H154</f>
        <v>0</v>
      </c>
      <c r="AR154" s="157" t="s">
        <v>267</v>
      </c>
      <c r="AT154" s="157" t="s">
        <v>188</v>
      </c>
      <c r="AU154" s="157" t="s">
        <v>88</v>
      </c>
      <c r="AY154" s="17" t="s">
        <v>186</v>
      </c>
      <c r="BE154" s="158">
        <f>IF(N154="základná",J154,0)</f>
        <v>0</v>
      </c>
      <c r="BF154" s="158">
        <f>IF(N154="znížená",J154,0)</f>
        <v>0</v>
      </c>
      <c r="BG154" s="158">
        <f>IF(N154="zákl. prenesená",J154,0)</f>
        <v>0</v>
      </c>
      <c r="BH154" s="158">
        <f>IF(N154="zníž. prenesená",J154,0)</f>
        <v>0</v>
      </c>
      <c r="BI154" s="158">
        <f>IF(N154="nulová",J154,0)</f>
        <v>0</v>
      </c>
      <c r="BJ154" s="17" t="s">
        <v>88</v>
      </c>
      <c r="BK154" s="158">
        <f>ROUND(I154*H154,2)</f>
        <v>0</v>
      </c>
      <c r="BL154" s="17" t="s">
        <v>267</v>
      </c>
      <c r="BM154" s="157" t="s">
        <v>267</v>
      </c>
    </row>
    <row r="155" spans="2:65" s="14" customFormat="1">
      <c r="B155" s="174"/>
      <c r="D155" s="160" t="s">
        <v>193</v>
      </c>
      <c r="E155" s="175" t="s">
        <v>1</v>
      </c>
      <c r="F155" s="176" t="s">
        <v>2281</v>
      </c>
      <c r="H155" s="175" t="s">
        <v>1</v>
      </c>
      <c r="I155" s="177"/>
      <c r="L155" s="174"/>
      <c r="M155" s="178"/>
      <c r="T155" s="179"/>
      <c r="AT155" s="175" t="s">
        <v>193</v>
      </c>
      <c r="AU155" s="175" t="s">
        <v>88</v>
      </c>
      <c r="AV155" s="14" t="s">
        <v>82</v>
      </c>
      <c r="AW155" s="14" t="s">
        <v>31</v>
      </c>
      <c r="AX155" s="14" t="s">
        <v>75</v>
      </c>
      <c r="AY155" s="175" t="s">
        <v>186</v>
      </c>
    </row>
    <row r="156" spans="2:65" s="12" customFormat="1">
      <c r="B156" s="159"/>
      <c r="D156" s="160" t="s">
        <v>193</v>
      </c>
      <c r="E156" s="161" t="s">
        <v>1</v>
      </c>
      <c r="F156" s="162" t="s">
        <v>2123</v>
      </c>
      <c r="H156" s="163">
        <v>0.5</v>
      </c>
      <c r="I156" s="164"/>
      <c r="L156" s="159"/>
      <c r="M156" s="165"/>
      <c r="T156" s="166"/>
      <c r="AT156" s="161" t="s">
        <v>193</v>
      </c>
      <c r="AU156" s="161" t="s">
        <v>88</v>
      </c>
      <c r="AV156" s="12" t="s">
        <v>88</v>
      </c>
      <c r="AW156" s="12" t="s">
        <v>31</v>
      </c>
      <c r="AX156" s="12" t="s">
        <v>75</v>
      </c>
      <c r="AY156" s="161" t="s">
        <v>186</v>
      </c>
    </row>
    <row r="157" spans="2:65" s="12" customFormat="1">
      <c r="B157" s="159"/>
      <c r="D157" s="160" t="s">
        <v>193</v>
      </c>
      <c r="E157" s="161" t="s">
        <v>1</v>
      </c>
      <c r="F157" s="162" t="s">
        <v>2285</v>
      </c>
      <c r="H157" s="163">
        <v>0.5</v>
      </c>
      <c r="I157" s="164"/>
      <c r="L157" s="159"/>
      <c r="M157" s="165"/>
      <c r="T157" s="166"/>
      <c r="AT157" s="161" t="s">
        <v>193</v>
      </c>
      <c r="AU157" s="161" t="s">
        <v>88</v>
      </c>
      <c r="AV157" s="12" t="s">
        <v>88</v>
      </c>
      <c r="AW157" s="12" t="s">
        <v>31</v>
      </c>
      <c r="AX157" s="12" t="s">
        <v>75</v>
      </c>
      <c r="AY157" s="161" t="s">
        <v>186</v>
      </c>
    </row>
    <row r="158" spans="2:65" s="13" customFormat="1">
      <c r="B158" s="167"/>
      <c r="D158" s="160" t="s">
        <v>193</v>
      </c>
      <c r="E158" s="168" t="s">
        <v>1</v>
      </c>
      <c r="F158" s="169" t="s">
        <v>195</v>
      </c>
      <c r="H158" s="170">
        <v>1</v>
      </c>
      <c r="I158" s="171"/>
      <c r="L158" s="167"/>
      <c r="M158" s="172"/>
      <c r="T158" s="173"/>
      <c r="AT158" s="168" t="s">
        <v>193</v>
      </c>
      <c r="AU158" s="168" t="s">
        <v>88</v>
      </c>
      <c r="AV158" s="13" t="s">
        <v>192</v>
      </c>
      <c r="AW158" s="13" t="s">
        <v>31</v>
      </c>
      <c r="AX158" s="13" t="s">
        <v>82</v>
      </c>
      <c r="AY158" s="168" t="s">
        <v>186</v>
      </c>
    </row>
    <row r="159" spans="2:65" s="1" customFormat="1" ht="24.25" customHeight="1">
      <c r="B159" s="144"/>
      <c r="C159" s="145" t="s">
        <v>232</v>
      </c>
      <c r="D159" s="145" t="s">
        <v>188</v>
      </c>
      <c r="E159" s="146" t="s">
        <v>2124</v>
      </c>
      <c r="F159" s="147" t="s">
        <v>2125</v>
      </c>
      <c r="G159" s="148" t="s">
        <v>379</v>
      </c>
      <c r="H159" s="149">
        <v>2</v>
      </c>
      <c r="I159" s="150"/>
      <c r="J159" s="151">
        <f>ROUND(I159*H159,2)</f>
        <v>0</v>
      </c>
      <c r="K159" s="152"/>
      <c r="L159" s="32"/>
      <c r="M159" s="153" t="s">
        <v>1</v>
      </c>
      <c r="N159" s="154" t="s">
        <v>41</v>
      </c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AR159" s="157" t="s">
        <v>267</v>
      </c>
      <c r="AT159" s="157" t="s">
        <v>188</v>
      </c>
      <c r="AU159" s="157" t="s">
        <v>88</v>
      </c>
      <c r="AY159" s="17" t="s">
        <v>186</v>
      </c>
      <c r="BE159" s="158">
        <f>IF(N159="základná",J159,0)</f>
        <v>0</v>
      </c>
      <c r="BF159" s="158">
        <f>IF(N159="znížená",J159,0)</f>
        <v>0</v>
      </c>
      <c r="BG159" s="158">
        <f>IF(N159="zákl. prenesená",J159,0)</f>
        <v>0</v>
      </c>
      <c r="BH159" s="158">
        <f>IF(N159="zníž. prenesená",J159,0)</f>
        <v>0</v>
      </c>
      <c r="BI159" s="158">
        <f>IF(N159="nulová",J159,0)</f>
        <v>0</v>
      </c>
      <c r="BJ159" s="17" t="s">
        <v>88</v>
      </c>
      <c r="BK159" s="158">
        <f>ROUND(I159*H159,2)</f>
        <v>0</v>
      </c>
      <c r="BL159" s="17" t="s">
        <v>267</v>
      </c>
      <c r="BM159" s="157" t="s">
        <v>272</v>
      </c>
    </row>
    <row r="160" spans="2:65" s="1" customFormat="1" ht="24.25" customHeight="1">
      <c r="B160" s="144"/>
      <c r="C160" s="145" t="s">
        <v>237</v>
      </c>
      <c r="D160" s="145" t="s">
        <v>188</v>
      </c>
      <c r="E160" s="146" t="s">
        <v>2126</v>
      </c>
      <c r="F160" s="147" t="s">
        <v>2127</v>
      </c>
      <c r="G160" s="148" t="s">
        <v>379</v>
      </c>
      <c r="H160" s="149">
        <v>2</v>
      </c>
      <c r="I160" s="150"/>
      <c r="J160" s="151">
        <f>ROUND(I160*H160,2)</f>
        <v>0</v>
      </c>
      <c r="K160" s="152"/>
      <c r="L160" s="32"/>
      <c r="M160" s="153" t="s">
        <v>1</v>
      </c>
      <c r="N160" s="154" t="s">
        <v>41</v>
      </c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AR160" s="157" t="s">
        <v>267</v>
      </c>
      <c r="AT160" s="157" t="s">
        <v>188</v>
      </c>
      <c r="AU160" s="157" t="s">
        <v>88</v>
      </c>
      <c r="AY160" s="17" t="s">
        <v>186</v>
      </c>
      <c r="BE160" s="158">
        <f>IF(N160="základná",J160,0)</f>
        <v>0</v>
      </c>
      <c r="BF160" s="158">
        <f>IF(N160="znížená",J160,0)</f>
        <v>0</v>
      </c>
      <c r="BG160" s="158">
        <f>IF(N160="zákl. prenesená",J160,0)</f>
        <v>0</v>
      </c>
      <c r="BH160" s="158">
        <f>IF(N160="zníž. prenesená",J160,0)</f>
        <v>0</v>
      </c>
      <c r="BI160" s="158">
        <f>IF(N160="nulová",J160,0)</f>
        <v>0</v>
      </c>
      <c r="BJ160" s="17" t="s">
        <v>88</v>
      </c>
      <c r="BK160" s="158">
        <f>ROUND(I160*H160,2)</f>
        <v>0</v>
      </c>
      <c r="BL160" s="17" t="s">
        <v>267</v>
      </c>
      <c r="BM160" s="157" t="s">
        <v>288</v>
      </c>
    </row>
    <row r="161" spans="2:65" s="1" customFormat="1" ht="24.25" customHeight="1">
      <c r="B161" s="144"/>
      <c r="C161" s="145" t="s">
        <v>249</v>
      </c>
      <c r="D161" s="145" t="s">
        <v>188</v>
      </c>
      <c r="E161" s="146" t="s">
        <v>2133</v>
      </c>
      <c r="F161" s="147" t="s">
        <v>2134</v>
      </c>
      <c r="G161" s="148" t="s">
        <v>1104</v>
      </c>
      <c r="H161" s="198"/>
      <c r="I161" s="150"/>
      <c r="J161" s="151">
        <f>ROUND(I161*H161,2)</f>
        <v>0</v>
      </c>
      <c r="K161" s="152"/>
      <c r="L161" s="32"/>
      <c r="M161" s="153" t="s">
        <v>1</v>
      </c>
      <c r="N161" s="154" t="s">
        <v>41</v>
      </c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AR161" s="157" t="s">
        <v>267</v>
      </c>
      <c r="AT161" s="157" t="s">
        <v>188</v>
      </c>
      <c r="AU161" s="157" t="s">
        <v>88</v>
      </c>
      <c r="AY161" s="17" t="s">
        <v>186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7" t="s">
        <v>88</v>
      </c>
      <c r="BK161" s="158">
        <f>ROUND(I161*H161,2)</f>
        <v>0</v>
      </c>
      <c r="BL161" s="17" t="s">
        <v>267</v>
      </c>
      <c r="BM161" s="157" t="s">
        <v>292</v>
      </c>
    </row>
    <row r="162" spans="2:65" s="11" customFormat="1" ht="22.9" customHeight="1">
      <c r="B162" s="132"/>
      <c r="D162" s="133" t="s">
        <v>74</v>
      </c>
      <c r="E162" s="142" t="s">
        <v>2135</v>
      </c>
      <c r="F162" s="142" t="s">
        <v>2136</v>
      </c>
      <c r="I162" s="135"/>
      <c r="J162" s="143">
        <f>BK162</f>
        <v>0</v>
      </c>
      <c r="L162" s="132"/>
      <c r="M162" s="137"/>
      <c r="P162" s="138">
        <f>SUM(P163:P199)</f>
        <v>0</v>
      </c>
      <c r="R162" s="138">
        <f>SUM(R163:R199)</f>
        <v>0</v>
      </c>
      <c r="T162" s="139">
        <f>SUM(T163:T199)</f>
        <v>0</v>
      </c>
      <c r="AR162" s="133" t="s">
        <v>88</v>
      </c>
      <c r="AT162" s="140" t="s">
        <v>74</v>
      </c>
      <c r="AU162" s="140" t="s">
        <v>82</v>
      </c>
      <c r="AY162" s="133" t="s">
        <v>186</v>
      </c>
      <c r="BK162" s="141">
        <f>SUM(BK163:BK199)</f>
        <v>0</v>
      </c>
    </row>
    <row r="163" spans="2:65" s="1" customFormat="1" ht="24.25" customHeight="1">
      <c r="B163" s="144"/>
      <c r="C163" s="145" t="s">
        <v>254</v>
      </c>
      <c r="D163" s="145" t="s">
        <v>188</v>
      </c>
      <c r="E163" s="146" t="s">
        <v>2137</v>
      </c>
      <c r="F163" s="147" t="s">
        <v>2138</v>
      </c>
      <c r="G163" s="148" t="s">
        <v>322</v>
      </c>
      <c r="H163" s="149">
        <v>2.5</v>
      </c>
      <c r="I163" s="150"/>
      <c r="J163" s="151">
        <f>ROUND(I163*H163,2)</f>
        <v>0</v>
      </c>
      <c r="K163" s="152"/>
      <c r="L163" s="32"/>
      <c r="M163" s="153" t="s">
        <v>1</v>
      </c>
      <c r="N163" s="154" t="s">
        <v>41</v>
      </c>
      <c r="P163" s="155">
        <f>O163*H163</f>
        <v>0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AR163" s="157" t="s">
        <v>267</v>
      </c>
      <c r="AT163" s="157" t="s">
        <v>188</v>
      </c>
      <c r="AU163" s="157" t="s">
        <v>88</v>
      </c>
      <c r="AY163" s="17" t="s">
        <v>186</v>
      </c>
      <c r="BE163" s="158">
        <f>IF(N163="základná",J163,0)</f>
        <v>0</v>
      </c>
      <c r="BF163" s="158">
        <f>IF(N163="znížená",J163,0)</f>
        <v>0</v>
      </c>
      <c r="BG163" s="158">
        <f>IF(N163="zákl. prenesená",J163,0)</f>
        <v>0</v>
      </c>
      <c r="BH163" s="158">
        <f>IF(N163="zníž. prenesená",J163,0)</f>
        <v>0</v>
      </c>
      <c r="BI163" s="158">
        <f>IF(N163="nulová",J163,0)</f>
        <v>0</v>
      </c>
      <c r="BJ163" s="17" t="s">
        <v>88</v>
      </c>
      <c r="BK163" s="158">
        <f>ROUND(I163*H163,2)</f>
        <v>0</v>
      </c>
      <c r="BL163" s="17" t="s">
        <v>267</v>
      </c>
      <c r="BM163" s="157" t="s">
        <v>314</v>
      </c>
    </row>
    <row r="164" spans="2:65" s="14" customFormat="1">
      <c r="B164" s="174"/>
      <c r="D164" s="160" t="s">
        <v>193</v>
      </c>
      <c r="E164" s="175" t="s">
        <v>1</v>
      </c>
      <c r="F164" s="176" t="s">
        <v>2281</v>
      </c>
      <c r="H164" s="175" t="s">
        <v>1</v>
      </c>
      <c r="I164" s="177"/>
      <c r="L164" s="174"/>
      <c r="M164" s="178"/>
      <c r="T164" s="179"/>
      <c r="AT164" s="175" t="s">
        <v>193</v>
      </c>
      <c r="AU164" s="175" t="s">
        <v>88</v>
      </c>
      <c r="AV164" s="14" t="s">
        <v>82</v>
      </c>
      <c r="AW164" s="14" t="s">
        <v>31</v>
      </c>
      <c r="AX164" s="14" t="s">
        <v>75</v>
      </c>
      <c r="AY164" s="175" t="s">
        <v>186</v>
      </c>
    </row>
    <row r="165" spans="2:65" s="12" customFormat="1">
      <c r="B165" s="159"/>
      <c r="D165" s="160" t="s">
        <v>193</v>
      </c>
      <c r="E165" s="161" t="s">
        <v>1</v>
      </c>
      <c r="F165" s="162" t="s">
        <v>2286</v>
      </c>
      <c r="H165" s="163">
        <v>2</v>
      </c>
      <c r="I165" s="164"/>
      <c r="L165" s="159"/>
      <c r="M165" s="165"/>
      <c r="T165" s="166"/>
      <c r="AT165" s="161" t="s">
        <v>193</v>
      </c>
      <c r="AU165" s="161" t="s">
        <v>88</v>
      </c>
      <c r="AV165" s="12" t="s">
        <v>88</v>
      </c>
      <c r="AW165" s="12" t="s">
        <v>31</v>
      </c>
      <c r="AX165" s="12" t="s">
        <v>75</v>
      </c>
      <c r="AY165" s="161" t="s">
        <v>186</v>
      </c>
    </row>
    <row r="166" spans="2:65" s="12" customFormat="1">
      <c r="B166" s="159"/>
      <c r="D166" s="160" t="s">
        <v>193</v>
      </c>
      <c r="E166" s="161" t="s">
        <v>1</v>
      </c>
      <c r="F166" s="162" t="s">
        <v>2287</v>
      </c>
      <c r="H166" s="163">
        <v>0.5</v>
      </c>
      <c r="I166" s="164"/>
      <c r="L166" s="159"/>
      <c r="M166" s="165"/>
      <c r="T166" s="166"/>
      <c r="AT166" s="161" t="s">
        <v>193</v>
      </c>
      <c r="AU166" s="161" t="s">
        <v>88</v>
      </c>
      <c r="AV166" s="12" t="s">
        <v>88</v>
      </c>
      <c r="AW166" s="12" t="s">
        <v>31</v>
      </c>
      <c r="AX166" s="12" t="s">
        <v>75</v>
      </c>
      <c r="AY166" s="161" t="s">
        <v>186</v>
      </c>
    </row>
    <row r="167" spans="2:65" s="13" customFormat="1">
      <c r="B167" s="167"/>
      <c r="D167" s="160" t="s">
        <v>193</v>
      </c>
      <c r="E167" s="168" t="s">
        <v>1</v>
      </c>
      <c r="F167" s="169" t="s">
        <v>195</v>
      </c>
      <c r="H167" s="170">
        <v>2.5</v>
      </c>
      <c r="I167" s="171"/>
      <c r="L167" s="167"/>
      <c r="M167" s="172"/>
      <c r="T167" s="173"/>
      <c r="AT167" s="168" t="s">
        <v>193</v>
      </c>
      <c r="AU167" s="168" t="s">
        <v>88</v>
      </c>
      <c r="AV167" s="13" t="s">
        <v>192</v>
      </c>
      <c r="AW167" s="13" t="s">
        <v>31</v>
      </c>
      <c r="AX167" s="13" t="s">
        <v>82</v>
      </c>
      <c r="AY167" s="168" t="s">
        <v>186</v>
      </c>
    </row>
    <row r="168" spans="2:65" s="1" customFormat="1" ht="24.25" customHeight="1">
      <c r="B168" s="144"/>
      <c r="C168" s="145" t="s">
        <v>261</v>
      </c>
      <c r="D168" s="145" t="s">
        <v>188</v>
      </c>
      <c r="E168" s="146" t="s">
        <v>2142</v>
      </c>
      <c r="F168" s="147" t="s">
        <v>2143</v>
      </c>
      <c r="G168" s="148" t="s">
        <v>322</v>
      </c>
      <c r="H168" s="149">
        <v>7.2</v>
      </c>
      <c r="I168" s="150"/>
      <c r="J168" s="151">
        <f>ROUND(I168*H168,2)</f>
        <v>0</v>
      </c>
      <c r="K168" s="152"/>
      <c r="L168" s="32"/>
      <c r="M168" s="153" t="s">
        <v>1</v>
      </c>
      <c r="N168" s="154" t="s">
        <v>41</v>
      </c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AR168" s="157" t="s">
        <v>267</v>
      </c>
      <c r="AT168" s="157" t="s">
        <v>188</v>
      </c>
      <c r="AU168" s="157" t="s">
        <v>88</v>
      </c>
      <c r="AY168" s="17" t="s">
        <v>186</v>
      </c>
      <c r="BE168" s="158">
        <f>IF(N168="základná",J168,0)</f>
        <v>0</v>
      </c>
      <c r="BF168" s="158">
        <f>IF(N168="znížená",J168,0)</f>
        <v>0</v>
      </c>
      <c r="BG168" s="158">
        <f>IF(N168="zákl. prenesená",J168,0)</f>
        <v>0</v>
      </c>
      <c r="BH168" s="158">
        <f>IF(N168="zníž. prenesená",J168,0)</f>
        <v>0</v>
      </c>
      <c r="BI168" s="158">
        <f>IF(N168="nulová",J168,0)</f>
        <v>0</v>
      </c>
      <c r="BJ168" s="17" t="s">
        <v>88</v>
      </c>
      <c r="BK168" s="158">
        <f>ROUND(I168*H168,2)</f>
        <v>0</v>
      </c>
      <c r="BL168" s="17" t="s">
        <v>267</v>
      </c>
      <c r="BM168" s="157" t="s">
        <v>295</v>
      </c>
    </row>
    <row r="169" spans="2:65" s="14" customFormat="1">
      <c r="B169" s="174"/>
      <c r="D169" s="160" t="s">
        <v>193</v>
      </c>
      <c r="E169" s="175" t="s">
        <v>1</v>
      </c>
      <c r="F169" s="176" t="s">
        <v>2281</v>
      </c>
      <c r="H169" s="175" t="s">
        <v>1</v>
      </c>
      <c r="I169" s="177"/>
      <c r="L169" s="174"/>
      <c r="M169" s="178"/>
      <c r="T169" s="179"/>
      <c r="AT169" s="175" t="s">
        <v>193</v>
      </c>
      <c r="AU169" s="175" t="s">
        <v>88</v>
      </c>
      <c r="AV169" s="14" t="s">
        <v>82</v>
      </c>
      <c r="AW169" s="14" t="s">
        <v>31</v>
      </c>
      <c r="AX169" s="14" t="s">
        <v>75</v>
      </c>
      <c r="AY169" s="175" t="s">
        <v>186</v>
      </c>
    </row>
    <row r="170" spans="2:65" s="12" customFormat="1">
      <c r="B170" s="159"/>
      <c r="D170" s="160" t="s">
        <v>193</v>
      </c>
      <c r="E170" s="161" t="s">
        <v>1</v>
      </c>
      <c r="F170" s="162" t="s">
        <v>2288</v>
      </c>
      <c r="H170" s="163">
        <v>5.2</v>
      </c>
      <c r="I170" s="164"/>
      <c r="L170" s="159"/>
      <c r="M170" s="165"/>
      <c r="T170" s="166"/>
      <c r="AT170" s="161" t="s">
        <v>193</v>
      </c>
      <c r="AU170" s="161" t="s">
        <v>88</v>
      </c>
      <c r="AV170" s="12" t="s">
        <v>88</v>
      </c>
      <c r="AW170" s="12" t="s">
        <v>31</v>
      </c>
      <c r="AX170" s="12" t="s">
        <v>75</v>
      </c>
      <c r="AY170" s="161" t="s">
        <v>186</v>
      </c>
    </row>
    <row r="171" spans="2:65" s="12" customFormat="1">
      <c r="B171" s="159"/>
      <c r="D171" s="160" t="s">
        <v>193</v>
      </c>
      <c r="E171" s="161" t="s">
        <v>1</v>
      </c>
      <c r="F171" s="162" t="s">
        <v>2289</v>
      </c>
      <c r="H171" s="163">
        <v>2</v>
      </c>
      <c r="I171" s="164"/>
      <c r="L171" s="159"/>
      <c r="M171" s="165"/>
      <c r="T171" s="166"/>
      <c r="AT171" s="161" t="s">
        <v>193</v>
      </c>
      <c r="AU171" s="161" t="s">
        <v>88</v>
      </c>
      <c r="AV171" s="12" t="s">
        <v>88</v>
      </c>
      <c r="AW171" s="12" t="s">
        <v>31</v>
      </c>
      <c r="AX171" s="12" t="s">
        <v>75</v>
      </c>
      <c r="AY171" s="161" t="s">
        <v>186</v>
      </c>
    </row>
    <row r="172" spans="2:65" s="13" customFormat="1">
      <c r="B172" s="167"/>
      <c r="D172" s="160" t="s">
        <v>193</v>
      </c>
      <c r="E172" s="168" t="s">
        <v>1</v>
      </c>
      <c r="F172" s="169" t="s">
        <v>195</v>
      </c>
      <c r="H172" s="170">
        <v>7.2</v>
      </c>
      <c r="I172" s="171"/>
      <c r="L172" s="167"/>
      <c r="M172" s="172"/>
      <c r="T172" s="173"/>
      <c r="AT172" s="168" t="s">
        <v>193</v>
      </c>
      <c r="AU172" s="168" t="s">
        <v>88</v>
      </c>
      <c r="AV172" s="13" t="s">
        <v>192</v>
      </c>
      <c r="AW172" s="13" t="s">
        <v>31</v>
      </c>
      <c r="AX172" s="13" t="s">
        <v>82</v>
      </c>
      <c r="AY172" s="168" t="s">
        <v>186</v>
      </c>
    </row>
    <row r="173" spans="2:65" s="1" customFormat="1" ht="24.25" customHeight="1">
      <c r="B173" s="144"/>
      <c r="C173" s="145" t="s">
        <v>264</v>
      </c>
      <c r="D173" s="145" t="s">
        <v>188</v>
      </c>
      <c r="E173" s="146" t="s">
        <v>2147</v>
      </c>
      <c r="F173" s="147" t="s">
        <v>2148</v>
      </c>
      <c r="G173" s="148" t="s">
        <v>322</v>
      </c>
      <c r="H173" s="149">
        <v>2</v>
      </c>
      <c r="I173" s="150"/>
      <c r="J173" s="151">
        <f>ROUND(I173*H173,2)</f>
        <v>0</v>
      </c>
      <c r="K173" s="152"/>
      <c r="L173" s="32"/>
      <c r="M173" s="153" t="s">
        <v>1</v>
      </c>
      <c r="N173" s="154" t="s">
        <v>41</v>
      </c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AR173" s="157" t="s">
        <v>267</v>
      </c>
      <c r="AT173" s="157" t="s">
        <v>188</v>
      </c>
      <c r="AU173" s="157" t="s">
        <v>88</v>
      </c>
      <c r="AY173" s="17" t="s">
        <v>186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7" t="s">
        <v>88</v>
      </c>
      <c r="BK173" s="158">
        <f>ROUND(I173*H173,2)</f>
        <v>0</v>
      </c>
      <c r="BL173" s="17" t="s">
        <v>267</v>
      </c>
      <c r="BM173" s="157" t="s">
        <v>326</v>
      </c>
    </row>
    <row r="174" spans="2:65" s="14" customFormat="1">
      <c r="B174" s="174"/>
      <c r="D174" s="160" t="s">
        <v>193</v>
      </c>
      <c r="E174" s="175" t="s">
        <v>1</v>
      </c>
      <c r="F174" s="176" t="s">
        <v>2281</v>
      </c>
      <c r="H174" s="175" t="s">
        <v>1</v>
      </c>
      <c r="I174" s="177"/>
      <c r="L174" s="174"/>
      <c r="M174" s="178"/>
      <c r="T174" s="179"/>
      <c r="AT174" s="175" t="s">
        <v>193</v>
      </c>
      <c r="AU174" s="175" t="s">
        <v>88</v>
      </c>
      <c r="AV174" s="14" t="s">
        <v>82</v>
      </c>
      <c r="AW174" s="14" t="s">
        <v>31</v>
      </c>
      <c r="AX174" s="14" t="s">
        <v>75</v>
      </c>
      <c r="AY174" s="175" t="s">
        <v>186</v>
      </c>
    </row>
    <row r="175" spans="2:65" s="12" customFormat="1">
      <c r="B175" s="159"/>
      <c r="D175" s="160" t="s">
        <v>193</v>
      </c>
      <c r="E175" s="161" t="s">
        <v>1</v>
      </c>
      <c r="F175" s="162" t="s">
        <v>2286</v>
      </c>
      <c r="H175" s="163">
        <v>2</v>
      </c>
      <c r="I175" s="164"/>
      <c r="L175" s="159"/>
      <c r="M175" s="165"/>
      <c r="T175" s="166"/>
      <c r="AT175" s="161" t="s">
        <v>193</v>
      </c>
      <c r="AU175" s="161" t="s">
        <v>88</v>
      </c>
      <c r="AV175" s="12" t="s">
        <v>88</v>
      </c>
      <c r="AW175" s="12" t="s">
        <v>31</v>
      </c>
      <c r="AX175" s="12" t="s">
        <v>75</v>
      </c>
      <c r="AY175" s="161" t="s">
        <v>186</v>
      </c>
    </row>
    <row r="176" spans="2:65" s="13" customFormat="1">
      <c r="B176" s="167"/>
      <c r="D176" s="160" t="s">
        <v>193</v>
      </c>
      <c r="E176" s="168" t="s">
        <v>1</v>
      </c>
      <c r="F176" s="169" t="s">
        <v>195</v>
      </c>
      <c r="H176" s="170">
        <v>2</v>
      </c>
      <c r="I176" s="171"/>
      <c r="L176" s="167"/>
      <c r="M176" s="172"/>
      <c r="T176" s="173"/>
      <c r="AT176" s="168" t="s">
        <v>193</v>
      </c>
      <c r="AU176" s="168" t="s">
        <v>88</v>
      </c>
      <c r="AV176" s="13" t="s">
        <v>192</v>
      </c>
      <c r="AW176" s="13" t="s">
        <v>31</v>
      </c>
      <c r="AX176" s="13" t="s">
        <v>82</v>
      </c>
      <c r="AY176" s="168" t="s">
        <v>186</v>
      </c>
    </row>
    <row r="177" spans="2:65" s="1" customFormat="1" ht="24.25" customHeight="1">
      <c r="B177" s="144"/>
      <c r="C177" s="145" t="s">
        <v>269</v>
      </c>
      <c r="D177" s="145" t="s">
        <v>188</v>
      </c>
      <c r="E177" s="146" t="s">
        <v>2150</v>
      </c>
      <c r="F177" s="147" t="s">
        <v>2151</v>
      </c>
      <c r="G177" s="148" t="s">
        <v>322</v>
      </c>
      <c r="H177" s="149">
        <v>7.2</v>
      </c>
      <c r="I177" s="150"/>
      <c r="J177" s="151">
        <f>ROUND(I177*H177,2)</f>
        <v>0</v>
      </c>
      <c r="K177" s="152"/>
      <c r="L177" s="32"/>
      <c r="M177" s="153" t="s">
        <v>1</v>
      </c>
      <c r="N177" s="154" t="s">
        <v>41</v>
      </c>
      <c r="P177" s="155">
        <f>O177*H177</f>
        <v>0</v>
      </c>
      <c r="Q177" s="155">
        <v>0</v>
      </c>
      <c r="R177" s="155">
        <f>Q177*H177</f>
        <v>0</v>
      </c>
      <c r="S177" s="155">
        <v>0</v>
      </c>
      <c r="T177" s="156">
        <f>S177*H177</f>
        <v>0</v>
      </c>
      <c r="AR177" s="157" t="s">
        <v>267</v>
      </c>
      <c r="AT177" s="157" t="s">
        <v>188</v>
      </c>
      <c r="AU177" s="157" t="s">
        <v>88</v>
      </c>
      <c r="AY177" s="17" t="s">
        <v>186</v>
      </c>
      <c r="BE177" s="158">
        <f>IF(N177="základná",J177,0)</f>
        <v>0</v>
      </c>
      <c r="BF177" s="158">
        <f>IF(N177="znížená",J177,0)</f>
        <v>0</v>
      </c>
      <c r="BG177" s="158">
        <f>IF(N177="zákl. prenesená",J177,0)</f>
        <v>0</v>
      </c>
      <c r="BH177" s="158">
        <f>IF(N177="zníž. prenesená",J177,0)</f>
        <v>0</v>
      </c>
      <c r="BI177" s="158">
        <f>IF(N177="nulová",J177,0)</f>
        <v>0</v>
      </c>
      <c r="BJ177" s="17" t="s">
        <v>88</v>
      </c>
      <c r="BK177" s="158">
        <f>ROUND(I177*H177,2)</f>
        <v>0</v>
      </c>
      <c r="BL177" s="17" t="s">
        <v>267</v>
      </c>
      <c r="BM177" s="157" t="s">
        <v>331</v>
      </c>
    </row>
    <row r="178" spans="2:65" s="14" customFormat="1">
      <c r="B178" s="174"/>
      <c r="D178" s="160" t="s">
        <v>193</v>
      </c>
      <c r="E178" s="175" t="s">
        <v>1</v>
      </c>
      <c r="F178" s="176" t="s">
        <v>2281</v>
      </c>
      <c r="H178" s="175" t="s">
        <v>1</v>
      </c>
      <c r="I178" s="177"/>
      <c r="L178" s="174"/>
      <c r="M178" s="178"/>
      <c r="T178" s="179"/>
      <c r="AT178" s="175" t="s">
        <v>193</v>
      </c>
      <c r="AU178" s="175" t="s">
        <v>88</v>
      </c>
      <c r="AV178" s="14" t="s">
        <v>82</v>
      </c>
      <c r="AW178" s="14" t="s">
        <v>31</v>
      </c>
      <c r="AX178" s="14" t="s">
        <v>75</v>
      </c>
      <c r="AY178" s="175" t="s">
        <v>186</v>
      </c>
    </row>
    <row r="179" spans="2:65" s="12" customFormat="1">
      <c r="B179" s="159"/>
      <c r="D179" s="160" t="s">
        <v>193</v>
      </c>
      <c r="E179" s="161" t="s">
        <v>1</v>
      </c>
      <c r="F179" s="162" t="s">
        <v>2288</v>
      </c>
      <c r="H179" s="163">
        <v>5.2</v>
      </c>
      <c r="I179" s="164"/>
      <c r="L179" s="159"/>
      <c r="M179" s="165"/>
      <c r="T179" s="166"/>
      <c r="AT179" s="161" t="s">
        <v>193</v>
      </c>
      <c r="AU179" s="161" t="s">
        <v>88</v>
      </c>
      <c r="AV179" s="12" t="s">
        <v>88</v>
      </c>
      <c r="AW179" s="12" t="s">
        <v>31</v>
      </c>
      <c r="AX179" s="12" t="s">
        <v>75</v>
      </c>
      <c r="AY179" s="161" t="s">
        <v>186</v>
      </c>
    </row>
    <row r="180" spans="2:65" s="12" customFormat="1">
      <c r="B180" s="159"/>
      <c r="D180" s="160" t="s">
        <v>193</v>
      </c>
      <c r="E180" s="161" t="s">
        <v>1</v>
      </c>
      <c r="F180" s="162" t="s">
        <v>2289</v>
      </c>
      <c r="H180" s="163">
        <v>2</v>
      </c>
      <c r="I180" s="164"/>
      <c r="L180" s="159"/>
      <c r="M180" s="165"/>
      <c r="T180" s="166"/>
      <c r="AT180" s="161" t="s">
        <v>193</v>
      </c>
      <c r="AU180" s="161" t="s">
        <v>88</v>
      </c>
      <c r="AV180" s="12" t="s">
        <v>88</v>
      </c>
      <c r="AW180" s="12" t="s">
        <v>31</v>
      </c>
      <c r="AX180" s="12" t="s">
        <v>75</v>
      </c>
      <c r="AY180" s="161" t="s">
        <v>186</v>
      </c>
    </row>
    <row r="181" spans="2:65" s="13" customFormat="1">
      <c r="B181" s="167"/>
      <c r="D181" s="160" t="s">
        <v>193</v>
      </c>
      <c r="E181" s="168" t="s">
        <v>1</v>
      </c>
      <c r="F181" s="169" t="s">
        <v>195</v>
      </c>
      <c r="H181" s="170">
        <v>7.2</v>
      </c>
      <c r="I181" s="171"/>
      <c r="L181" s="167"/>
      <c r="M181" s="172"/>
      <c r="T181" s="173"/>
      <c r="AT181" s="168" t="s">
        <v>193</v>
      </c>
      <c r="AU181" s="168" t="s">
        <v>88</v>
      </c>
      <c r="AV181" s="13" t="s">
        <v>192</v>
      </c>
      <c r="AW181" s="13" t="s">
        <v>31</v>
      </c>
      <c r="AX181" s="13" t="s">
        <v>82</v>
      </c>
      <c r="AY181" s="168" t="s">
        <v>186</v>
      </c>
    </row>
    <row r="182" spans="2:65" s="1" customFormat="1" ht="16.5" customHeight="1">
      <c r="B182" s="144"/>
      <c r="C182" s="145" t="s">
        <v>267</v>
      </c>
      <c r="D182" s="145" t="s">
        <v>188</v>
      </c>
      <c r="E182" s="146" t="s">
        <v>2157</v>
      </c>
      <c r="F182" s="147" t="s">
        <v>2158</v>
      </c>
      <c r="G182" s="148" t="s">
        <v>379</v>
      </c>
      <c r="H182" s="149">
        <v>7</v>
      </c>
      <c r="I182" s="150"/>
      <c r="J182" s="151">
        <f>ROUND(I182*H182,2)</f>
        <v>0</v>
      </c>
      <c r="K182" s="152"/>
      <c r="L182" s="32"/>
      <c r="M182" s="153" t="s">
        <v>1</v>
      </c>
      <c r="N182" s="154" t="s">
        <v>41</v>
      </c>
      <c r="P182" s="155">
        <f>O182*H182</f>
        <v>0</v>
      </c>
      <c r="Q182" s="155">
        <v>0</v>
      </c>
      <c r="R182" s="155">
        <f>Q182*H182</f>
        <v>0</v>
      </c>
      <c r="S182" s="155">
        <v>0</v>
      </c>
      <c r="T182" s="156">
        <f>S182*H182</f>
        <v>0</v>
      </c>
      <c r="AR182" s="157" t="s">
        <v>267</v>
      </c>
      <c r="AT182" s="157" t="s">
        <v>188</v>
      </c>
      <c r="AU182" s="157" t="s">
        <v>88</v>
      </c>
      <c r="AY182" s="17" t="s">
        <v>186</v>
      </c>
      <c r="BE182" s="158">
        <f>IF(N182="základná",J182,0)</f>
        <v>0</v>
      </c>
      <c r="BF182" s="158">
        <f>IF(N182="znížená",J182,0)</f>
        <v>0</v>
      </c>
      <c r="BG182" s="158">
        <f>IF(N182="zákl. prenesená",J182,0)</f>
        <v>0</v>
      </c>
      <c r="BH182" s="158">
        <f>IF(N182="zníž. prenesená",J182,0)</f>
        <v>0</v>
      </c>
      <c r="BI182" s="158">
        <f>IF(N182="nulová",J182,0)</f>
        <v>0</v>
      </c>
      <c r="BJ182" s="17" t="s">
        <v>88</v>
      </c>
      <c r="BK182" s="158">
        <f>ROUND(I182*H182,2)</f>
        <v>0</v>
      </c>
      <c r="BL182" s="17" t="s">
        <v>267</v>
      </c>
      <c r="BM182" s="157" t="s">
        <v>336</v>
      </c>
    </row>
    <row r="183" spans="2:65" s="12" customFormat="1">
      <c r="B183" s="159"/>
      <c r="D183" s="160" t="s">
        <v>193</v>
      </c>
      <c r="E183" s="161" t="s">
        <v>1</v>
      </c>
      <c r="F183" s="162" t="s">
        <v>2290</v>
      </c>
      <c r="H183" s="163">
        <v>2</v>
      </c>
      <c r="I183" s="164"/>
      <c r="L183" s="159"/>
      <c r="M183" s="165"/>
      <c r="T183" s="166"/>
      <c r="AT183" s="161" t="s">
        <v>193</v>
      </c>
      <c r="AU183" s="161" t="s">
        <v>88</v>
      </c>
      <c r="AV183" s="12" t="s">
        <v>88</v>
      </c>
      <c r="AW183" s="12" t="s">
        <v>31</v>
      </c>
      <c r="AX183" s="12" t="s">
        <v>75</v>
      </c>
      <c r="AY183" s="161" t="s">
        <v>186</v>
      </c>
    </row>
    <row r="184" spans="2:65" s="12" customFormat="1">
      <c r="B184" s="159"/>
      <c r="D184" s="160" t="s">
        <v>193</v>
      </c>
      <c r="E184" s="161" t="s">
        <v>1</v>
      </c>
      <c r="F184" s="162" t="s">
        <v>2234</v>
      </c>
      <c r="H184" s="163">
        <v>2</v>
      </c>
      <c r="I184" s="164"/>
      <c r="L184" s="159"/>
      <c r="M184" s="165"/>
      <c r="T184" s="166"/>
      <c r="AT184" s="161" t="s">
        <v>193</v>
      </c>
      <c r="AU184" s="161" t="s">
        <v>88</v>
      </c>
      <c r="AV184" s="12" t="s">
        <v>88</v>
      </c>
      <c r="AW184" s="12" t="s">
        <v>31</v>
      </c>
      <c r="AX184" s="12" t="s">
        <v>75</v>
      </c>
      <c r="AY184" s="161" t="s">
        <v>186</v>
      </c>
    </row>
    <row r="185" spans="2:65" s="12" customFormat="1">
      <c r="B185" s="159"/>
      <c r="D185" s="160" t="s">
        <v>193</v>
      </c>
      <c r="E185" s="161" t="s">
        <v>1</v>
      </c>
      <c r="F185" s="162" t="s">
        <v>2235</v>
      </c>
      <c r="H185" s="163">
        <v>1</v>
      </c>
      <c r="I185" s="164"/>
      <c r="L185" s="159"/>
      <c r="M185" s="165"/>
      <c r="T185" s="166"/>
      <c r="AT185" s="161" t="s">
        <v>193</v>
      </c>
      <c r="AU185" s="161" t="s">
        <v>88</v>
      </c>
      <c r="AV185" s="12" t="s">
        <v>88</v>
      </c>
      <c r="AW185" s="12" t="s">
        <v>31</v>
      </c>
      <c r="AX185" s="12" t="s">
        <v>75</v>
      </c>
      <c r="AY185" s="161" t="s">
        <v>186</v>
      </c>
    </row>
    <row r="186" spans="2:65" s="12" customFormat="1">
      <c r="B186" s="159"/>
      <c r="D186" s="160" t="s">
        <v>193</v>
      </c>
      <c r="E186" s="161" t="s">
        <v>1</v>
      </c>
      <c r="F186" s="162" t="s">
        <v>2291</v>
      </c>
      <c r="H186" s="163">
        <v>2</v>
      </c>
      <c r="I186" s="164"/>
      <c r="L186" s="159"/>
      <c r="M186" s="165"/>
      <c r="T186" s="166"/>
      <c r="AT186" s="161" t="s">
        <v>193</v>
      </c>
      <c r="AU186" s="161" t="s">
        <v>88</v>
      </c>
      <c r="AV186" s="12" t="s">
        <v>88</v>
      </c>
      <c r="AW186" s="12" t="s">
        <v>31</v>
      </c>
      <c r="AX186" s="12" t="s">
        <v>75</v>
      </c>
      <c r="AY186" s="161" t="s">
        <v>186</v>
      </c>
    </row>
    <row r="187" spans="2:65" s="13" customFormat="1">
      <c r="B187" s="167"/>
      <c r="D187" s="160" t="s">
        <v>193</v>
      </c>
      <c r="E187" s="168" t="s">
        <v>1</v>
      </c>
      <c r="F187" s="169" t="s">
        <v>195</v>
      </c>
      <c r="H187" s="170">
        <v>7</v>
      </c>
      <c r="I187" s="171"/>
      <c r="L187" s="167"/>
      <c r="M187" s="172"/>
      <c r="T187" s="173"/>
      <c r="AT187" s="168" t="s">
        <v>193</v>
      </c>
      <c r="AU187" s="168" t="s">
        <v>88</v>
      </c>
      <c r="AV187" s="13" t="s">
        <v>192</v>
      </c>
      <c r="AW187" s="13" t="s">
        <v>31</v>
      </c>
      <c r="AX187" s="13" t="s">
        <v>82</v>
      </c>
      <c r="AY187" s="168" t="s">
        <v>186</v>
      </c>
    </row>
    <row r="188" spans="2:65" s="1" customFormat="1" ht="24.25" customHeight="1">
      <c r="B188" s="144"/>
      <c r="C188" s="180" t="s">
        <v>280</v>
      </c>
      <c r="D188" s="180" t="s">
        <v>218</v>
      </c>
      <c r="E188" s="181" t="s">
        <v>2163</v>
      </c>
      <c r="F188" s="182" t="s">
        <v>2164</v>
      </c>
      <c r="G188" s="183" t="s">
        <v>379</v>
      </c>
      <c r="H188" s="184">
        <v>7</v>
      </c>
      <c r="I188" s="185"/>
      <c r="J188" s="186">
        <f>ROUND(I188*H188,2)</f>
        <v>0</v>
      </c>
      <c r="K188" s="187"/>
      <c r="L188" s="188"/>
      <c r="M188" s="189" t="s">
        <v>1</v>
      </c>
      <c r="N188" s="190" t="s">
        <v>41</v>
      </c>
      <c r="P188" s="155">
        <f>O188*H188</f>
        <v>0</v>
      </c>
      <c r="Q188" s="155">
        <v>0</v>
      </c>
      <c r="R188" s="155">
        <f>Q188*H188</f>
        <v>0</v>
      </c>
      <c r="S188" s="155">
        <v>0</v>
      </c>
      <c r="T188" s="156">
        <f>S188*H188</f>
        <v>0</v>
      </c>
      <c r="AR188" s="157" t="s">
        <v>336</v>
      </c>
      <c r="AT188" s="157" t="s">
        <v>218</v>
      </c>
      <c r="AU188" s="157" t="s">
        <v>88</v>
      </c>
      <c r="AY188" s="17" t="s">
        <v>186</v>
      </c>
      <c r="BE188" s="158">
        <f>IF(N188="základná",J188,0)</f>
        <v>0</v>
      </c>
      <c r="BF188" s="158">
        <f>IF(N188="znížená",J188,0)</f>
        <v>0</v>
      </c>
      <c r="BG188" s="158">
        <f>IF(N188="zákl. prenesená",J188,0)</f>
        <v>0</v>
      </c>
      <c r="BH188" s="158">
        <f>IF(N188="zníž. prenesená",J188,0)</f>
        <v>0</v>
      </c>
      <c r="BI188" s="158">
        <f>IF(N188="nulová",J188,0)</f>
        <v>0</v>
      </c>
      <c r="BJ188" s="17" t="s">
        <v>88</v>
      </c>
      <c r="BK188" s="158">
        <f>ROUND(I188*H188,2)</f>
        <v>0</v>
      </c>
      <c r="BL188" s="17" t="s">
        <v>267</v>
      </c>
      <c r="BM188" s="157" t="s">
        <v>341</v>
      </c>
    </row>
    <row r="189" spans="2:65" s="1" customFormat="1" ht="16.5" customHeight="1">
      <c r="B189" s="144"/>
      <c r="C189" s="145" t="s">
        <v>272</v>
      </c>
      <c r="D189" s="145" t="s">
        <v>188</v>
      </c>
      <c r="E189" s="146" t="s">
        <v>2174</v>
      </c>
      <c r="F189" s="147" t="s">
        <v>2175</v>
      </c>
      <c r="G189" s="148" t="s">
        <v>379</v>
      </c>
      <c r="H189" s="149">
        <v>5</v>
      </c>
      <c r="I189" s="150"/>
      <c r="J189" s="151">
        <f>ROUND(I189*H189,2)</f>
        <v>0</v>
      </c>
      <c r="K189" s="152"/>
      <c r="L189" s="32"/>
      <c r="M189" s="153" t="s">
        <v>1</v>
      </c>
      <c r="N189" s="154" t="s">
        <v>41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267</v>
      </c>
      <c r="AT189" s="157" t="s">
        <v>188</v>
      </c>
      <c r="AU189" s="157" t="s">
        <v>88</v>
      </c>
      <c r="AY189" s="17" t="s">
        <v>186</v>
      </c>
      <c r="BE189" s="158">
        <f>IF(N189="základná",J189,0)</f>
        <v>0</v>
      </c>
      <c r="BF189" s="158">
        <f>IF(N189="znížená",J189,0)</f>
        <v>0</v>
      </c>
      <c r="BG189" s="158">
        <f>IF(N189="zákl. prenesená",J189,0)</f>
        <v>0</v>
      </c>
      <c r="BH189" s="158">
        <f>IF(N189="zníž. prenesená",J189,0)</f>
        <v>0</v>
      </c>
      <c r="BI189" s="158">
        <f>IF(N189="nulová",J189,0)</f>
        <v>0</v>
      </c>
      <c r="BJ189" s="17" t="s">
        <v>88</v>
      </c>
      <c r="BK189" s="158">
        <f>ROUND(I189*H189,2)</f>
        <v>0</v>
      </c>
      <c r="BL189" s="17" t="s">
        <v>267</v>
      </c>
      <c r="BM189" s="157" t="s">
        <v>345</v>
      </c>
    </row>
    <row r="190" spans="2:65" s="12" customFormat="1">
      <c r="B190" s="159"/>
      <c r="D190" s="160" t="s">
        <v>193</v>
      </c>
      <c r="E190" s="161" t="s">
        <v>1</v>
      </c>
      <c r="F190" s="162" t="s">
        <v>2292</v>
      </c>
      <c r="H190" s="163">
        <v>2</v>
      </c>
      <c r="I190" s="164"/>
      <c r="L190" s="159"/>
      <c r="M190" s="165"/>
      <c r="T190" s="166"/>
      <c r="AT190" s="161" t="s">
        <v>193</v>
      </c>
      <c r="AU190" s="161" t="s">
        <v>88</v>
      </c>
      <c r="AV190" s="12" t="s">
        <v>88</v>
      </c>
      <c r="AW190" s="12" t="s">
        <v>31</v>
      </c>
      <c r="AX190" s="12" t="s">
        <v>75</v>
      </c>
      <c r="AY190" s="161" t="s">
        <v>186</v>
      </c>
    </row>
    <row r="191" spans="2:65" s="12" customFormat="1">
      <c r="B191" s="159"/>
      <c r="D191" s="160" t="s">
        <v>193</v>
      </c>
      <c r="E191" s="161" t="s">
        <v>1</v>
      </c>
      <c r="F191" s="162" t="s">
        <v>2293</v>
      </c>
      <c r="H191" s="163">
        <v>1</v>
      </c>
      <c r="I191" s="164"/>
      <c r="L191" s="159"/>
      <c r="M191" s="165"/>
      <c r="T191" s="166"/>
      <c r="AT191" s="161" t="s">
        <v>193</v>
      </c>
      <c r="AU191" s="161" t="s">
        <v>88</v>
      </c>
      <c r="AV191" s="12" t="s">
        <v>88</v>
      </c>
      <c r="AW191" s="12" t="s">
        <v>31</v>
      </c>
      <c r="AX191" s="12" t="s">
        <v>75</v>
      </c>
      <c r="AY191" s="161" t="s">
        <v>186</v>
      </c>
    </row>
    <row r="192" spans="2:65" s="12" customFormat="1">
      <c r="B192" s="159"/>
      <c r="D192" s="160" t="s">
        <v>193</v>
      </c>
      <c r="E192" s="161" t="s">
        <v>1</v>
      </c>
      <c r="F192" s="162" t="s">
        <v>2294</v>
      </c>
      <c r="H192" s="163">
        <v>2</v>
      </c>
      <c r="I192" s="164"/>
      <c r="L192" s="159"/>
      <c r="M192" s="165"/>
      <c r="T192" s="166"/>
      <c r="AT192" s="161" t="s">
        <v>193</v>
      </c>
      <c r="AU192" s="161" t="s">
        <v>88</v>
      </c>
      <c r="AV192" s="12" t="s">
        <v>88</v>
      </c>
      <c r="AW192" s="12" t="s">
        <v>31</v>
      </c>
      <c r="AX192" s="12" t="s">
        <v>75</v>
      </c>
      <c r="AY192" s="161" t="s">
        <v>186</v>
      </c>
    </row>
    <row r="193" spans="2:65" s="13" customFormat="1">
      <c r="B193" s="167"/>
      <c r="D193" s="160" t="s">
        <v>193</v>
      </c>
      <c r="E193" s="168" t="s">
        <v>1</v>
      </c>
      <c r="F193" s="169" t="s">
        <v>195</v>
      </c>
      <c r="H193" s="170">
        <v>5</v>
      </c>
      <c r="I193" s="171"/>
      <c r="L193" s="167"/>
      <c r="M193" s="172"/>
      <c r="T193" s="173"/>
      <c r="AT193" s="168" t="s">
        <v>193</v>
      </c>
      <c r="AU193" s="168" t="s">
        <v>88</v>
      </c>
      <c r="AV193" s="13" t="s">
        <v>192</v>
      </c>
      <c r="AW193" s="13" t="s">
        <v>31</v>
      </c>
      <c r="AX193" s="13" t="s">
        <v>82</v>
      </c>
      <c r="AY193" s="168" t="s">
        <v>186</v>
      </c>
    </row>
    <row r="194" spans="2:65" s="1" customFormat="1" ht="33" customHeight="1">
      <c r="B194" s="144"/>
      <c r="C194" s="180" t="s">
        <v>289</v>
      </c>
      <c r="D194" s="180" t="s">
        <v>218</v>
      </c>
      <c r="E194" s="181" t="s">
        <v>2177</v>
      </c>
      <c r="F194" s="182" t="s">
        <v>2178</v>
      </c>
      <c r="G194" s="183" t="s">
        <v>379</v>
      </c>
      <c r="H194" s="184">
        <v>5</v>
      </c>
      <c r="I194" s="185"/>
      <c r="J194" s="186">
        <f>ROUND(I194*H194,2)</f>
        <v>0</v>
      </c>
      <c r="K194" s="187"/>
      <c r="L194" s="188"/>
      <c r="M194" s="189" t="s">
        <v>1</v>
      </c>
      <c r="N194" s="190" t="s">
        <v>41</v>
      </c>
      <c r="P194" s="155">
        <f>O194*H194</f>
        <v>0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AR194" s="157" t="s">
        <v>336</v>
      </c>
      <c r="AT194" s="157" t="s">
        <v>218</v>
      </c>
      <c r="AU194" s="157" t="s">
        <v>88</v>
      </c>
      <c r="AY194" s="17" t="s">
        <v>186</v>
      </c>
      <c r="BE194" s="158">
        <f>IF(N194="základná",J194,0)</f>
        <v>0</v>
      </c>
      <c r="BF194" s="158">
        <f>IF(N194="znížená",J194,0)</f>
        <v>0</v>
      </c>
      <c r="BG194" s="158">
        <f>IF(N194="zákl. prenesená",J194,0)</f>
        <v>0</v>
      </c>
      <c r="BH194" s="158">
        <f>IF(N194="zníž. prenesená",J194,0)</f>
        <v>0</v>
      </c>
      <c r="BI194" s="158">
        <f>IF(N194="nulová",J194,0)</f>
        <v>0</v>
      </c>
      <c r="BJ194" s="17" t="s">
        <v>88</v>
      </c>
      <c r="BK194" s="158">
        <f>ROUND(I194*H194,2)</f>
        <v>0</v>
      </c>
      <c r="BL194" s="17" t="s">
        <v>267</v>
      </c>
      <c r="BM194" s="157" t="s">
        <v>350</v>
      </c>
    </row>
    <row r="195" spans="2:65" s="1" customFormat="1" ht="24.25" customHeight="1">
      <c r="B195" s="144"/>
      <c r="C195" s="145" t="s">
        <v>288</v>
      </c>
      <c r="D195" s="145" t="s">
        <v>188</v>
      </c>
      <c r="E195" s="146" t="s">
        <v>2183</v>
      </c>
      <c r="F195" s="147" t="s">
        <v>2184</v>
      </c>
      <c r="G195" s="148" t="s">
        <v>322</v>
      </c>
      <c r="H195" s="149">
        <v>15.8</v>
      </c>
      <c r="I195" s="150"/>
      <c r="J195" s="151">
        <f>ROUND(I195*H195,2)</f>
        <v>0</v>
      </c>
      <c r="K195" s="152"/>
      <c r="L195" s="32"/>
      <c r="M195" s="153" t="s">
        <v>1</v>
      </c>
      <c r="N195" s="154" t="s">
        <v>41</v>
      </c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AR195" s="157" t="s">
        <v>267</v>
      </c>
      <c r="AT195" s="157" t="s">
        <v>188</v>
      </c>
      <c r="AU195" s="157" t="s">
        <v>88</v>
      </c>
      <c r="AY195" s="17" t="s">
        <v>186</v>
      </c>
      <c r="BE195" s="158">
        <f>IF(N195="základná",J195,0)</f>
        <v>0</v>
      </c>
      <c r="BF195" s="158">
        <f>IF(N195="znížená",J195,0)</f>
        <v>0</v>
      </c>
      <c r="BG195" s="158">
        <f>IF(N195="zákl. prenesená",J195,0)</f>
        <v>0</v>
      </c>
      <c r="BH195" s="158">
        <f>IF(N195="zníž. prenesená",J195,0)</f>
        <v>0</v>
      </c>
      <c r="BI195" s="158">
        <f>IF(N195="nulová",J195,0)</f>
        <v>0</v>
      </c>
      <c r="BJ195" s="17" t="s">
        <v>88</v>
      </c>
      <c r="BK195" s="158">
        <f>ROUND(I195*H195,2)</f>
        <v>0</v>
      </c>
      <c r="BL195" s="17" t="s">
        <v>267</v>
      </c>
      <c r="BM195" s="157" t="s">
        <v>359</v>
      </c>
    </row>
    <row r="196" spans="2:65" s="12" customFormat="1">
      <c r="B196" s="159"/>
      <c r="D196" s="160" t="s">
        <v>193</v>
      </c>
      <c r="E196" s="161" t="s">
        <v>1</v>
      </c>
      <c r="F196" s="162" t="s">
        <v>2295</v>
      </c>
      <c r="H196" s="163">
        <v>15.8</v>
      </c>
      <c r="I196" s="164"/>
      <c r="L196" s="159"/>
      <c r="M196" s="165"/>
      <c r="T196" s="166"/>
      <c r="AT196" s="161" t="s">
        <v>193</v>
      </c>
      <c r="AU196" s="161" t="s">
        <v>88</v>
      </c>
      <c r="AV196" s="12" t="s">
        <v>88</v>
      </c>
      <c r="AW196" s="12" t="s">
        <v>31</v>
      </c>
      <c r="AX196" s="12" t="s">
        <v>75</v>
      </c>
      <c r="AY196" s="161" t="s">
        <v>186</v>
      </c>
    </row>
    <row r="197" spans="2:65" s="13" customFormat="1">
      <c r="B197" s="167"/>
      <c r="D197" s="160" t="s">
        <v>193</v>
      </c>
      <c r="E197" s="168" t="s">
        <v>1</v>
      </c>
      <c r="F197" s="169" t="s">
        <v>195</v>
      </c>
      <c r="H197" s="170">
        <v>15.8</v>
      </c>
      <c r="I197" s="171"/>
      <c r="L197" s="167"/>
      <c r="M197" s="172"/>
      <c r="T197" s="173"/>
      <c r="AT197" s="168" t="s">
        <v>193</v>
      </c>
      <c r="AU197" s="168" t="s">
        <v>88</v>
      </c>
      <c r="AV197" s="13" t="s">
        <v>192</v>
      </c>
      <c r="AW197" s="13" t="s">
        <v>31</v>
      </c>
      <c r="AX197" s="13" t="s">
        <v>82</v>
      </c>
      <c r="AY197" s="168" t="s">
        <v>186</v>
      </c>
    </row>
    <row r="198" spans="2:65" s="1" customFormat="1" ht="24.25" customHeight="1">
      <c r="B198" s="144"/>
      <c r="C198" s="145" t="s">
        <v>301</v>
      </c>
      <c r="D198" s="145" t="s">
        <v>188</v>
      </c>
      <c r="E198" s="146" t="s">
        <v>2186</v>
      </c>
      <c r="F198" s="147" t="s">
        <v>2187</v>
      </c>
      <c r="G198" s="148" t="s">
        <v>322</v>
      </c>
      <c r="H198" s="149">
        <v>15.8</v>
      </c>
      <c r="I198" s="150"/>
      <c r="J198" s="151">
        <f>ROUND(I198*H198,2)</f>
        <v>0</v>
      </c>
      <c r="K198" s="152"/>
      <c r="L198" s="32"/>
      <c r="M198" s="153" t="s">
        <v>1</v>
      </c>
      <c r="N198" s="154" t="s">
        <v>41</v>
      </c>
      <c r="P198" s="155">
        <f>O198*H198</f>
        <v>0</v>
      </c>
      <c r="Q198" s="155">
        <v>0</v>
      </c>
      <c r="R198" s="155">
        <f>Q198*H198</f>
        <v>0</v>
      </c>
      <c r="S198" s="155">
        <v>0</v>
      </c>
      <c r="T198" s="156">
        <f>S198*H198</f>
        <v>0</v>
      </c>
      <c r="AR198" s="157" t="s">
        <v>267</v>
      </c>
      <c r="AT198" s="157" t="s">
        <v>188</v>
      </c>
      <c r="AU198" s="157" t="s">
        <v>88</v>
      </c>
      <c r="AY198" s="17" t="s">
        <v>186</v>
      </c>
      <c r="BE198" s="158">
        <f>IF(N198="základná",J198,0)</f>
        <v>0</v>
      </c>
      <c r="BF198" s="158">
        <f>IF(N198="znížená",J198,0)</f>
        <v>0</v>
      </c>
      <c r="BG198" s="158">
        <f>IF(N198="zákl. prenesená",J198,0)</f>
        <v>0</v>
      </c>
      <c r="BH198" s="158">
        <f>IF(N198="zníž. prenesená",J198,0)</f>
        <v>0</v>
      </c>
      <c r="BI198" s="158">
        <f>IF(N198="nulová",J198,0)</f>
        <v>0</v>
      </c>
      <c r="BJ198" s="17" t="s">
        <v>88</v>
      </c>
      <c r="BK198" s="158">
        <f>ROUND(I198*H198,2)</f>
        <v>0</v>
      </c>
      <c r="BL198" s="17" t="s">
        <v>267</v>
      </c>
      <c r="BM198" s="157" t="s">
        <v>380</v>
      </c>
    </row>
    <row r="199" spans="2:65" s="1" customFormat="1" ht="24.25" customHeight="1">
      <c r="B199" s="144"/>
      <c r="C199" s="145" t="s">
        <v>292</v>
      </c>
      <c r="D199" s="145" t="s">
        <v>188</v>
      </c>
      <c r="E199" s="146" t="s">
        <v>2188</v>
      </c>
      <c r="F199" s="147" t="s">
        <v>2189</v>
      </c>
      <c r="G199" s="148" t="s">
        <v>1104</v>
      </c>
      <c r="H199" s="198"/>
      <c r="I199" s="150"/>
      <c r="J199" s="151">
        <f>ROUND(I199*H199,2)</f>
        <v>0</v>
      </c>
      <c r="K199" s="152"/>
      <c r="L199" s="32"/>
      <c r="M199" s="153" t="s">
        <v>1</v>
      </c>
      <c r="N199" s="154" t="s">
        <v>41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267</v>
      </c>
      <c r="AT199" s="157" t="s">
        <v>188</v>
      </c>
      <c r="AU199" s="157" t="s">
        <v>88</v>
      </c>
      <c r="AY199" s="17" t="s">
        <v>186</v>
      </c>
      <c r="BE199" s="158">
        <f>IF(N199="základná",J199,0)</f>
        <v>0</v>
      </c>
      <c r="BF199" s="158">
        <f>IF(N199="znížená",J199,0)</f>
        <v>0</v>
      </c>
      <c r="BG199" s="158">
        <f>IF(N199="zákl. prenesená",J199,0)</f>
        <v>0</v>
      </c>
      <c r="BH199" s="158">
        <f>IF(N199="zníž. prenesená",J199,0)</f>
        <v>0</v>
      </c>
      <c r="BI199" s="158">
        <f>IF(N199="nulová",J199,0)</f>
        <v>0</v>
      </c>
      <c r="BJ199" s="17" t="s">
        <v>88</v>
      </c>
      <c r="BK199" s="158">
        <f>ROUND(I199*H199,2)</f>
        <v>0</v>
      </c>
      <c r="BL199" s="17" t="s">
        <v>267</v>
      </c>
      <c r="BM199" s="157" t="s">
        <v>389</v>
      </c>
    </row>
    <row r="200" spans="2:65" s="11" customFormat="1" ht="22.9" customHeight="1">
      <c r="B200" s="132"/>
      <c r="D200" s="133" t="s">
        <v>74</v>
      </c>
      <c r="E200" s="142" t="s">
        <v>2190</v>
      </c>
      <c r="F200" s="142" t="s">
        <v>2191</v>
      </c>
      <c r="I200" s="135"/>
      <c r="J200" s="143">
        <f>BK200</f>
        <v>0</v>
      </c>
      <c r="L200" s="132"/>
      <c r="M200" s="137"/>
      <c r="P200" s="138">
        <f>SUM(P201:P254)</f>
        <v>0</v>
      </c>
      <c r="R200" s="138">
        <f>SUM(R201:R254)</f>
        <v>0</v>
      </c>
      <c r="T200" s="139">
        <f>SUM(T201:T254)</f>
        <v>0</v>
      </c>
      <c r="AR200" s="133" t="s">
        <v>88</v>
      </c>
      <c r="AT200" s="140" t="s">
        <v>74</v>
      </c>
      <c r="AU200" s="140" t="s">
        <v>82</v>
      </c>
      <c r="AY200" s="133" t="s">
        <v>186</v>
      </c>
      <c r="BK200" s="141">
        <f>SUM(BK201:BK254)</f>
        <v>0</v>
      </c>
    </row>
    <row r="201" spans="2:65" s="1" customFormat="1" ht="24.25" customHeight="1">
      <c r="B201" s="144"/>
      <c r="C201" s="145" t="s">
        <v>7</v>
      </c>
      <c r="D201" s="145" t="s">
        <v>188</v>
      </c>
      <c r="E201" s="146" t="s">
        <v>2198</v>
      </c>
      <c r="F201" s="147" t="s">
        <v>2199</v>
      </c>
      <c r="G201" s="148" t="s">
        <v>379</v>
      </c>
      <c r="H201" s="149">
        <v>1</v>
      </c>
      <c r="I201" s="150"/>
      <c r="J201" s="151">
        <f>ROUND(I201*H201,2)</f>
        <v>0</v>
      </c>
      <c r="K201" s="152"/>
      <c r="L201" s="32"/>
      <c r="M201" s="153" t="s">
        <v>1</v>
      </c>
      <c r="N201" s="154" t="s">
        <v>41</v>
      </c>
      <c r="P201" s="155">
        <f>O201*H201</f>
        <v>0</v>
      </c>
      <c r="Q201" s="155">
        <v>0</v>
      </c>
      <c r="R201" s="155">
        <f>Q201*H201</f>
        <v>0</v>
      </c>
      <c r="S201" s="155">
        <v>0</v>
      </c>
      <c r="T201" s="156">
        <f>S201*H201</f>
        <v>0</v>
      </c>
      <c r="AR201" s="157" t="s">
        <v>267</v>
      </c>
      <c r="AT201" s="157" t="s">
        <v>188</v>
      </c>
      <c r="AU201" s="157" t="s">
        <v>88</v>
      </c>
      <c r="AY201" s="17" t="s">
        <v>186</v>
      </c>
      <c r="BE201" s="158">
        <f>IF(N201="základná",J201,0)</f>
        <v>0</v>
      </c>
      <c r="BF201" s="158">
        <f>IF(N201="znížená",J201,0)</f>
        <v>0</v>
      </c>
      <c r="BG201" s="158">
        <f>IF(N201="zákl. prenesená",J201,0)</f>
        <v>0</v>
      </c>
      <c r="BH201" s="158">
        <f>IF(N201="zníž. prenesená",J201,0)</f>
        <v>0</v>
      </c>
      <c r="BI201" s="158">
        <f>IF(N201="nulová",J201,0)</f>
        <v>0</v>
      </c>
      <c r="BJ201" s="17" t="s">
        <v>88</v>
      </c>
      <c r="BK201" s="158">
        <f>ROUND(I201*H201,2)</f>
        <v>0</v>
      </c>
      <c r="BL201" s="17" t="s">
        <v>267</v>
      </c>
      <c r="BM201" s="157" t="s">
        <v>393</v>
      </c>
    </row>
    <row r="202" spans="2:65" s="12" customFormat="1">
      <c r="B202" s="159"/>
      <c r="D202" s="160" t="s">
        <v>193</v>
      </c>
      <c r="E202" s="161" t="s">
        <v>1</v>
      </c>
      <c r="F202" s="162" t="s">
        <v>2218</v>
      </c>
      <c r="H202" s="163">
        <v>1</v>
      </c>
      <c r="I202" s="164"/>
      <c r="L202" s="159"/>
      <c r="M202" s="165"/>
      <c r="T202" s="166"/>
      <c r="AT202" s="161" t="s">
        <v>193</v>
      </c>
      <c r="AU202" s="161" t="s">
        <v>88</v>
      </c>
      <c r="AV202" s="12" t="s">
        <v>88</v>
      </c>
      <c r="AW202" s="12" t="s">
        <v>31</v>
      </c>
      <c r="AX202" s="12" t="s">
        <v>75</v>
      </c>
      <c r="AY202" s="161" t="s">
        <v>186</v>
      </c>
    </row>
    <row r="203" spans="2:65" s="13" customFormat="1">
      <c r="B203" s="167"/>
      <c r="D203" s="160" t="s">
        <v>193</v>
      </c>
      <c r="E203" s="168" t="s">
        <v>1</v>
      </c>
      <c r="F203" s="169" t="s">
        <v>195</v>
      </c>
      <c r="H203" s="170">
        <v>1</v>
      </c>
      <c r="I203" s="171"/>
      <c r="L203" s="167"/>
      <c r="M203" s="172"/>
      <c r="T203" s="173"/>
      <c r="AT203" s="168" t="s">
        <v>193</v>
      </c>
      <c r="AU203" s="168" t="s">
        <v>88</v>
      </c>
      <c r="AV203" s="13" t="s">
        <v>192</v>
      </c>
      <c r="AW203" s="13" t="s">
        <v>31</v>
      </c>
      <c r="AX203" s="13" t="s">
        <v>82</v>
      </c>
      <c r="AY203" s="168" t="s">
        <v>186</v>
      </c>
    </row>
    <row r="204" spans="2:65" s="1" customFormat="1" ht="37.9" customHeight="1">
      <c r="B204" s="144"/>
      <c r="C204" s="180" t="s">
        <v>314</v>
      </c>
      <c r="D204" s="180" t="s">
        <v>218</v>
      </c>
      <c r="E204" s="181" t="s">
        <v>2201</v>
      </c>
      <c r="F204" s="182" t="s">
        <v>2202</v>
      </c>
      <c r="G204" s="183" t="s">
        <v>379</v>
      </c>
      <c r="H204" s="184">
        <v>1</v>
      </c>
      <c r="I204" s="185"/>
      <c r="J204" s="186">
        <f>ROUND(I204*H204,2)</f>
        <v>0</v>
      </c>
      <c r="K204" s="187"/>
      <c r="L204" s="188"/>
      <c r="M204" s="189" t="s">
        <v>1</v>
      </c>
      <c r="N204" s="190" t="s">
        <v>41</v>
      </c>
      <c r="P204" s="155">
        <f>O204*H204</f>
        <v>0</v>
      </c>
      <c r="Q204" s="155">
        <v>0</v>
      </c>
      <c r="R204" s="155">
        <f>Q204*H204</f>
        <v>0</v>
      </c>
      <c r="S204" s="155">
        <v>0</v>
      </c>
      <c r="T204" s="156">
        <f>S204*H204</f>
        <v>0</v>
      </c>
      <c r="AR204" s="157" t="s">
        <v>336</v>
      </c>
      <c r="AT204" s="157" t="s">
        <v>218</v>
      </c>
      <c r="AU204" s="157" t="s">
        <v>88</v>
      </c>
      <c r="AY204" s="17" t="s">
        <v>186</v>
      </c>
      <c r="BE204" s="158">
        <f>IF(N204="základná",J204,0)</f>
        <v>0</v>
      </c>
      <c r="BF204" s="158">
        <f>IF(N204="znížená",J204,0)</f>
        <v>0</v>
      </c>
      <c r="BG204" s="158">
        <f>IF(N204="zákl. prenesená",J204,0)</f>
        <v>0</v>
      </c>
      <c r="BH204" s="158">
        <f>IF(N204="zníž. prenesená",J204,0)</f>
        <v>0</v>
      </c>
      <c r="BI204" s="158">
        <f>IF(N204="nulová",J204,0)</f>
        <v>0</v>
      </c>
      <c r="BJ204" s="17" t="s">
        <v>88</v>
      </c>
      <c r="BK204" s="158">
        <f>ROUND(I204*H204,2)</f>
        <v>0</v>
      </c>
      <c r="BL204" s="17" t="s">
        <v>267</v>
      </c>
      <c r="BM204" s="157" t="s">
        <v>398</v>
      </c>
    </row>
    <row r="205" spans="2:65" s="1" customFormat="1" ht="24.25" customHeight="1">
      <c r="B205" s="144"/>
      <c r="C205" s="180" t="s">
        <v>319</v>
      </c>
      <c r="D205" s="180" t="s">
        <v>218</v>
      </c>
      <c r="E205" s="181" t="s">
        <v>2203</v>
      </c>
      <c r="F205" s="182" t="s">
        <v>2204</v>
      </c>
      <c r="G205" s="183" t="s">
        <v>379</v>
      </c>
      <c r="H205" s="184">
        <v>1</v>
      </c>
      <c r="I205" s="185"/>
      <c r="J205" s="186">
        <f>ROUND(I205*H205,2)</f>
        <v>0</v>
      </c>
      <c r="K205" s="187"/>
      <c r="L205" s="188"/>
      <c r="M205" s="189" t="s">
        <v>1</v>
      </c>
      <c r="N205" s="190" t="s">
        <v>41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336</v>
      </c>
      <c r="AT205" s="157" t="s">
        <v>218</v>
      </c>
      <c r="AU205" s="157" t="s">
        <v>88</v>
      </c>
      <c r="AY205" s="17" t="s">
        <v>186</v>
      </c>
      <c r="BE205" s="158">
        <f>IF(N205="základná",J205,0)</f>
        <v>0</v>
      </c>
      <c r="BF205" s="158">
        <f>IF(N205="znížená",J205,0)</f>
        <v>0</v>
      </c>
      <c r="BG205" s="158">
        <f>IF(N205="zákl. prenesená",J205,0)</f>
        <v>0</v>
      </c>
      <c r="BH205" s="158">
        <f>IF(N205="zníž. prenesená",J205,0)</f>
        <v>0</v>
      </c>
      <c r="BI205" s="158">
        <f>IF(N205="nulová",J205,0)</f>
        <v>0</v>
      </c>
      <c r="BJ205" s="17" t="s">
        <v>88</v>
      </c>
      <c r="BK205" s="158">
        <f>ROUND(I205*H205,2)</f>
        <v>0</v>
      </c>
      <c r="BL205" s="17" t="s">
        <v>267</v>
      </c>
      <c r="BM205" s="157" t="s">
        <v>401</v>
      </c>
    </row>
    <row r="206" spans="2:65" s="1" customFormat="1" ht="16.5" customHeight="1">
      <c r="B206" s="144"/>
      <c r="C206" s="145" t="s">
        <v>295</v>
      </c>
      <c r="D206" s="145" t="s">
        <v>188</v>
      </c>
      <c r="E206" s="146" t="s">
        <v>2296</v>
      </c>
      <c r="F206" s="147" t="s">
        <v>2297</v>
      </c>
      <c r="G206" s="148" t="s">
        <v>379</v>
      </c>
      <c r="H206" s="149">
        <v>1</v>
      </c>
      <c r="I206" s="150"/>
      <c r="J206" s="151">
        <f>ROUND(I206*H206,2)</f>
        <v>0</v>
      </c>
      <c r="K206" s="152"/>
      <c r="L206" s="32"/>
      <c r="M206" s="153" t="s">
        <v>1</v>
      </c>
      <c r="N206" s="154" t="s">
        <v>41</v>
      </c>
      <c r="P206" s="155">
        <f>O206*H206</f>
        <v>0</v>
      </c>
      <c r="Q206" s="155">
        <v>0</v>
      </c>
      <c r="R206" s="155">
        <f>Q206*H206</f>
        <v>0</v>
      </c>
      <c r="S206" s="155">
        <v>0</v>
      </c>
      <c r="T206" s="156">
        <f>S206*H206</f>
        <v>0</v>
      </c>
      <c r="AR206" s="157" t="s">
        <v>267</v>
      </c>
      <c r="AT206" s="157" t="s">
        <v>188</v>
      </c>
      <c r="AU206" s="157" t="s">
        <v>88</v>
      </c>
      <c r="AY206" s="17" t="s">
        <v>186</v>
      </c>
      <c r="BE206" s="158">
        <f>IF(N206="základná",J206,0)</f>
        <v>0</v>
      </c>
      <c r="BF206" s="158">
        <f>IF(N206="znížená",J206,0)</f>
        <v>0</v>
      </c>
      <c r="BG206" s="158">
        <f>IF(N206="zákl. prenesená",J206,0)</f>
        <v>0</v>
      </c>
      <c r="BH206" s="158">
        <f>IF(N206="zníž. prenesená",J206,0)</f>
        <v>0</v>
      </c>
      <c r="BI206" s="158">
        <f>IF(N206="nulová",J206,0)</f>
        <v>0</v>
      </c>
      <c r="BJ206" s="17" t="s">
        <v>88</v>
      </c>
      <c r="BK206" s="158">
        <f>ROUND(I206*H206,2)</f>
        <v>0</v>
      </c>
      <c r="BL206" s="17" t="s">
        <v>267</v>
      </c>
      <c r="BM206" s="157" t="s">
        <v>411</v>
      </c>
    </row>
    <row r="207" spans="2:65" s="12" customFormat="1">
      <c r="B207" s="159"/>
      <c r="D207" s="160" t="s">
        <v>193</v>
      </c>
      <c r="E207" s="161" t="s">
        <v>1</v>
      </c>
      <c r="F207" s="162" t="s">
        <v>2218</v>
      </c>
      <c r="H207" s="163">
        <v>1</v>
      </c>
      <c r="I207" s="164"/>
      <c r="L207" s="159"/>
      <c r="M207" s="165"/>
      <c r="T207" s="166"/>
      <c r="AT207" s="161" t="s">
        <v>193</v>
      </c>
      <c r="AU207" s="161" t="s">
        <v>88</v>
      </c>
      <c r="AV207" s="12" t="s">
        <v>88</v>
      </c>
      <c r="AW207" s="12" t="s">
        <v>31</v>
      </c>
      <c r="AX207" s="12" t="s">
        <v>75</v>
      </c>
      <c r="AY207" s="161" t="s">
        <v>186</v>
      </c>
    </row>
    <row r="208" spans="2:65" s="13" customFormat="1">
      <c r="B208" s="167"/>
      <c r="D208" s="160" t="s">
        <v>193</v>
      </c>
      <c r="E208" s="168" t="s">
        <v>1</v>
      </c>
      <c r="F208" s="169" t="s">
        <v>195</v>
      </c>
      <c r="H208" s="170">
        <v>1</v>
      </c>
      <c r="I208" s="171"/>
      <c r="L208" s="167"/>
      <c r="M208" s="172"/>
      <c r="T208" s="173"/>
      <c r="AT208" s="168" t="s">
        <v>193</v>
      </c>
      <c r="AU208" s="168" t="s">
        <v>88</v>
      </c>
      <c r="AV208" s="13" t="s">
        <v>192</v>
      </c>
      <c r="AW208" s="13" t="s">
        <v>31</v>
      </c>
      <c r="AX208" s="13" t="s">
        <v>82</v>
      </c>
      <c r="AY208" s="168" t="s">
        <v>186</v>
      </c>
    </row>
    <row r="209" spans="2:65" s="1" customFormat="1" ht="24.25" customHeight="1">
      <c r="B209" s="144"/>
      <c r="C209" s="180" t="s">
        <v>328</v>
      </c>
      <c r="D209" s="180" t="s">
        <v>218</v>
      </c>
      <c r="E209" s="181" t="s">
        <v>2298</v>
      </c>
      <c r="F209" s="182" t="s">
        <v>2299</v>
      </c>
      <c r="G209" s="183" t="s">
        <v>379</v>
      </c>
      <c r="H209" s="184">
        <v>1</v>
      </c>
      <c r="I209" s="185"/>
      <c r="J209" s="186">
        <f t="shared" ref="J209:J214" si="0">ROUND(I209*H209,2)</f>
        <v>0</v>
      </c>
      <c r="K209" s="187"/>
      <c r="L209" s="188"/>
      <c r="M209" s="189" t="s">
        <v>1</v>
      </c>
      <c r="N209" s="190" t="s">
        <v>41</v>
      </c>
      <c r="P209" s="155">
        <f t="shared" ref="P209:P214" si="1">O209*H209</f>
        <v>0</v>
      </c>
      <c r="Q209" s="155">
        <v>0</v>
      </c>
      <c r="R209" s="155">
        <f t="shared" ref="R209:R214" si="2">Q209*H209</f>
        <v>0</v>
      </c>
      <c r="S209" s="155">
        <v>0</v>
      </c>
      <c r="T209" s="156">
        <f t="shared" ref="T209:T214" si="3">S209*H209</f>
        <v>0</v>
      </c>
      <c r="AR209" s="157" t="s">
        <v>336</v>
      </c>
      <c r="AT209" s="157" t="s">
        <v>218</v>
      </c>
      <c r="AU209" s="157" t="s">
        <v>88</v>
      </c>
      <c r="AY209" s="17" t="s">
        <v>186</v>
      </c>
      <c r="BE209" s="158">
        <f t="shared" ref="BE209:BE214" si="4">IF(N209="základná",J209,0)</f>
        <v>0</v>
      </c>
      <c r="BF209" s="158">
        <f t="shared" ref="BF209:BF214" si="5">IF(N209="znížená",J209,0)</f>
        <v>0</v>
      </c>
      <c r="BG209" s="158">
        <f t="shared" ref="BG209:BG214" si="6">IF(N209="zákl. prenesená",J209,0)</f>
        <v>0</v>
      </c>
      <c r="BH209" s="158">
        <f t="shared" ref="BH209:BH214" si="7">IF(N209="zníž. prenesená",J209,0)</f>
        <v>0</v>
      </c>
      <c r="BI209" s="158">
        <f t="shared" ref="BI209:BI214" si="8">IF(N209="nulová",J209,0)</f>
        <v>0</v>
      </c>
      <c r="BJ209" s="17" t="s">
        <v>88</v>
      </c>
      <c r="BK209" s="158">
        <f t="shared" ref="BK209:BK214" si="9">ROUND(I209*H209,2)</f>
        <v>0</v>
      </c>
      <c r="BL209" s="17" t="s">
        <v>267</v>
      </c>
      <c r="BM209" s="157" t="s">
        <v>418</v>
      </c>
    </row>
    <row r="210" spans="2:65" s="1" customFormat="1" ht="24.25" customHeight="1">
      <c r="B210" s="144"/>
      <c r="C210" s="145" t="s">
        <v>326</v>
      </c>
      <c r="D210" s="145" t="s">
        <v>188</v>
      </c>
      <c r="E210" s="146" t="s">
        <v>2300</v>
      </c>
      <c r="F210" s="147" t="s">
        <v>2301</v>
      </c>
      <c r="G210" s="148" t="s">
        <v>379</v>
      </c>
      <c r="H210" s="149">
        <v>1</v>
      </c>
      <c r="I210" s="150"/>
      <c r="J210" s="151">
        <f t="shared" si="0"/>
        <v>0</v>
      </c>
      <c r="K210" s="152"/>
      <c r="L210" s="32"/>
      <c r="M210" s="153" t="s">
        <v>1</v>
      </c>
      <c r="N210" s="154" t="s">
        <v>41</v>
      </c>
      <c r="P210" s="155">
        <f t="shared" si="1"/>
        <v>0</v>
      </c>
      <c r="Q210" s="155">
        <v>0</v>
      </c>
      <c r="R210" s="155">
        <f t="shared" si="2"/>
        <v>0</v>
      </c>
      <c r="S210" s="155">
        <v>0</v>
      </c>
      <c r="T210" s="156">
        <f t="shared" si="3"/>
        <v>0</v>
      </c>
      <c r="AR210" s="157" t="s">
        <v>267</v>
      </c>
      <c r="AT210" s="157" t="s">
        <v>188</v>
      </c>
      <c r="AU210" s="157" t="s">
        <v>88</v>
      </c>
      <c r="AY210" s="17" t="s">
        <v>186</v>
      </c>
      <c r="BE210" s="158">
        <f t="shared" si="4"/>
        <v>0</v>
      </c>
      <c r="BF210" s="158">
        <f t="shared" si="5"/>
        <v>0</v>
      </c>
      <c r="BG210" s="158">
        <f t="shared" si="6"/>
        <v>0</v>
      </c>
      <c r="BH210" s="158">
        <f t="shared" si="7"/>
        <v>0</v>
      </c>
      <c r="BI210" s="158">
        <f t="shared" si="8"/>
        <v>0</v>
      </c>
      <c r="BJ210" s="17" t="s">
        <v>88</v>
      </c>
      <c r="BK210" s="158">
        <f t="shared" si="9"/>
        <v>0</v>
      </c>
      <c r="BL210" s="17" t="s">
        <v>267</v>
      </c>
      <c r="BM210" s="157" t="s">
        <v>429</v>
      </c>
    </row>
    <row r="211" spans="2:65" s="1" customFormat="1" ht="33" customHeight="1">
      <c r="B211" s="144"/>
      <c r="C211" s="180" t="s">
        <v>338</v>
      </c>
      <c r="D211" s="180" t="s">
        <v>218</v>
      </c>
      <c r="E211" s="181" t="s">
        <v>2302</v>
      </c>
      <c r="F211" s="182" t="s">
        <v>2303</v>
      </c>
      <c r="G211" s="183" t="s">
        <v>379</v>
      </c>
      <c r="H211" s="184">
        <v>1</v>
      </c>
      <c r="I211" s="185"/>
      <c r="J211" s="186">
        <f t="shared" si="0"/>
        <v>0</v>
      </c>
      <c r="K211" s="187"/>
      <c r="L211" s="188"/>
      <c r="M211" s="189" t="s">
        <v>1</v>
      </c>
      <c r="N211" s="190" t="s">
        <v>41</v>
      </c>
      <c r="P211" s="155">
        <f t="shared" si="1"/>
        <v>0</v>
      </c>
      <c r="Q211" s="155">
        <v>0</v>
      </c>
      <c r="R211" s="155">
        <f t="shared" si="2"/>
        <v>0</v>
      </c>
      <c r="S211" s="155">
        <v>0</v>
      </c>
      <c r="T211" s="156">
        <f t="shared" si="3"/>
        <v>0</v>
      </c>
      <c r="AR211" s="157" t="s">
        <v>336</v>
      </c>
      <c r="AT211" s="157" t="s">
        <v>218</v>
      </c>
      <c r="AU211" s="157" t="s">
        <v>88</v>
      </c>
      <c r="AY211" s="17" t="s">
        <v>186</v>
      </c>
      <c r="BE211" s="158">
        <f t="shared" si="4"/>
        <v>0</v>
      </c>
      <c r="BF211" s="158">
        <f t="shared" si="5"/>
        <v>0</v>
      </c>
      <c r="BG211" s="158">
        <f t="shared" si="6"/>
        <v>0</v>
      </c>
      <c r="BH211" s="158">
        <f t="shared" si="7"/>
        <v>0</v>
      </c>
      <c r="BI211" s="158">
        <f t="shared" si="8"/>
        <v>0</v>
      </c>
      <c r="BJ211" s="17" t="s">
        <v>88</v>
      </c>
      <c r="BK211" s="158">
        <f t="shared" si="9"/>
        <v>0</v>
      </c>
      <c r="BL211" s="17" t="s">
        <v>267</v>
      </c>
      <c r="BM211" s="157" t="s">
        <v>439</v>
      </c>
    </row>
    <row r="212" spans="2:65" s="1" customFormat="1" ht="16.5" customHeight="1">
      <c r="B212" s="144"/>
      <c r="C212" s="145" t="s">
        <v>331</v>
      </c>
      <c r="D212" s="145" t="s">
        <v>188</v>
      </c>
      <c r="E212" s="146" t="s">
        <v>2304</v>
      </c>
      <c r="F212" s="147" t="s">
        <v>2305</v>
      </c>
      <c r="G212" s="148" t="s">
        <v>379</v>
      </c>
      <c r="H212" s="149">
        <v>1</v>
      </c>
      <c r="I212" s="150"/>
      <c r="J212" s="151">
        <f t="shared" si="0"/>
        <v>0</v>
      </c>
      <c r="K212" s="152"/>
      <c r="L212" s="32"/>
      <c r="M212" s="153" t="s">
        <v>1</v>
      </c>
      <c r="N212" s="154" t="s">
        <v>41</v>
      </c>
      <c r="P212" s="155">
        <f t="shared" si="1"/>
        <v>0</v>
      </c>
      <c r="Q212" s="155">
        <v>0</v>
      </c>
      <c r="R212" s="155">
        <f t="shared" si="2"/>
        <v>0</v>
      </c>
      <c r="S212" s="155">
        <v>0</v>
      </c>
      <c r="T212" s="156">
        <f t="shared" si="3"/>
        <v>0</v>
      </c>
      <c r="AR212" s="157" t="s">
        <v>267</v>
      </c>
      <c r="AT212" s="157" t="s">
        <v>188</v>
      </c>
      <c r="AU212" s="157" t="s">
        <v>88</v>
      </c>
      <c r="AY212" s="17" t="s">
        <v>186</v>
      </c>
      <c r="BE212" s="158">
        <f t="shared" si="4"/>
        <v>0</v>
      </c>
      <c r="BF212" s="158">
        <f t="shared" si="5"/>
        <v>0</v>
      </c>
      <c r="BG212" s="158">
        <f t="shared" si="6"/>
        <v>0</v>
      </c>
      <c r="BH212" s="158">
        <f t="shared" si="7"/>
        <v>0</v>
      </c>
      <c r="BI212" s="158">
        <f t="shared" si="8"/>
        <v>0</v>
      </c>
      <c r="BJ212" s="17" t="s">
        <v>88</v>
      </c>
      <c r="BK212" s="158">
        <f t="shared" si="9"/>
        <v>0</v>
      </c>
      <c r="BL212" s="17" t="s">
        <v>267</v>
      </c>
      <c r="BM212" s="157" t="s">
        <v>448</v>
      </c>
    </row>
    <row r="213" spans="2:65" s="1" customFormat="1" ht="16.5" customHeight="1">
      <c r="B213" s="144"/>
      <c r="C213" s="180" t="s">
        <v>347</v>
      </c>
      <c r="D213" s="180" t="s">
        <v>218</v>
      </c>
      <c r="E213" s="181" t="s">
        <v>2306</v>
      </c>
      <c r="F213" s="182" t="s">
        <v>2307</v>
      </c>
      <c r="G213" s="183" t="s">
        <v>379</v>
      </c>
      <c r="H213" s="184">
        <v>1</v>
      </c>
      <c r="I213" s="185"/>
      <c r="J213" s="186">
        <f t="shared" si="0"/>
        <v>0</v>
      </c>
      <c r="K213" s="187"/>
      <c r="L213" s="188"/>
      <c r="M213" s="189" t="s">
        <v>1</v>
      </c>
      <c r="N213" s="190" t="s">
        <v>41</v>
      </c>
      <c r="P213" s="155">
        <f t="shared" si="1"/>
        <v>0</v>
      </c>
      <c r="Q213" s="155">
        <v>0</v>
      </c>
      <c r="R213" s="155">
        <f t="shared" si="2"/>
        <v>0</v>
      </c>
      <c r="S213" s="155">
        <v>0</v>
      </c>
      <c r="T213" s="156">
        <f t="shared" si="3"/>
        <v>0</v>
      </c>
      <c r="AR213" s="157" t="s">
        <v>336</v>
      </c>
      <c r="AT213" s="157" t="s">
        <v>218</v>
      </c>
      <c r="AU213" s="157" t="s">
        <v>88</v>
      </c>
      <c r="AY213" s="17" t="s">
        <v>186</v>
      </c>
      <c r="BE213" s="158">
        <f t="shared" si="4"/>
        <v>0</v>
      </c>
      <c r="BF213" s="158">
        <f t="shared" si="5"/>
        <v>0</v>
      </c>
      <c r="BG213" s="158">
        <f t="shared" si="6"/>
        <v>0</v>
      </c>
      <c r="BH213" s="158">
        <f t="shared" si="7"/>
        <v>0</v>
      </c>
      <c r="BI213" s="158">
        <f t="shared" si="8"/>
        <v>0</v>
      </c>
      <c r="BJ213" s="17" t="s">
        <v>88</v>
      </c>
      <c r="BK213" s="158">
        <f t="shared" si="9"/>
        <v>0</v>
      </c>
      <c r="BL213" s="17" t="s">
        <v>267</v>
      </c>
      <c r="BM213" s="157" t="s">
        <v>451</v>
      </c>
    </row>
    <row r="214" spans="2:65" s="1" customFormat="1" ht="24.25" customHeight="1">
      <c r="B214" s="144"/>
      <c r="C214" s="145" t="s">
        <v>336</v>
      </c>
      <c r="D214" s="145" t="s">
        <v>188</v>
      </c>
      <c r="E214" s="146" t="s">
        <v>2205</v>
      </c>
      <c r="F214" s="147" t="s">
        <v>2206</v>
      </c>
      <c r="G214" s="148" t="s">
        <v>379</v>
      </c>
      <c r="H214" s="149">
        <v>1</v>
      </c>
      <c r="I214" s="150"/>
      <c r="J214" s="151">
        <f t="shared" si="0"/>
        <v>0</v>
      </c>
      <c r="K214" s="152"/>
      <c r="L214" s="32"/>
      <c r="M214" s="153" t="s">
        <v>1</v>
      </c>
      <c r="N214" s="154" t="s">
        <v>41</v>
      </c>
      <c r="P214" s="155">
        <f t="shared" si="1"/>
        <v>0</v>
      </c>
      <c r="Q214" s="155">
        <v>0</v>
      </c>
      <c r="R214" s="155">
        <f t="shared" si="2"/>
        <v>0</v>
      </c>
      <c r="S214" s="155">
        <v>0</v>
      </c>
      <c r="T214" s="156">
        <f t="shared" si="3"/>
        <v>0</v>
      </c>
      <c r="AR214" s="157" t="s">
        <v>267</v>
      </c>
      <c r="AT214" s="157" t="s">
        <v>188</v>
      </c>
      <c r="AU214" s="157" t="s">
        <v>88</v>
      </c>
      <c r="AY214" s="17" t="s">
        <v>186</v>
      </c>
      <c r="BE214" s="158">
        <f t="shared" si="4"/>
        <v>0</v>
      </c>
      <c r="BF214" s="158">
        <f t="shared" si="5"/>
        <v>0</v>
      </c>
      <c r="BG214" s="158">
        <f t="shared" si="6"/>
        <v>0</v>
      </c>
      <c r="BH214" s="158">
        <f t="shared" si="7"/>
        <v>0</v>
      </c>
      <c r="BI214" s="158">
        <f t="shared" si="8"/>
        <v>0</v>
      </c>
      <c r="BJ214" s="17" t="s">
        <v>88</v>
      </c>
      <c r="BK214" s="158">
        <f t="shared" si="9"/>
        <v>0</v>
      </c>
      <c r="BL214" s="17" t="s">
        <v>267</v>
      </c>
      <c r="BM214" s="157" t="s">
        <v>455</v>
      </c>
    </row>
    <row r="215" spans="2:65" s="12" customFormat="1">
      <c r="B215" s="159"/>
      <c r="D215" s="160" t="s">
        <v>193</v>
      </c>
      <c r="E215" s="161" t="s">
        <v>1</v>
      </c>
      <c r="F215" s="162" t="s">
        <v>2218</v>
      </c>
      <c r="H215" s="163">
        <v>1</v>
      </c>
      <c r="I215" s="164"/>
      <c r="L215" s="159"/>
      <c r="M215" s="165"/>
      <c r="T215" s="166"/>
      <c r="AT215" s="161" t="s">
        <v>193</v>
      </c>
      <c r="AU215" s="161" t="s">
        <v>88</v>
      </c>
      <c r="AV215" s="12" t="s">
        <v>88</v>
      </c>
      <c r="AW215" s="12" t="s">
        <v>31</v>
      </c>
      <c r="AX215" s="12" t="s">
        <v>75</v>
      </c>
      <c r="AY215" s="161" t="s">
        <v>186</v>
      </c>
    </row>
    <row r="216" spans="2:65" s="13" customFormat="1">
      <c r="B216" s="167"/>
      <c r="D216" s="160" t="s">
        <v>193</v>
      </c>
      <c r="E216" s="168" t="s">
        <v>1</v>
      </c>
      <c r="F216" s="169" t="s">
        <v>195</v>
      </c>
      <c r="H216" s="170">
        <v>1</v>
      </c>
      <c r="I216" s="171"/>
      <c r="L216" s="167"/>
      <c r="M216" s="172"/>
      <c r="T216" s="173"/>
      <c r="AT216" s="168" t="s">
        <v>193</v>
      </c>
      <c r="AU216" s="168" t="s">
        <v>88</v>
      </c>
      <c r="AV216" s="13" t="s">
        <v>192</v>
      </c>
      <c r="AW216" s="13" t="s">
        <v>31</v>
      </c>
      <c r="AX216" s="13" t="s">
        <v>82</v>
      </c>
      <c r="AY216" s="168" t="s">
        <v>186</v>
      </c>
    </row>
    <row r="217" spans="2:65" s="1" customFormat="1" ht="37.9" customHeight="1">
      <c r="B217" s="144"/>
      <c r="C217" s="180" t="s">
        <v>361</v>
      </c>
      <c r="D217" s="180" t="s">
        <v>218</v>
      </c>
      <c r="E217" s="181" t="s">
        <v>2207</v>
      </c>
      <c r="F217" s="182" t="s">
        <v>2208</v>
      </c>
      <c r="G217" s="183" t="s">
        <v>379</v>
      </c>
      <c r="H217" s="184">
        <v>1</v>
      </c>
      <c r="I217" s="185"/>
      <c r="J217" s="186">
        <f>ROUND(I217*H217,2)</f>
        <v>0</v>
      </c>
      <c r="K217" s="187"/>
      <c r="L217" s="188"/>
      <c r="M217" s="189" t="s">
        <v>1</v>
      </c>
      <c r="N217" s="190" t="s">
        <v>41</v>
      </c>
      <c r="P217" s="155">
        <f>O217*H217</f>
        <v>0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AR217" s="157" t="s">
        <v>336</v>
      </c>
      <c r="AT217" s="157" t="s">
        <v>218</v>
      </c>
      <c r="AU217" s="157" t="s">
        <v>88</v>
      </c>
      <c r="AY217" s="17" t="s">
        <v>186</v>
      </c>
      <c r="BE217" s="158">
        <f>IF(N217="základná",J217,0)</f>
        <v>0</v>
      </c>
      <c r="BF217" s="158">
        <f>IF(N217="znížená",J217,0)</f>
        <v>0</v>
      </c>
      <c r="BG217" s="158">
        <f>IF(N217="zákl. prenesená",J217,0)</f>
        <v>0</v>
      </c>
      <c r="BH217" s="158">
        <f>IF(N217="zníž. prenesená",J217,0)</f>
        <v>0</v>
      </c>
      <c r="BI217" s="158">
        <f>IF(N217="nulová",J217,0)</f>
        <v>0</v>
      </c>
      <c r="BJ217" s="17" t="s">
        <v>88</v>
      </c>
      <c r="BK217" s="158">
        <f>ROUND(I217*H217,2)</f>
        <v>0</v>
      </c>
      <c r="BL217" s="17" t="s">
        <v>267</v>
      </c>
      <c r="BM217" s="157" t="s">
        <v>458</v>
      </c>
    </row>
    <row r="218" spans="2:65" s="1" customFormat="1" ht="24.25" customHeight="1">
      <c r="B218" s="144"/>
      <c r="C218" s="145" t="s">
        <v>341</v>
      </c>
      <c r="D218" s="145" t="s">
        <v>188</v>
      </c>
      <c r="E218" s="146" t="s">
        <v>2210</v>
      </c>
      <c r="F218" s="147" t="s">
        <v>2211</v>
      </c>
      <c r="G218" s="148" t="s">
        <v>379</v>
      </c>
      <c r="H218" s="149">
        <v>1</v>
      </c>
      <c r="I218" s="150"/>
      <c r="J218" s="151">
        <f>ROUND(I218*H218,2)</f>
        <v>0</v>
      </c>
      <c r="K218" s="152"/>
      <c r="L218" s="32"/>
      <c r="M218" s="153" t="s">
        <v>1</v>
      </c>
      <c r="N218" s="154" t="s">
        <v>41</v>
      </c>
      <c r="P218" s="155">
        <f>O218*H218</f>
        <v>0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AR218" s="157" t="s">
        <v>267</v>
      </c>
      <c r="AT218" s="157" t="s">
        <v>188</v>
      </c>
      <c r="AU218" s="157" t="s">
        <v>88</v>
      </c>
      <c r="AY218" s="17" t="s">
        <v>186</v>
      </c>
      <c r="BE218" s="158">
        <f>IF(N218="základná",J218,0)</f>
        <v>0</v>
      </c>
      <c r="BF218" s="158">
        <f>IF(N218="znížená",J218,0)</f>
        <v>0</v>
      </c>
      <c r="BG218" s="158">
        <f>IF(N218="zákl. prenesená",J218,0)</f>
        <v>0</v>
      </c>
      <c r="BH218" s="158">
        <f>IF(N218="zníž. prenesená",J218,0)</f>
        <v>0</v>
      </c>
      <c r="BI218" s="158">
        <f>IF(N218="nulová",J218,0)</f>
        <v>0</v>
      </c>
      <c r="BJ218" s="17" t="s">
        <v>88</v>
      </c>
      <c r="BK218" s="158">
        <f>ROUND(I218*H218,2)</f>
        <v>0</v>
      </c>
      <c r="BL218" s="17" t="s">
        <v>267</v>
      </c>
      <c r="BM218" s="157" t="s">
        <v>463</v>
      </c>
    </row>
    <row r="219" spans="2:65" s="1" customFormat="1" ht="24.25" customHeight="1">
      <c r="B219" s="144"/>
      <c r="C219" s="180" t="s">
        <v>376</v>
      </c>
      <c r="D219" s="180" t="s">
        <v>218</v>
      </c>
      <c r="E219" s="181" t="s">
        <v>2212</v>
      </c>
      <c r="F219" s="182" t="s">
        <v>2213</v>
      </c>
      <c r="G219" s="183" t="s">
        <v>379</v>
      </c>
      <c r="H219" s="184">
        <v>1</v>
      </c>
      <c r="I219" s="185"/>
      <c r="J219" s="186">
        <f>ROUND(I219*H219,2)</f>
        <v>0</v>
      </c>
      <c r="K219" s="187"/>
      <c r="L219" s="188"/>
      <c r="M219" s="189" t="s">
        <v>1</v>
      </c>
      <c r="N219" s="190" t="s">
        <v>41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336</v>
      </c>
      <c r="AT219" s="157" t="s">
        <v>218</v>
      </c>
      <c r="AU219" s="157" t="s">
        <v>88</v>
      </c>
      <c r="AY219" s="17" t="s">
        <v>186</v>
      </c>
      <c r="BE219" s="158">
        <f>IF(N219="základná",J219,0)</f>
        <v>0</v>
      </c>
      <c r="BF219" s="158">
        <f>IF(N219="znížená",J219,0)</f>
        <v>0</v>
      </c>
      <c r="BG219" s="158">
        <f>IF(N219="zákl. prenesená",J219,0)</f>
        <v>0</v>
      </c>
      <c r="BH219" s="158">
        <f>IF(N219="zníž. prenesená",J219,0)</f>
        <v>0</v>
      </c>
      <c r="BI219" s="158">
        <f>IF(N219="nulová",J219,0)</f>
        <v>0</v>
      </c>
      <c r="BJ219" s="17" t="s">
        <v>88</v>
      </c>
      <c r="BK219" s="158">
        <f>ROUND(I219*H219,2)</f>
        <v>0</v>
      </c>
      <c r="BL219" s="17" t="s">
        <v>267</v>
      </c>
      <c r="BM219" s="157" t="s">
        <v>471</v>
      </c>
    </row>
    <row r="220" spans="2:65" s="1" customFormat="1" ht="24.25" customHeight="1">
      <c r="B220" s="144"/>
      <c r="C220" s="180" t="s">
        <v>345</v>
      </c>
      <c r="D220" s="180" t="s">
        <v>218</v>
      </c>
      <c r="E220" s="181" t="s">
        <v>2214</v>
      </c>
      <c r="F220" s="182" t="s">
        <v>2215</v>
      </c>
      <c r="G220" s="183" t="s">
        <v>379</v>
      </c>
      <c r="H220" s="184">
        <v>1</v>
      </c>
      <c r="I220" s="185"/>
      <c r="J220" s="186">
        <f>ROUND(I220*H220,2)</f>
        <v>0</v>
      </c>
      <c r="K220" s="187"/>
      <c r="L220" s="188"/>
      <c r="M220" s="189" t="s">
        <v>1</v>
      </c>
      <c r="N220" s="190" t="s">
        <v>41</v>
      </c>
      <c r="P220" s="155">
        <f>O220*H220</f>
        <v>0</v>
      </c>
      <c r="Q220" s="155">
        <v>0</v>
      </c>
      <c r="R220" s="155">
        <f>Q220*H220</f>
        <v>0</v>
      </c>
      <c r="S220" s="155">
        <v>0</v>
      </c>
      <c r="T220" s="156">
        <f>S220*H220</f>
        <v>0</v>
      </c>
      <c r="AR220" s="157" t="s">
        <v>336</v>
      </c>
      <c r="AT220" s="157" t="s">
        <v>218</v>
      </c>
      <c r="AU220" s="157" t="s">
        <v>88</v>
      </c>
      <c r="AY220" s="17" t="s">
        <v>186</v>
      </c>
      <c r="BE220" s="158">
        <f>IF(N220="základná",J220,0)</f>
        <v>0</v>
      </c>
      <c r="BF220" s="158">
        <f>IF(N220="znížená",J220,0)</f>
        <v>0</v>
      </c>
      <c r="BG220" s="158">
        <f>IF(N220="zákl. prenesená",J220,0)</f>
        <v>0</v>
      </c>
      <c r="BH220" s="158">
        <f>IF(N220="zníž. prenesená",J220,0)</f>
        <v>0</v>
      </c>
      <c r="BI220" s="158">
        <f>IF(N220="nulová",J220,0)</f>
        <v>0</v>
      </c>
      <c r="BJ220" s="17" t="s">
        <v>88</v>
      </c>
      <c r="BK220" s="158">
        <f>ROUND(I220*H220,2)</f>
        <v>0</v>
      </c>
      <c r="BL220" s="17" t="s">
        <v>267</v>
      </c>
      <c r="BM220" s="157" t="s">
        <v>476</v>
      </c>
    </row>
    <row r="221" spans="2:65" s="1" customFormat="1" ht="16.5" customHeight="1">
      <c r="B221" s="144"/>
      <c r="C221" s="145" t="s">
        <v>386</v>
      </c>
      <c r="D221" s="145" t="s">
        <v>188</v>
      </c>
      <c r="E221" s="146" t="s">
        <v>2216</v>
      </c>
      <c r="F221" s="147" t="s">
        <v>2217</v>
      </c>
      <c r="G221" s="148" t="s">
        <v>379</v>
      </c>
      <c r="H221" s="149">
        <v>1</v>
      </c>
      <c r="I221" s="150"/>
      <c r="J221" s="151">
        <f>ROUND(I221*H221,2)</f>
        <v>0</v>
      </c>
      <c r="K221" s="152"/>
      <c r="L221" s="32"/>
      <c r="M221" s="153" t="s">
        <v>1</v>
      </c>
      <c r="N221" s="154" t="s">
        <v>41</v>
      </c>
      <c r="P221" s="155">
        <f>O221*H221</f>
        <v>0</v>
      </c>
      <c r="Q221" s="155">
        <v>0</v>
      </c>
      <c r="R221" s="155">
        <f>Q221*H221</f>
        <v>0</v>
      </c>
      <c r="S221" s="155">
        <v>0</v>
      </c>
      <c r="T221" s="156">
        <f>S221*H221</f>
        <v>0</v>
      </c>
      <c r="AR221" s="157" t="s">
        <v>267</v>
      </c>
      <c r="AT221" s="157" t="s">
        <v>188</v>
      </c>
      <c r="AU221" s="157" t="s">
        <v>88</v>
      </c>
      <c r="AY221" s="17" t="s">
        <v>186</v>
      </c>
      <c r="BE221" s="158">
        <f>IF(N221="základná",J221,0)</f>
        <v>0</v>
      </c>
      <c r="BF221" s="158">
        <f>IF(N221="znížená",J221,0)</f>
        <v>0</v>
      </c>
      <c r="BG221" s="158">
        <f>IF(N221="zákl. prenesená",J221,0)</f>
        <v>0</v>
      </c>
      <c r="BH221" s="158">
        <f>IF(N221="zníž. prenesená",J221,0)</f>
        <v>0</v>
      </c>
      <c r="BI221" s="158">
        <f>IF(N221="nulová",J221,0)</f>
        <v>0</v>
      </c>
      <c r="BJ221" s="17" t="s">
        <v>88</v>
      </c>
      <c r="BK221" s="158">
        <f>ROUND(I221*H221,2)</f>
        <v>0</v>
      </c>
      <c r="BL221" s="17" t="s">
        <v>267</v>
      </c>
      <c r="BM221" s="157" t="s">
        <v>482</v>
      </c>
    </row>
    <row r="222" spans="2:65" s="12" customFormat="1">
      <c r="B222" s="159"/>
      <c r="D222" s="160" t="s">
        <v>193</v>
      </c>
      <c r="E222" s="161" t="s">
        <v>1</v>
      </c>
      <c r="F222" s="162" t="s">
        <v>2218</v>
      </c>
      <c r="H222" s="163">
        <v>1</v>
      </c>
      <c r="I222" s="164"/>
      <c r="L222" s="159"/>
      <c r="M222" s="165"/>
      <c r="T222" s="166"/>
      <c r="AT222" s="161" t="s">
        <v>193</v>
      </c>
      <c r="AU222" s="161" t="s">
        <v>88</v>
      </c>
      <c r="AV222" s="12" t="s">
        <v>88</v>
      </c>
      <c r="AW222" s="12" t="s">
        <v>31</v>
      </c>
      <c r="AX222" s="12" t="s">
        <v>75</v>
      </c>
      <c r="AY222" s="161" t="s">
        <v>186</v>
      </c>
    </row>
    <row r="223" spans="2:65" s="13" customFormat="1">
      <c r="B223" s="167"/>
      <c r="D223" s="160" t="s">
        <v>193</v>
      </c>
      <c r="E223" s="168" t="s">
        <v>1</v>
      </c>
      <c r="F223" s="169" t="s">
        <v>195</v>
      </c>
      <c r="H223" s="170">
        <v>1</v>
      </c>
      <c r="I223" s="171"/>
      <c r="L223" s="167"/>
      <c r="M223" s="172"/>
      <c r="T223" s="173"/>
      <c r="AT223" s="168" t="s">
        <v>193</v>
      </c>
      <c r="AU223" s="168" t="s">
        <v>88</v>
      </c>
      <c r="AV223" s="13" t="s">
        <v>192</v>
      </c>
      <c r="AW223" s="13" t="s">
        <v>31</v>
      </c>
      <c r="AX223" s="13" t="s">
        <v>82</v>
      </c>
      <c r="AY223" s="168" t="s">
        <v>186</v>
      </c>
    </row>
    <row r="224" spans="2:65" s="1" customFormat="1" ht="16.5" customHeight="1">
      <c r="B224" s="144"/>
      <c r="C224" s="180" t="s">
        <v>350</v>
      </c>
      <c r="D224" s="180" t="s">
        <v>218</v>
      </c>
      <c r="E224" s="181" t="s">
        <v>2219</v>
      </c>
      <c r="F224" s="182" t="s">
        <v>2220</v>
      </c>
      <c r="G224" s="183" t="s">
        <v>379</v>
      </c>
      <c r="H224" s="184">
        <v>1</v>
      </c>
      <c r="I224" s="185"/>
      <c r="J224" s="186">
        <f>ROUND(I224*H224,2)</f>
        <v>0</v>
      </c>
      <c r="K224" s="187"/>
      <c r="L224" s="188"/>
      <c r="M224" s="189" t="s">
        <v>1</v>
      </c>
      <c r="N224" s="190" t="s">
        <v>41</v>
      </c>
      <c r="P224" s="155">
        <f>O224*H224</f>
        <v>0</v>
      </c>
      <c r="Q224" s="155">
        <v>0</v>
      </c>
      <c r="R224" s="155">
        <f>Q224*H224</f>
        <v>0</v>
      </c>
      <c r="S224" s="155">
        <v>0</v>
      </c>
      <c r="T224" s="156">
        <f>S224*H224</f>
        <v>0</v>
      </c>
      <c r="AR224" s="157" t="s">
        <v>336</v>
      </c>
      <c r="AT224" s="157" t="s">
        <v>218</v>
      </c>
      <c r="AU224" s="157" t="s">
        <v>88</v>
      </c>
      <c r="AY224" s="17" t="s">
        <v>186</v>
      </c>
      <c r="BE224" s="158">
        <f>IF(N224="základná",J224,0)</f>
        <v>0</v>
      </c>
      <c r="BF224" s="158">
        <f>IF(N224="znížená",J224,0)</f>
        <v>0</v>
      </c>
      <c r="BG224" s="158">
        <f>IF(N224="zákl. prenesená",J224,0)</f>
        <v>0</v>
      </c>
      <c r="BH224" s="158">
        <f>IF(N224="zníž. prenesená",J224,0)</f>
        <v>0</v>
      </c>
      <c r="BI224" s="158">
        <f>IF(N224="nulová",J224,0)</f>
        <v>0</v>
      </c>
      <c r="BJ224" s="17" t="s">
        <v>88</v>
      </c>
      <c r="BK224" s="158">
        <f>ROUND(I224*H224,2)</f>
        <v>0</v>
      </c>
      <c r="BL224" s="17" t="s">
        <v>267</v>
      </c>
      <c r="BM224" s="157" t="s">
        <v>485</v>
      </c>
    </row>
    <row r="225" spans="2:65" s="1" customFormat="1" ht="16.5" customHeight="1">
      <c r="B225" s="144"/>
      <c r="C225" s="145" t="s">
        <v>395</v>
      </c>
      <c r="D225" s="145" t="s">
        <v>188</v>
      </c>
      <c r="E225" s="146" t="s">
        <v>2232</v>
      </c>
      <c r="F225" s="147" t="s">
        <v>2233</v>
      </c>
      <c r="G225" s="148" t="s">
        <v>379</v>
      </c>
      <c r="H225" s="149">
        <v>5</v>
      </c>
      <c r="I225" s="150"/>
      <c r="J225" s="151">
        <f>ROUND(I225*H225,2)</f>
        <v>0</v>
      </c>
      <c r="K225" s="152"/>
      <c r="L225" s="32"/>
      <c r="M225" s="153" t="s">
        <v>1</v>
      </c>
      <c r="N225" s="154" t="s">
        <v>41</v>
      </c>
      <c r="P225" s="155">
        <f>O225*H225</f>
        <v>0</v>
      </c>
      <c r="Q225" s="155">
        <v>0</v>
      </c>
      <c r="R225" s="155">
        <f>Q225*H225</f>
        <v>0</v>
      </c>
      <c r="S225" s="155">
        <v>0</v>
      </c>
      <c r="T225" s="156">
        <f>S225*H225</f>
        <v>0</v>
      </c>
      <c r="AR225" s="157" t="s">
        <v>267</v>
      </c>
      <c r="AT225" s="157" t="s">
        <v>188</v>
      </c>
      <c r="AU225" s="157" t="s">
        <v>88</v>
      </c>
      <c r="AY225" s="17" t="s">
        <v>186</v>
      </c>
      <c r="BE225" s="158">
        <f>IF(N225="základná",J225,0)</f>
        <v>0</v>
      </c>
      <c r="BF225" s="158">
        <f>IF(N225="znížená",J225,0)</f>
        <v>0</v>
      </c>
      <c r="BG225" s="158">
        <f>IF(N225="zákl. prenesená",J225,0)</f>
        <v>0</v>
      </c>
      <c r="BH225" s="158">
        <f>IF(N225="zníž. prenesená",J225,0)</f>
        <v>0</v>
      </c>
      <c r="BI225" s="158">
        <f>IF(N225="nulová",J225,0)</f>
        <v>0</v>
      </c>
      <c r="BJ225" s="17" t="s">
        <v>88</v>
      </c>
      <c r="BK225" s="158">
        <f>ROUND(I225*H225,2)</f>
        <v>0</v>
      </c>
      <c r="BL225" s="17" t="s">
        <v>267</v>
      </c>
      <c r="BM225" s="157" t="s">
        <v>490</v>
      </c>
    </row>
    <row r="226" spans="2:65" s="12" customFormat="1">
      <c r="B226" s="159"/>
      <c r="D226" s="160" t="s">
        <v>193</v>
      </c>
      <c r="E226" s="161" t="s">
        <v>1</v>
      </c>
      <c r="F226" s="162" t="s">
        <v>2234</v>
      </c>
      <c r="H226" s="163">
        <v>2</v>
      </c>
      <c r="I226" s="164"/>
      <c r="L226" s="159"/>
      <c r="M226" s="165"/>
      <c r="T226" s="166"/>
      <c r="AT226" s="161" t="s">
        <v>193</v>
      </c>
      <c r="AU226" s="161" t="s">
        <v>88</v>
      </c>
      <c r="AV226" s="12" t="s">
        <v>88</v>
      </c>
      <c r="AW226" s="12" t="s">
        <v>31</v>
      </c>
      <c r="AX226" s="12" t="s">
        <v>75</v>
      </c>
      <c r="AY226" s="161" t="s">
        <v>186</v>
      </c>
    </row>
    <row r="227" spans="2:65" s="12" customFormat="1">
      <c r="B227" s="159"/>
      <c r="D227" s="160" t="s">
        <v>193</v>
      </c>
      <c r="E227" s="161" t="s">
        <v>1</v>
      </c>
      <c r="F227" s="162" t="s">
        <v>2235</v>
      </c>
      <c r="H227" s="163">
        <v>1</v>
      </c>
      <c r="I227" s="164"/>
      <c r="L227" s="159"/>
      <c r="M227" s="165"/>
      <c r="T227" s="166"/>
      <c r="AT227" s="161" t="s">
        <v>193</v>
      </c>
      <c r="AU227" s="161" t="s">
        <v>88</v>
      </c>
      <c r="AV227" s="12" t="s">
        <v>88</v>
      </c>
      <c r="AW227" s="12" t="s">
        <v>31</v>
      </c>
      <c r="AX227" s="12" t="s">
        <v>75</v>
      </c>
      <c r="AY227" s="161" t="s">
        <v>186</v>
      </c>
    </row>
    <row r="228" spans="2:65" s="12" customFormat="1">
      <c r="B228" s="159"/>
      <c r="D228" s="160" t="s">
        <v>193</v>
      </c>
      <c r="E228" s="161" t="s">
        <v>1</v>
      </c>
      <c r="F228" s="162" t="s">
        <v>2294</v>
      </c>
      <c r="H228" s="163">
        <v>2</v>
      </c>
      <c r="I228" s="164"/>
      <c r="L228" s="159"/>
      <c r="M228" s="165"/>
      <c r="T228" s="166"/>
      <c r="AT228" s="161" t="s">
        <v>193</v>
      </c>
      <c r="AU228" s="161" t="s">
        <v>88</v>
      </c>
      <c r="AV228" s="12" t="s">
        <v>88</v>
      </c>
      <c r="AW228" s="12" t="s">
        <v>31</v>
      </c>
      <c r="AX228" s="12" t="s">
        <v>75</v>
      </c>
      <c r="AY228" s="161" t="s">
        <v>186</v>
      </c>
    </row>
    <row r="229" spans="2:65" s="13" customFormat="1">
      <c r="B229" s="167"/>
      <c r="D229" s="160" t="s">
        <v>193</v>
      </c>
      <c r="E229" s="168" t="s">
        <v>1</v>
      </c>
      <c r="F229" s="169" t="s">
        <v>195</v>
      </c>
      <c r="H229" s="170">
        <v>5</v>
      </c>
      <c r="I229" s="171"/>
      <c r="L229" s="167"/>
      <c r="M229" s="172"/>
      <c r="T229" s="173"/>
      <c r="AT229" s="168" t="s">
        <v>193</v>
      </c>
      <c r="AU229" s="168" t="s">
        <v>88</v>
      </c>
      <c r="AV229" s="13" t="s">
        <v>192</v>
      </c>
      <c r="AW229" s="13" t="s">
        <v>31</v>
      </c>
      <c r="AX229" s="13" t="s">
        <v>82</v>
      </c>
      <c r="AY229" s="168" t="s">
        <v>186</v>
      </c>
    </row>
    <row r="230" spans="2:65" s="1" customFormat="1" ht="24.25" customHeight="1">
      <c r="B230" s="144"/>
      <c r="C230" s="180" t="s">
        <v>359</v>
      </c>
      <c r="D230" s="180" t="s">
        <v>218</v>
      </c>
      <c r="E230" s="181" t="s">
        <v>2236</v>
      </c>
      <c r="F230" s="182" t="s">
        <v>2237</v>
      </c>
      <c r="G230" s="183" t="s">
        <v>379</v>
      </c>
      <c r="H230" s="184">
        <v>4</v>
      </c>
      <c r="I230" s="185"/>
      <c r="J230" s="186">
        <f>ROUND(I230*H230,2)</f>
        <v>0</v>
      </c>
      <c r="K230" s="187"/>
      <c r="L230" s="188"/>
      <c r="M230" s="189" t="s">
        <v>1</v>
      </c>
      <c r="N230" s="190" t="s">
        <v>41</v>
      </c>
      <c r="P230" s="155">
        <f>O230*H230</f>
        <v>0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AR230" s="157" t="s">
        <v>336</v>
      </c>
      <c r="AT230" s="157" t="s">
        <v>218</v>
      </c>
      <c r="AU230" s="157" t="s">
        <v>88</v>
      </c>
      <c r="AY230" s="17" t="s">
        <v>186</v>
      </c>
      <c r="BE230" s="158">
        <f>IF(N230="základná",J230,0)</f>
        <v>0</v>
      </c>
      <c r="BF230" s="158">
        <f>IF(N230="znížená",J230,0)</f>
        <v>0</v>
      </c>
      <c r="BG230" s="158">
        <f>IF(N230="zákl. prenesená",J230,0)</f>
        <v>0</v>
      </c>
      <c r="BH230" s="158">
        <f>IF(N230="zníž. prenesená",J230,0)</f>
        <v>0</v>
      </c>
      <c r="BI230" s="158">
        <f>IF(N230="nulová",J230,0)</f>
        <v>0</v>
      </c>
      <c r="BJ230" s="17" t="s">
        <v>88</v>
      </c>
      <c r="BK230" s="158">
        <f>ROUND(I230*H230,2)</f>
        <v>0</v>
      </c>
      <c r="BL230" s="17" t="s">
        <v>267</v>
      </c>
      <c r="BM230" s="157" t="s">
        <v>493</v>
      </c>
    </row>
    <row r="231" spans="2:65" s="1" customFormat="1" ht="24.25" customHeight="1">
      <c r="B231" s="144"/>
      <c r="C231" s="180" t="s">
        <v>408</v>
      </c>
      <c r="D231" s="180" t="s">
        <v>218</v>
      </c>
      <c r="E231" s="181" t="s">
        <v>2238</v>
      </c>
      <c r="F231" s="182" t="s">
        <v>2239</v>
      </c>
      <c r="G231" s="183" t="s">
        <v>379</v>
      </c>
      <c r="H231" s="184">
        <v>1</v>
      </c>
      <c r="I231" s="185"/>
      <c r="J231" s="186">
        <f>ROUND(I231*H231,2)</f>
        <v>0</v>
      </c>
      <c r="K231" s="187"/>
      <c r="L231" s="188"/>
      <c r="M231" s="189" t="s">
        <v>1</v>
      </c>
      <c r="N231" s="190" t="s">
        <v>41</v>
      </c>
      <c r="P231" s="155">
        <f>O231*H231</f>
        <v>0</v>
      </c>
      <c r="Q231" s="155">
        <v>0</v>
      </c>
      <c r="R231" s="155">
        <f>Q231*H231</f>
        <v>0</v>
      </c>
      <c r="S231" s="155">
        <v>0</v>
      </c>
      <c r="T231" s="156">
        <f>S231*H231</f>
        <v>0</v>
      </c>
      <c r="AR231" s="157" t="s">
        <v>336</v>
      </c>
      <c r="AT231" s="157" t="s">
        <v>218</v>
      </c>
      <c r="AU231" s="157" t="s">
        <v>88</v>
      </c>
      <c r="AY231" s="17" t="s">
        <v>186</v>
      </c>
      <c r="BE231" s="158">
        <f>IF(N231="základná",J231,0)</f>
        <v>0</v>
      </c>
      <c r="BF231" s="158">
        <f>IF(N231="znížená",J231,0)</f>
        <v>0</v>
      </c>
      <c r="BG231" s="158">
        <f>IF(N231="zákl. prenesená",J231,0)</f>
        <v>0</v>
      </c>
      <c r="BH231" s="158">
        <f>IF(N231="zníž. prenesená",J231,0)</f>
        <v>0</v>
      </c>
      <c r="BI231" s="158">
        <f>IF(N231="nulová",J231,0)</f>
        <v>0</v>
      </c>
      <c r="BJ231" s="17" t="s">
        <v>88</v>
      </c>
      <c r="BK231" s="158">
        <f>ROUND(I231*H231,2)</f>
        <v>0</v>
      </c>
      <c r="BL231" s="17" t="s">
        <v>267</v>
      </c>
      <c r="BM231" s="157" t="s">
        <v>501</v>
      </c>
    </row>
    <row r="232" spans="2:65" s="1" customFormat="1" ht="33" customHeight="1">
      <c r="B232" s="144"/>
      <c r="C232" s="145" t="s">
        <v>380</v>
      </c>
      <c r="D232" s="145" t="s">
        <v>188</v>
      </c>
      <c r="E232" s="146" t="s">
        <v>2240</v>
      </c>
      <c r="F232" s="147" t="s">
        <v>2241</v>
      </c>
      <c r="G232" s="148" t="s">
        <v>379</v>
      </c>
      <c r="H232" s="149">
        <v>1</v>
      </c>
      <c r="I232" s="150"/>
      <c r="J232" s="151">
        <f>ROUND(I232*H232,2)</f>
        <v>0</v>
      </c>
      <c r="K232" s="152"/>
      <c r="L232" s="32"/>
      <c r="M232" s="153" t="s">
        <v>1</v>
      </c>
      <c r="N232" s="154" t="s">
        <v>41</v>
      </c>
      <c r="P232" s="155">
        <f>O232*H232</f>
        <v>0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AR232" s="157" t="s">
        <v>267</v>
      </c>
      <c r="AT232" s="157" t="s">
        <v>188</v>
      </c>
      <c r="AU232" s="157" t="s">
        <v>88</v>
      </c>
      <c r="AY232" s="17" t="s">
        <v>186</v>
      </c>
      <c r="BE232" s="158">
        <f>IF(N232="základná",J232,0)</f>
        <v>0</v>
      </c>
      <c r="BF232" s="158">
        <f>IF(N232="znížená",J232,0)</f>
        <v>0</v>
      </c>
      <c r="BG232" s="158">
        <f>IF(N232="zákl. prenesená",J232,0)</f>
        <v>0</v>
      </c>
      <c r="BH232" s="158">
        <f>IF(N232="zníž. prenesená",J232,0)</f>
        <v>0</v>
      </c>
      <c r="BI232" s="158">
        <f>IF(N232="nulová",J232,0)</f>
        <v>0</v>
      </c>
      <c r="BJ232" s="17" t="s">
        <v>88</v>
      </c>
      <c r="BK232" s="158">
        <f>ROUND(I232*H232,2)</f>
        <v>0</v>
      </c>
      <c r="BL232" s="17" t="s">
        <v>267</v>
      </c>
      <c r="BM232" s="157" t="s">
        <v>508</v>
      </c>
    </row>
    <row r="233" spans="2:65" s="12" customFormat="1">
      <c r="B233" s="159"/>
      <c r="D233" s="160" t="s">
        <v>193</v>
      </c>
      <c r="E233" s="161" t="s">
        <v>1</v>
      </c>
      <c r="F233" s="162" t="s">
        <v>2308</v>
      </c>
      <c r="H233" s="163">
        <v>1</v>
      </c>
      <c r="I233" s="164"/>
      <c r="L233" s="159"/>
      <c r="M233" s="165"/>
      <c r="T233" s="166"/>
      <c r="AT233" s="161" t="s">
        <v>193</v>
      </c>
      <c r="AU233" s="161" t="s">
        <v>88</v>
      </c>
      <c r="AV233" s="12" t="s">
        <v>88</v>
      </c>
      <c r="AW233" s="12" t="s">
        <v>31</v>
      </c>
      <c r="AX233" s="12" t="s">
        <v>75</v>
      </c>
      <c r="AY233" s="161" t="s">
        <v>186</v>
      </c>
    </row>
    <row r="234" spans="2:65" s="13" customFormat="1">
      <c r="B234" s="167"/>
      <c r="D234" s="160" t="s">
        <v>193</v>
      </c>
      <c r="E234" s="168" t="s">
        <v>1</v>
      </c>
      <c r="F234" s="169" t="s">
        <v>195</v>
      </c>
      <c r="H234" s="170">
        <v>1</v>
      </c>
      <c r="I234" s="171"/>
      <c r="L234" s="167"/>
      <c r="M234" s="172"/>
      <c r="T234" s="173"/>
      <c r="AT234" s="168" t="s">
        <v>193</v>
      </c>
      <c r="AU234" s="168" t="s">
        <v>88</v>
      </c>
      <c r="AV234" s="13" t="s">
        <v>192</v>
      </c>
      <c r="AW234" s="13" t="s">
        <v>31</v>
      </c>
      <c r="AX234" s="13" t="s">
        <v>82</v>
      </c>
      <c r="AY234" s="168" t="s">
        <v>186</v>
      </c>
    </row>
    <row r="235" spans="2:65" s="1" customFormat="1" ht="16.5" customHeight="1">
      <c r="B235" s="144"/>
      <c r="C235" s="180" t="s">
        <v>426</v>
      </c>
      <c r="D235" s="180" t="s">
        <v>218</v>
      </c>
      <c r="E235" s="181" t="s">
        <v>2244</v>
      </c>
      <c r="F235" s="182" t="s">
        <v>2245</v>
      </c>
      <c r="G235" s="183" t="s">
        <v>379</v>
      </c>
      <c r="H235" s="184">
        <v>1</v>
      </c>
      <c r="I235" s="185"/>
      <c r="J235" s="186">
        <f>ROUND(I235*H235,2)</f>
        <v>0</v>
      </c>
      <c r="K235" s="187"/>
      <c r="L235" s="188"/>
      <c r="M235" s="189" t="s">
        <v>1</v>
      </c>
      <c r="N235" s="190" t="s">
        <v>41</v>
      </c>
      <c r="P235" s="155">
        <f>O235*H235</f>
        <v>0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AR235" s="157" t="s">
        <v>336</v>
      </c>
      <c r="AT235" s="157" t="s">
        <v>218</v>
      </c>
      <c r="AU235" s="157" t="s">
        <v>88</v>
      </c>
      <c r="AY235" s="17" t="s">
        <v>186</v>
      </c>
      <c r="BE235" s="158">
        <f>IF(N235="základná",J235,0)</f>
        <v>0</v>
      </c>
      <c r="BF235" s="158">
        <f>IF(N235="znížená",J235,0)</f>
        <v>0</v>
      </c>
      <c r="BG235" s="158">
        <f>IF(N235="zákl. prenesená",J235,0)</f>
        <v>0</v>
      </c>
      <c r="BH235" s="158">
        <f>IF(N235="zníž. prenesená",J235,0)</f>
        <v>0</v>
      </c>
      <c r="BI235" s="158">
        <f>IF(N235="nulová",J235,0)</f>
        <v>0</v>
      </c>
      <c r="BJ235" s="17" t="s">
        <v>88</v>
      </c>
      <c r="BK235" s="158">
        <f>ROUND(I235*H235,2)</f>
        <v>0</v>
      </c>
      <c r="BL235" s="17" t="s">
        <v>267</v>
      </c>
      <c r="BM235" s="157" t="s">
        <v>512</v>
      </c>
    </row>
    <row r="236" spans="2:65" s="1" customFormat="1" ht="24.25" customHeight="1">
      <c r="B236" s="144"/>
      <c r="C236" s="145" t="s">
        <v>389</v>
      </c>
      <c r="D236" s="145" t="s">
        <v>188</v>
      </c>
      <c r="E236" s="146" t="s">
        <v>2309</v>
      </c>
      <c r="F236" s="147" t="s">
        <v>2310</v>
      </c>
      <c r="G236" s="148" t="s">
        <v>379</v>
      </c>
      <c r="H236" s="149">
        <v>1</v>
      </c>
      <c r="I236" s="150"/>
      <c r="J236" s="151">
        <f>ROUND(I236*H236,2)</f>
        <v>0</v>
      </c>
      <c r="K236" s="152"/>
      <c r="L236" s="32"/>
      <c r="M236" s="153" t="s">
        <v>1</v>
      </c>
      <c r="N236" s="154" t="s">
        <v>41</v>
      </c>
      <c r="P236" s="155">
        <f>O236*H236</f>
        <v>0</v>
      </c>
      <c r="Q236" s="155">
        <v>0</v>
      </c>
      <c r="R236" s="155">
        <f>Q236*H236</f>
        <v>0</v>
      </c>
      <c r="S236" s="155">
        <v>0</v>
      </c>
      <c r="T236" s="156">
        <f>S236*H236</f>
        <v>0</v>
      </c>
      <c r="AR236" s="157" t="s">
        <v>267</v>
      </c>
      <c r="AT236" s="157" t="s">
        <v>188</v>
      </c>
      <c r="AU236" s="157" t="s">
        <v>88</v>
      </c>
      <c r="AY236" s="17" t="s">
        <v>186</v>
      </c>
      <c r="BE236" s="158">
        <f>IF(N236="základná",J236,0)</f>
        <v>0</v>
      </c>
      <c r="BF236" s="158">
        <f>IF(N236="znížená",J236,0)</f>
        <v>0</v>
      </c>
      <c r="BG236" s="158">
        <f>IF(N236="zákl. prenesená",J236,0)</f>
        <v>0</v>
      </c>
      <c r="BH236" s="158">
        <f>IF(N236="zníž. prenesená",J236,0)</f>
        <v>0</v>
      </c>
      <c r="BI236" s="158">
        <f>IF(N236="nulová",J236,0)</f>
        <v>0</v>
      </c>
      <c r="BJ236" s="17" t="s">
        <v>88</v>
      </c>
      <c r="BK236" s="158">
        <f>ROUND(I236*H236,2)</f>
        <v>0</v>
      </c>
      <c r="BL236" s="17" t="s">
        <v>267</v>
      </c>
      <c r="BM236" s="157" t="s">
        <v>517</v>
      </c>
    </row>
    <row r="237" spans="2:65" s="1" customFormat="1" ht="16.5" customHeight="1">
      <c r="B237" s="144"/>
      <c r="C237" s="180" t="s">
        <v>445</v>
      </c>
      <c r="D237" s="180" t="s">
        <v>218</v>
      </c>
      <c r="E237" s="181" t="s">
        <v>2311</v>
      </c>
      <c r="F237" s="182" t="s">
        <v>2312</v>
      </c>
      <c r="G237" s="183" t="s">
        <v>379</v>
      </c>
      <c r="H237" s="184">
        <v>1</v>
      </c>
      <c r="I237" s="185"/>
      <c r="J237" s="186">
        <f>ROUND(I237*H237,2)</f>
        <v>0</v>
      </c>
      <c r="K237" s="187"/>
      <c r="L237" s="188"/>
      <c r="M237" s="189" t="s">
        <v>1</v>
      </c>
      <c r="N237" s="190" t="s">
        <v>41</v>
      </c>
      <c r="P237" s="155">
        <f>O237*H237</f>
        <v>0</v>
      </c>
      <c r="Q237" s="155">
        <v>0</v>
      </c>
      <c r="R237" s="155">
        <f>Q237*H237</f>
        <v>0</v>
      </c>
      <c r="S237" s="155">
        <v>0</v>
      </c>
      <c r="T237" s="156">
        <f>S237*H237</f>
        <v>0</v>
      </c>
      <c r="AR237" s="157" t="s">
        <v>336</v>
      </c>
      <c r="AT237" s="157" t="s">
        <v>218</v>
      </c>
      <c r="AU237" s="157" t="s">
        <v>88</v>
      </c>
      <c r="AY237" s="17" t="s">
        <v>186</v>
      </c>
      <c r="BE237" s="158">
        <f>IF(N237="základná",J237,0)</f>
        <v>0</v>
      </c>
      <c r="BF237" s="158">
        <f>IF(N237="znížená",J237,0)</f>
        <v>0</v>
      </c>
      <c r="BG237" s="158">
        <f>IF(N237="zákl. prenesená",J237,0)</f>
        <v>0</v>
      </c>
      <c r="BH237" s="158">
        <f>IF(N237="zníž. prenesená",J237,0)</f>
        <v>0</v>
      </c>
      <c r="BI237" s="158">
        <f>IF(N237="nulová",J237,0)</f>
        <v>0</v>
      </c>
      <c r="BJ237" s="17" t="s">
        <v>88</v>
      </c>
      <c r="BK237" s="158">
        <f>ROUND(I237*H237,2)</f>
        <v>0</v>
      </c>
      <c r="BL237" s="17" t="s">
        <v>267</v>
      </c>
      <c r="BM237" s="157" t="s">
        <v>534</v>
      </c>
    </row>
    <row r="238" spans="2:65" s="1" customFormat="1" ht="21.75" customHeight="1">
      <c r="B238" s="144"/>
      <c r="C238" s="145" t="s">
        <v>393</v>
      </c>
      <c r="D238" s="145" t="s">
        <v>188</v>
      </c>
      <c r="E238" s="146" t="s">
        <v>2246</v>
      </c>
      <c r="F238" s="147" t="s">
        <v>2247</v>
      </c>
      <c r="G238" s="148" t="s">
        <v>379</v>
      </c>
      <c r="H238" s="149">
        <v>1</v>
      </c>
      <c r="I238" s="150"/>
      <c r="J238" s="151">
        <f>ROUND(I238*H238,2)</f>
        <v>0</v>
      </c>
      <c r="K238" s="152"/>
      <c r="L238" s="32"/>
      <c r="M238" s="153" t="s">
        <v>1</v>
      </c>
      <c r="N238" s="154" t="s">
        <v>41</v>
      </c>
      <c r="P238" s="155">
        <f>O238*H238</f>
        <v>0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AR238" s="157" t="s">
        <v>267</v>
      </c>
      <c r="AT238" s="157" t="s">
        <v>188</v>
      </c>
      <c r="AU238" s="157" t="s">
        <v>88</v>
      </c>
      <c r="AY238" s="17" t="s">
        <v>186</v>
      </c>
      <c r="BE238" s="158">
        <f>IF(N238="základná",J238,0)</f>
        <v>0</v>
      </c>
      <c r="BF238" s="158">
        <f>IF(N238="znížená",J238,0)</f>
        <v>0</v>
      </c>
      <c r="BG238" s="158">
        <f>IF(N238="zákl. prenesená",J238,0)</f>
        <v>0</v>
      </c>
      <c r="BH238" s="158">
        <f>IF(N238="zníž. prenesená",J238,0)</f>
        <v>0</v>
      </c>
      <c r="BI238" s="158">
        <f>IF(N238="nulová",J238,0)</f>
        <v>0</v>
      </c>
      <c r="BJ238" s="17" t="s">
        <v>88</v>
      </c>
      <c r="BK238" s="158">
        <f>ROUND(I238*H238,2)</f>
        <v>0</v>
      </c>
      <c r="BL238" s="17" t="s">
        <v>267</v>
      </c>
      <c r="BM238" s="157" t="s">
        <v>539</v>
      </c>
    </row>
    <row r="239" spans="2:65" s="12" customFormat="1">
      <c r="B239" s="159"/>
      <c r="D239" s="160" t="s">
        <v>193</v>
      </c>
      <c r="E239" s="161" t="s">
        <v>1</v>
      </c>
      <c r="F239" s="162" t="s">
        <v>2218</v>
      </c>
      <c r="H239" s="163">
        <v>1</v>
      </c>
      <c r="I239" s="164"/>
      <c r="L239" s="159"/>
      <c r="M239" s="165"/>
      <c r="T239" s="166"/>
      <c r="AT239" s="161" t="s">
        <v>193</v>
      </c>
      <c r="AU239" s="161" t="s">
        <v>88</v>
      </c>
      <c r="AV239" s="12" t="s">
        <v>88</v>
      </c>
      <c r="AW239" s="12" t="s">
        <v>31</v>
      </c>
      <c r="AX239" s="12" t="s">
        <v>75</v>
      </c>
      <c r="AY239" s="161" t="s">
        <v>186</v>
      </c>
    </row>
    <row r="240" spans="2:65" s="13" customFormat="1">
      <c r="B240" s="167"/>
      <c r="D240" s="160" t="s">
        <v>193</v>
      </c>
      <c r="E240" s="168" t="s">
        <v>1</v>
      </c>
      <c r="F240" s="169" t="s">
        <v>195</v>
      </c>
      <c r="H240" s="170">
        <v>1</v>
      </c>
      <c r="I240" s="171"/>
      <c r="L240" s="167"/>
      <c r="M240" s="172"/>
      <c r="T240" s="173"/>
      <c r="AT240" s="168" t="s">
        <v>193</v>
      </c>
      <c r="AU240" s="168" t="s">
        <v>88</v>
      </c>
      <c r="AV240" s="13" t="s">
        <v>192</v>
      </c>
      <c r="AW240" s="13" t="s">
        <v>31</v>
      </c>
      <c r="AX240" s="13" t="s">
        <v>82</v>
      </c>
      <c r="AY240" s="168" t="s">
        <v>186</v>
      </c>
    </row>
    <row r="241" spans="2:65" s="1" customFormat="1" ht="16.5" customHeight="1">
      <c r="B241" s="144"/>
      <c r="C241" s="180" t="s">
        <v>452</v>
      </c>
      <c r="D241" s="180" t="s">
        <v>218</v>
      </c>
      <c r="E241" s="181" t="s">
        <v>2248</v>
      </c>
      <c r="F241" s="182" t="s">
        <v>2249</v>
      </c>
      <c r="G241" s="183" t="s">
        <v>379</v>
      </c>
      <c r="H241" s="184">
        <v>1</v>
      </c>
      <c r="I241" s="185"/>
      <c r="J241" s="186">
        <f>ROUND(I241*H241,2)</f>
        <v>0</v>
      </c>
      <c r="K241" s="187"/>
      <c r="L241" s="188"/>
      <c r="M241" s="189" t="s">
        <v>1</v>
      </c>
      <c r="N241" s="190" t="s">
        <v>41</v>
      </c>
      <c r="P241" s="155">
        <f>O241*H241</f>
        <v>0</v>
      </c>
      <c r="Q241" s="155">
        <v>0</v>
      </c>
      <c r="R241" s="155">
        <f>Q241*H241</f>
        <v>0</v>
      </c>
      <c r="S241" s="155">
        <v>0</v>
      </c>
      <c r="T241" s="156">
        <f>S241*H241</f>
        <v>0</v>
      </c>
      <c r="AR241" s="157" t="s">
        <v>336</v>
      </c>
      <c r="AT241" s="157" t="s">
        <v>218</v>
      </c>
      <c r="AU241" s="157" t="s">
        <v>88</v>
      </c>
      <c r="AY241" s="17" t="s">
        <v>186</v>
      </c>
      <c r="BE241" s="158">
        <f>IF(N241="základná",J241,0)</f>
        <v>0</v>
      </c>
      <c r="BF241" s="158">
        <f>IF(N241="znížená",J241,0)</f>
        <v>0</v>
      </c>
      <c r="BG241" s="158">
        <f>IF(N241="zákl. prenesená",J241,0)</f>
        <v>0</v>
      </c>
      <c r="BH241" s="158">
        <f>IF(N241="zníž. prenesená",J241,0)</f>
        <v>0</v>
      </c>
      <c r="BI241" s="158">
        <f>IF(N241="nulová",J241,0)</f>
        <v>0</v>
      </c>
      <c r="BJ241" s="17" t="s">
        <v>88</v>
      </c>
      <c r="BK241" s="158">
        <f>ROUND(I241*H241,2)</f>
        <v>0</v>
      </c>
      <c r="BL241" s="17" t="s">
        <v>267</v>
      </c>
      <c r="BM241" s="157" t="s">
        <v>545</v>
      </c>
    </row>
    <row r="242" spans="2:65" s="1" customFormat="1" ht="16.5" customHeight="1">
      <c r="B242" s="144"/>
      <c r="C242" s="145" t="s">
        <v>398</v>
      </c>
      <c r="D242" s="145" t="s">
        <v>188</v>
      </c>
      <c r="E242" s="146" t="s">
        <v>2250</v>
      </c>
      <c r="F242" s="147" t="s">
        <v>2251</v>
      </c>
      <c r="G242" s="148" t="s">
        <v>379</v>
      </c>
      <c r="H242" s="149">
        <v>1</v>
      </c>
      <c r="I242" s="150"/>
      <c r="J242" s="151">
        <f>ROUND(I242*H242,2)</f>
        <v>0</v>
      </c>
      <c r="K242" s="152"/>
      <c r="L242" s="32"/>
      <c r="M242" s="153" t="s">
        <v>1</v>
      </c>
      <c r="N242" s="154" t="s">
        <v>41</v>
      </c>
      <c r="P242" s="155">
        <f>O242*H242</f>
        <v>0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AR242" s="157" t="s">
        <v>267</v>
      </c>
      <c r="AT242" s="157" t="s">
        <v>188</v>
      </c>
      <c r="AU242" s="157" t="s">
        <v>88</v>
      </c>
      <c r="AY242" s="17" t="s">
        <v>186</v>
      </c>
      <c r="BE242" s="158">
        <f>IF(N242="základná",J242,0)</f>
        <v>0</v>
      </c>
      <c r="BF242" s="158">
        <f>IF(N242="znížená",J242,0)</f>
        <v>0</v>
      </c>
      <c r="BG242" s="158">
        <f>IF(N242="zákl. prenesená",J242,0)</f>
        <v>0</v>
      </c>
      <c r="BH242" s="158">
        <f>IF(N242="zníž. prenesená",J242,0)</f>
        <v>0</v>
      </c>
      <c r="BI242" s="158">
        <f>IF(N242="nulová",J242,0)</f>
        <v>0</v>
      </c>
      <c r="BJ242" s="17" t="s">
        <v>88</v>
      </c>
      <c r="BK242" s="158">
        <f>ROUND(I242*H242,2)</f>
        <v>0</v>
      </c>
      <c r="BL242" s="17" t="s">
        <v>267</v>
      </c>
      <c r="BM242" s="157" t="s">
        <v>557</v>
      </c>
    </row>
    <row r="243" spans="2:65" s="12" customFormat="1">
      <c r="B243" s="159"/>
      <c r="D243" s="160" t="s">
        <v>193</v>
      </c>
      <c r="E243" s="161" t="s">
        <v>1</v>
      </c>
      <c r="F243" s="162" t="s">
        <v>2218</v>
      </c>
      <c r="H243" s="163">
        <v>1</v>
      </c>
      <c r="I243" s="164"/>
      <c r="L243" s="159"/>
      <c r="M243" s="165"/>
      <c r="T243" s="166"/>
      <c r="AT243" s="161" t="s">
        <v>193</v>
      </c>
      <c r="AU243" s="161" t="s">
        <v>88</v>
      </c>
      <c r="AV243" s="12" t="s">
        <v>88</v>
      </c>
      <c r="AW243" s="12" t="s">
        <v>31</v>
      </c>
      <c r="AX243" s="12" t="s">
        <v>75</v>
      </c>
      <c r="AY243" s="161" t="s">
        <v>186</v>
      </c>
    </row>
    <row r="244" spans="2:65" s="13" customFormat="1">
      <c r="B244" s="167"/>
      <c r="D244" s="160" t="s">
        <v>193</v>
      </c>
      <c r="E244" s="168" t="s">
        <v>1</v>
      </c>
      <c r="F244" s="169" t="s">
        <v>195</v>
      </c>
      <c r="H244" s="170">
        <v>1</v>
      </c>
      <c r="I244" s="171"/>
      <c r="L244" s="167"/>
      <c r="M244" s="172"/>
      <c r="T244" s="173"/>
      <c r="AT244" s="168" t="s">
        <v>193</v>
      </c>
      <c r="AU244" s="168" t="s">
        <v>88</v>
      </c>
      <c r="AV244" s="13" t="s">
        <v>192</v>
      </c>
      <c r="AW244" s="13" t="s">
        <v>31</v>
      </c>
      <c r="AX244" s="13" t="s">
        <v>82</v>
      </c>
      <c r="AY244" s="168" t="s">
        <v>186</v>
      </c>
    </row>
    <row r="245" spans="2:65" s="1" customFormat="1" ht="24.25" customHeight="1">
      <c r="B245" s="144"/>
      <c r="C245" s="180" t="s">
        <v>460</v>
      </c>
      <c r="D245" s="180" t="s">
        <v>218</v>
      </c>
      <c r="E245" s="181" t="s">
        <v>2252</v>
      </c>
      <c r="F245" s="182" t="s">
        <v>2253</v>
      </c>
      <c r="G245" s="183" t="s">
        <v>379</v>
      </c>
      <c r="H245" s="184">
        <v>1</v>
      </c>
      <c r="I245" s="185"/>
      <c r="J245" s="186">
        <f>ROUND(I245*H245,2)</f>
        <v>0</v>
      </c>
      <c r="K245" s="187"/>
      <c r="L245" s="188"/>
      <c r="M245" s="189" t="s">
        <v>1</v>
      </c>
      <c r="N245" s="190" t="s">
        <v>41</v>
      </c>
      <c r="P245" s="155">
        <f>O245*H245</f>
        <v>0</v>
      </c>
      <c r="Q245" s="155">
        <v>0</v>
      </c>
      <c r="R245" s="155">
        <f>Q245*H245</f>
        <v>0</v>
      </c>
      <c r="S245" s="155">
        <v>0</v>
      </c>
      <c r="T245" s="156">
        <f>S245*H245</f>
        <v>0</v>
      </c>
      <c r="AR245" s="157" t="s">
        <v>336</v>
      </c>
      <c r="AT245" s="157" t="s">
        <v>218</v>
      </c>
      <c r="AU245" s="157" t="s">
        <v>88</v>
      </c>
      <c r="AY245" s="17" t="s">
        <v>186</v>
      </c>
      <c r="BE245" s="158">
        <f>IF(N245="základná",J245,0)</f>
        <v>0</v>
      </c>
      <c r="BF245" s="158">
        <f>IF(N245="znížená",J245,0)</f>
        <v>0</v>
      </c>
      <c r="BG245" s="158">
        <f>IF(N245="zákl. prenesená",J245,0)</f>
        <v>0</v>
      </c>
      <c r="BH245" s="158">
        <f>IF(N245="zníž. prenesená",J245,0)</f>
        <v>0</v>
      </c>
      <c r="BI245" s="158">
        <f>IF(N245="nulová",J245,0)</f>
        <v>0</v>
      </c>
      <c r="BJ245" s="17" t="s">
        <v>88</v>
      </c>
      <c r="BK245" s="158">
        <f>ROUND(I245*H245,2)</f>
        <v>0</v>
      </c>
      <c r="BL245" s="17" t="s">
        <v>267</v>
      </c>
      <c r="BM245" s="157" t="s">
        <v>565</v>
      </c>
    </row>
    <row r="246" spans="2:65" s="1" customFormat="1" ht="24.25" customHeight="1">
      <c r="B246" s="144"/>
      <c r="C246" s="145" t="s">
        <v>401</v>
      </c>
      <c r="D246" s="145" t="s">
        <v>188</v>
      </c>
      <c r="E246" s="146" t="s">
        <v>2254</v>
      </c>
      <c r="F246" s="147" t="s">
        <v>2255</v>
      </c>
      <c r="G246" s="148" t="s">
        <v>379</v>
      </c>
      <c r="H246" s="149">
        <v>1</v>
      </c>
      <c r="I246" s="150"/>
      <c r="J246" s="151">
        <f>ROUND(I246*H246,2)</f>
        <v>0</v>
      </c>
      <c r="K246" s="152"/>
      <c r="L246" s="32"/>
      <c r="M246" s="153" t="s">
        <v>1</v>
      </c>
      <c r="N246" s="154" t="s">
        <v>41</v>
      </c>
      <c r="P246" s="155">
        <f>O246*H246</f>
        <v>0</v>
      </c>
      <c r="Q246" s="155">
        <v>0</v>
      </c>
      <c r="R246" s="155">
        <f>Q246*H246</f>
        <v>0</v>
      </c>
      <c r="S246" s="155">
        <v>0</v>
      </c>
      <c r="T246" s="156">
        <f>S246*H246</f>
        <v>0</v>
      </c>
      <c r="AR246" s="157" t="s">
        <v>267</v>
      </c>
      <c r="AT246" s="157" t="s">
        <v>188</v>
      </c>
      <c r="AU246" s="157" t="s">
        <v>88</v>
      </c>
      <c r="AY246" s="17" t="s">
        <v>186</v>
      </c>
      <c r="BE246" s="158">
        <f>IF(N246="základná",J246,0)</f>
        <v>0</v>
      </c>
      <c r="BF246" s="158">
        <f>IF(N246="znížená",J246,0)</f>
        <v>0</v>
      </c>
      <c r="BG246" s="158">
        <f>IF(N246="zákl. prenesená",J246,0)</f>
        <v>0</v>
      </c>
      <c r="BH246" s="158">
        <f>IF(N246="zníž. prenesená",J246,0)</f>
        <v>0</v>
      </c>
      <c r="BI246" s="158">
        <f>IF(N246="nulová",J246,0)</f>
        <v>0</v>
      </c>
      <c r="BJ246" s="17" t="s">
        <v>88</v>
      </c>
      <c r="BK246" s="158">
        <f>ROUND(I246*H246,2)</f>
        <v>0</v>
      </c>
      <c r="BL246" s="17" t="s">
        <v>267</v>
      </c>
      <c r="BM246" s="157" t="s">
        <v>568</v>
      </c>
    </row>
    <row r="247" spans="2:65" s="12" customFormat="1">
      <c r="B247" s="159"/>
      <c r="D247" s="160" t="s">
        <v>193</v>
      </c>
      <c r="E247" s="161" t="s">
        <v>1</v>
      </c>
      <c r="F247" s="162" t="s">
        <v>2313</v>
      </c>
      <c r="H247" s="163">
        <v>1</v>
      </c>
      <c r="I247" s="164"/>
      <c r="L247" s="159"/>
      <c r="M247" s="165"/>
      <c r="T247" s="166"/>
      <c r="AT247" s="161" t="s">
        <v>193</v>
      </c>
      <c r="AU247" s="161" t="s">
        <v>88</v>
      </c>
      <c r="AV247" s="12" t="s">
        <v>88</v>
      </c>
      <c r="AW247" s="12" t="s">
        <v>31</v>
      </c>
      <c r="AX247" s="12" t="s">
        <v>75</v>
      </c>
      <c r="AY247" s="161" t="s">
        <v>186</v>
      </c>
    </row>
    <row r="248" spans="2:65" s="13" customFormat="1">
      <c r="B248" s="167"/>
      <c r="D248" s="160" t="s">
        <v>193</v>
      </c>
      <c r="E248" s="168" t="s">
        <v>1</v>
      </c>
      <c r="F248" s="169" t="s">
        <v>195</v>
      </c>
      <c r="H248" s="170">
        <v>1</v>
      </c>
      <c r="I248" s="171"/>
      <c r="L248" s="167"/>
      <c r="M248" s="172"/>
      <c r="T248" s="173"/>
      <c r="AT248" s="168" t="s">
        <v>193</v>
      </c>
      <c r="AU248" s="168" t="s">
        <v>88</v>
      </c>
      <c r="AV248" s="13" t="s">
        <v>192</v>
      </c>
      <c r="AW248" s="13" t="s">
        <v>31</v>
      </c>
      <c r="AX248" s="13" t="s">
        <v>82</v>
      </c>
      <c r="AY248" s="168" t="s">
        <v>186</v>
      </c>
    </row>
    <row r="249" spans="2:65" s="1" customFormat="1" ht="21.75" customHeight="1">
      <c r="B249" s="144"/>
      <c r="C249" s="180" t="s">
        <v>468</v>
      </c>
      <c r="D249" s="180" t="s">
        <v>218</v>
      </c>
      <c r="E249" s="181" t="s">
        <v>2257</v>
      </c>
      <c r="F249" s="182" t="s">
        <v>2258</v>
      </c>
      <c r="G249" s="183" t="s">
        <v>379</v>
      </c>
      <c r="H249" s="184">
        <v>1</v>
      </c>
      <c r="I249" s="185"/>
      <c r="J249" s="186">
        <f>ROUND(I249*H249,2)</f>
        <v>0</v>
      </c>
      <c r="K249" s="187"/>
      <c r="L249" s="188"/>
      <c r="M249" s="189" t="s">
        <v>1</v>
      </c>
      <c r="N249" s="190" t="s">
        <v>41</v>
      </c>
      <c r="P249" s="155">
        <f>O249*H249</f>
        <v>0</v>
      </c>
      <c r="Q249" s="155">
        <v>0</v>
      </c>
      <c r="R249" s="155">
        <f>Q249*H249</f>
        <v>0</v>
      </c>
      <c r="S249" s="155">
        <v>0</v>
      </c>
      <c r="T249" s="156">
        <f>S249*H249</f>
        <v>0</v>
      </c>
      <c r="AR249" s="157" t="s">
        <v>336</v>
      </c>
      <c r="AT249" s="157" t="s">
        <v>218</v>
      </c>
      <c r="AU249" s="157" t="s">
        <v>88</v>
      </c>
      <c r="AY249" s="17" t="s">
        <v>186</v>
      </c>
      <c r="BE249" s="158">
        <f>IF(N249="základná",J249,0)</f>
        <v>0</v>
      </c>
      <c r="BF249" s="158">
        <f>IF(N249="znížená",J249,0)</f>
        <v>0</v>
      </c>
      <c r="BG249" s="158">
        <f>IF(N249="zákl. prenesená",J249,0)</f>
        <v>0</v>
      </c>
      <c r="BH249" s="158">
        <f>IF(N249="zníž. prenesená",J249,0)</f>
        <v>0</v>
      </c>
      <c r="BI249" s="158">
        <f>IF(N249="nulová",J249,0)</f>
        <v>0</v>
      </c>
      <c r="BJ249" s="17" t="s">
        <v>88</v>
      </c>
      <c r="BK249" s="158">
        <f>ROUND(I249*H249,2)</f>
        <v>0</v>
      </c>
      <c r="BL249" s="17" t="s">
        <v>267</v>
      </c>
      <c r="BM249" s="157" t="s">
        <v>574</v>
      </c>
    </row>
    <row r="250" spans="2:65" s="1" customFormat="1" ht="24.25" customHeight="1">
      <c r="B250" s="144"/>
      <c r="C250" s="145" t="s">
        <v>411</v>
      </c>
      <c r="D250" s="145" t="s">
        <v>188</v>
      </c>
      <c r="E250" s="146" t="s">
        <v>2263</v>
      </c>
      <c r="F250" s="147" t="s">
        <v>2264</v>
      </c>
      <c r="G250" s="148" t="s">
        <v>379</v>
      </c>
      <c r="H250" s="149">
        <v>1</v>
      </c>
      <c r="I250" s="150"/>
      <c r="J250" s="151">
        <f>ROUND(I250*H250,2)</f>
        <v>0</v>
      </c>
      <c r="K250" s="152"/>
      <c r="L250" s="32"/>
      <c r="M250" s="153" t="s">
        <v>1</v>
      </c>
      <c r="N250" s="154" t="s">
        <v>41</v>
      </c>
      <c r="P250" s="155">
        <f>O250*H250</f>
        <v>0</v>
      </c>
      <c r="Q250" s="155">
        <v>0</v>
      </c>
      <c r="R250" s="155">
        <f>Q250*H250</f>
        <v>0</v>
      </c>
      <c r="S250" s="155">
        <v>0</v>
      </c>
      <c r="T250" s="156">
        <f>S250*H250</f>
        <v>0</v>
      </c>
      <c r="AR250" s="157" t="s">
        <v>267</v>
      </c>
      <c r="AT250" s="157" t="s">
        <v>188</v>
      </c>
      <c r="AU250" s="157" t="s">
        <v>88</v>
      </c>
      <c r="AY250" s="17" t="s">
        <v>186</v>
      </c>
      <c r="BE250" s="158">
        <f>IF(N250="základná",J250,0)</f>
        <v>0</v>
      </c>
      <c r="BF250" s="158">
        <f>IF(N250="znížená",J250,0)</f>
        <v>0</v>
      </c>
      <c r="BG250" s="158">
        <f>IF(N250="zákl. prenesená",J250,0)</f>
        <v>0</v>
      </c>
      <c r="BH250" s="158">
        <f>IF(N250="zníž. prenesená",J250,0)</f>
        <v>0</v>
      </c>
      <c r="BI250" s="158">
        <f>IF(N250="nulová",J250,0)</f>
        <v>0</v>
      </c>
      <c r="BJ250" s="17" t="s">
        <v>88</v>
      </c>
      <c r="BK250" s="158">
        <f>ROUND(I250*H250,2)</f>
        <v>0</v>
      </c>
      <c r="BL250" s="17" t="s">
        <v>267</v>
      </c>
      <c r="BM250" s="157" t="s">
        <v>579</v>
      </c>
    </row>
    <row r="251" spans="2:65" s="12" customFormat="1">
      <c r="B251" s="159"/>
      <c r="D251" s="160" t="s">
        <v>193</v>
      </c>
      <c r="E251" s="161" t="s">
        <v>1</v>
      </c>
      <c r="F251" s="162" t="s">
        <v>2218</v>
      </c>
      <c r="H251" s="163">
        <v>1</v>
      </c>
      <c r="I251" s="164"/>
      <c r="L251" s="159"/>
      <c r="M251" s="165"/>
      <c r="T251" s="166"/>
      <c r="AT251" s="161" t="s">
        <v>193</v>
      </c>
      <c r="AU251" s="161" t="s">
        <v>88</v>
      </c>
      <c r="AV251" s="12" t="s">
        <v>88</v>
      </c>
      <c r="AW251" s="12" t="s">
        <v>31</v>
      </c>
      <c r="AX251" s="12" t="s">
        <v>75</v>
      </c>
      <c r="AY251" s="161" t="s">
        <v>186</v>
      </c>
    </row>
    <row r="252" spans="2:65" s="13" customFormat="1">
      <c r="B252" s="167"/>
      <c r="D252" s="160" t="s">
        <v>193</v>
      </c>
      <c r="E252" s="168" t="s">
        <v>1</v>
      </c>
      <c r="F252" s="169" t="s">
        <v>195</v>
      </c>
      <c r="H252" s="170">
        <v>1</v>
      </c>
      <c r="I252" s="171"/>
      <c r="L252" s="167"/>
      <c r="M252" s="172"/>
      <c r="T252" s="173"/>
      <c r="AT252" s="168" t="s">
        <v>193</v>
      </c>
      <c r="AU252" s="168" t="s">
        <v>88</v>
      </c>
      <c r="AV252" s="13" t="s">
        <v>192</v>
      </c>
      <c r="AW252" s="13" t="s">
        <v>31</v>
      </c>
      <c r="AX252" s="13" t="s">
        <v>82</v>
      </c>
      <c r="AY252" s="168" t="s">
        <v>186</v>
      </c>
    </row>
    <row r="253" spans="2:65" s="1" customFormat="1" ht="21.75" customHeight="1">
      <c r="B253" s="144"/>
      <c r="C253" s="180" t="s">
        <v>479</v>
      </c>
      <c r="D253" s="180" t="s">
        <v>218</v>
      </c>
      <c r="E253" s="181" t="s">
        <v>2265</v>
      </c>
      <c r="F253" s="182" t="s">
        <v>2266</v>
      </c>
      <c r="G253" s="183" t="s">
        <v>379</v>
      </c>
      <c r="H253" s="184">
        <v>1</v>
      </c>
      <c r="I253" s="185"/>
      <c r="J253" s="186">
        <f>ROUND(I253*H253,2)</f>
        <v>0</v>
      </c>
      <c r="K253" s="187"/>
      <c r="L253" s="188"/>
      <c r="M253" s="189" t="s">
        <v>1</v>
      </c>
      <c r="N253" s="190" t="s">
        <v>41</v>
      </c>
      <c r="P253" s="155">
        <f>O253*H253</f>
        <v>0</v>
      </c>
      <c r="Q253" s="155">
        <v>0</v>
      </c>
      <c r="R253" s="155">
        <f>Q253*H253</f>
        <v>0</v>
      </c>
      <c r="S253" s="155">
        <v>0</v>
      </c>
      <c r="T253" s="156">
        <f>S253*H253</f>
        <v>0</v>
      </c>
      <c r="AR253" s="157" t="s">
        <v>336</v>
      </c>
      <c r="AT253" s="157" t="s">
        <v>218</v>
      </c>
      <c r="AU253" s="157" t="s">
        <v>88</v>
      </c>
      <c r="AY253" s="17" t="s">
        <v>186</v>
      </c>
      <c r="BE253" s="158">
        <f>IF(N253="základná",J253,0)</f>
        <v>0</v>
      </c>
      <c r="BF253" s="158">
        <f>IF(N253="znížená",J253,0)</f>
        <v>0</v>
      </c>
      <c r="BG253" s="158">
        <f>IF(N253="zákl. prenesená",J253,0)</f>
        <v>0</v>
      </c>
      <c r="BH253" s="158">
        <f>IF(N253="zníž. prenesená",J253,0)</f>
        <v>0</v>
      </c>
      <c r="BI253" s="158">
        <f>IF(N253="nulová",J253,0)</f>
        <v>0</v>
      </c>
      <c r="BJ253" s="17" t="s">
        <v>88</v>
      </c>
      <c r="BK253" s="158">
        <f>ROUND(I253*H253,2)</f>
        <v>0</v>
      </c>
      <c r="BL253" s="17" t="s">
        <v>267</v>
      </c>
      <c r="BM253" s="157" t="s">
        <v>583</v>
      </c>
    </row>
    <row r="254" spans="2:65" s="1" customFormat="1" ht="24.25" customHeight="1">
      <c r="B254" s="144"/>
      <c r="C254" s="145" t="s">
        <v>418</v>
      </c>
      <c r="D254" s="145" t="s">
        <v>188</v>
      </c>
      <c r="E254" s="146" t="s">
        <v>2267</v>
      </c>
      <c r="F254" s="147" t="s">
        <v>2268</v>
      </c>
      <c r="G254" s="148" t="s">
        <v>1104</v>
      </c>
      <c r="H254" s="198"/>
      <c r="I254" s="150"/>
      <c r="J254" s="151">
        <f>ROUND(I254*H254,2)</f>
        <v>0</v>
      </c>
      <c r="K254" s="152"/>
      <c r="L254" s="32"/>
      <c r="M254" s="153" t="s">
        <v>1</v>
      </c>
      <c r="N254" s="154" t="s">
        <v>41</v>
      </c>
      <c r="P254" s="155">
        <f>O254*H254</f>
        <v>0</v>
      </c>
      <c r="Q254" s="155">
        <v>0</v>
      </c>
      <c r="R254" s="155">
        <f>Q254*H254</f>
        <v>0</v>
      </c>
      <c r="S254" s="155">
        <v>0</v>
      </c>
      <c r="T254" s="156">
        <f>S254*H254</f>
        <v>0</v>
      </c>
      <c r="AR254" s="157" t="s">
        <v>267</v>
      </c>
      <c r="AT254" s="157" t="s">
        <v>188</v>
      </c>
      <c r="AU254" s="157" t="s">
        <v>88</v>
      </c>
      <c r="AY254" s="17" t="s">
        <v>186</v>
      </c>
      <c r="BE254" s="158">
        <f>IF(N254="základná",J254,0)</f>
        <v>0</v>
      </c>
      <c r="BF254" s="158">
        <f>IF(N254="znížená",J254,0)</f>
        <v>0</v>
      </c>
      <c r="BG254" s="158">
        <f>IF(N254="zákl. prenesená",J254,0)</f>
        <v>0</v>
      </c>
      <c r="BH254" s="158">
        <f>IF(N254="zníž. prenesená",J254,0)</f>
        <v>0</v>
      </c>
      <c r="BI254" s="158">
        <f>IF(N254="nulová",J254,0)</f>
        <v>0</v>
      </c>
      <c r="BJ254" s="17" t="s">
        <v>88</v>
      </c>
      <c r="BK254" s="158">
        <f>ROUND(I254*H254,2)</f>
        <v>0</v>
      </c>
      <c r="BL254" s="17" t="s">
        <v>267</v>
      </c>
      <c r="BM254" s="157" t="s">
        <v>590</v>
      </c>
    </row>
    <row r="255" spans="2:65" s="11" customFormat="1" ht="25.9" customHeight="1">
      <c r="B255" s="132"/>
      <c r="D255" s="133" t="s">
        <v>74</v>
      </c>
      <c r="E255" s="134" t="s">
        <v>2273</v>
      </c>
      <c r="F255" s="134" t="s">
        <v>1886</v>
      </c>
      <c r="I255" s="135"/>
      <c r="J255" s="136">
        <f>BK255</f>
        <v>0</v>
      </c>
      <c r="L255" s="132"/>
      <c r="M255" s="137"/>
      <c r="P255" s="138">
        <f>SUM(P256:P257)</f>
        <v>0</v>
      </c>
      <c r="R255" s="138">
        <f>SUM(R256:R257)</f>
        <v>0</v>
      </c>
      <c r="T255" s="139">
        <f>SUM(T256:T257)</f>
        <v>0</v>
      </c>
      <c r="AR255" s="133" t="s">
        <v>192</v>
      </c>
      <c r="AT255" s="140" t="s">
        <v>74</v>
      </c>
      <c r="AU255" s="140" t="s">
        <v>75</v>
      </c>
      <c r="AY255" s="133" t="s">
        <v>186</v>
      </c>
      <c r="BK255" s="141">
        <f>SUM(BK256:BK257)</f>
        <v>0</v>
      </c>
    </row>
    <row r="256" spans="2:65" s="1" customFormat="1" ht="16.5" customHeight="1">
      <c r="B256" s="144"/>
      <c r="C256" s="145" t="s">
        <v>487</v>
      </c>
      <c r="D256" s="145" t="s">
        <v>188</v>
      </c>
      <c r="E256" s="146" t="s">
        <v>1887</v>
      </c>
      <c r="F256" s="147" t="s">
        <v>2274</v>
      </c>
      <c r="G256" s="148" t="s">
        <v>1104</v>
      </c>
      <c r="H256" s="198"/>
      <c r="I256" s="150"/>
      <c r="J256" s="151">
        <f>ROUND(I256*H256,2)</f>
        <v>0</v>
      </c>
      <c r="K256" s="152"/>
      <c r="L256" s="32"/>
      <c r="M256" s="153" t="s">
        <v>1</v>
      </c>
      <c r="N256" s="154" t="s">
        <v>41</v>
      </c>
      <c r="P256" s="155">
        <f>O256*H256</f>
        <v>0</v>
      </c>
      <c r="Q256" s="155">
        <v>0</v>
      </c>
      <c r="R256" s="155">
        <f>Q256*H256</f>
        <v>0</v>
      </c>
      <c r="S256" s="155">
        <v>0</v>
      </c>
      <c r="T256" s="156">
        <f>S256*H256</f>
        <v>0</v>
      </c>
      <c r="AR256" s="157" t="s">
        <v>1694</v>
      </c>
      <c r="AT256" s="157" t="s">
        <v>188</v>
      </c>
      <c r="AU256" s="157" t="s">
        <v>82</v>
      </c>
      <c r="AY256" s="17" t="s">
        <v>186</v>
      </c>
      <c r="BE256" s="158">
        <f>IF(N256="základná",J256,0)</f>
        <v>0</v>
      </c>
      <c r="BF256" s="158">
        <f>IF(N256="znížená",J256,0)</f>
        <v>0</v>
      </c>
      <c r="BG256" s="158">
        <f>IF(N256="zákl. prenesená",J256,0)</f>
        <v>0</v>
      </c>
      <c r="BH256" s="158">
        <f>IF(N256="zníž. prenesená",J256,0)</f>
        <v>0</v>
      </c>
      <c r="BI256" s="158">
        <f>IF(N256="nulová",J256,0)</f>
        <v>0</v>
      </c>
      <c r="BJ256" s="17" t="s">
        <v>88</v>
      </c>
      <c r="BK256" s="158">
        <f>ROUND(I256*H256,2)</f>
        <v>0</v>
      </c>
      <c r="BL256" s="17" t="s">
        <v>1694</v>
      </c>
      <c r="BM256" s="157" t="s">
        <v>599</v>
      </c>
    </row>
    <row r="257" spans="2:65" s="1" customFormat="1" ht="16.5" customHeight="1">
      <c r="B257" s="144"/>
      <c r="C257" s="145" t="s">
        <v>429</v>
      </c>
      <c r="D257" s="145" t="s">
        <v>188</v>
      </c>
      <c r="E257" s="146" t="s">
        <v>1890</v>
      </c>
      <c r="F257" s="147" t="s">
        <v>2275</v>
      </c>
      <c r="G257" s="148" t="s">
        <v>1104</v>
      </c>
      <c r="H257" s="198"/>
      <c r="I257" s="150"/>
      <c r="J257" s="151">
        <f>ROUND(I257*H257,2)</f>
        <v>0</v>
      </c>
      <c r="K257" s="152"/>
      <c r="L257" s="32"/>
      <c r="M257" s="199" t="s">
        <v>1</v>
      </c>
      <c r="N257" s="200" t="s">
        <v>41</v>
      </c>
      <c r="O257" s="201"/>
      <c r="P257" s="202">
        <f>O257*H257</f>
        <v>0</v>
      </c>
      <c r="Q257" s="202">
        <v>0</v>
      </c>
      <c r="R257" s="202">
        <f>Q257*H257</f>
        <v>0</v>
      </c>
      <c r="S257" s="202">
        <v>0</v>
      </c>
      <c r="T257" s="203">
        <f>S257*H257</f>
        <v>0</v>
      </c>
      <c r="AR257" s="157" t="s">
        <v>1694</v>
      </c>
      <c r="AT257" s="157" t="s">
        <v>188</v>
      </c>
      <c r="AU257" s="157" t="s">
        <v>82</v>
      </c>
      <c r="AY257" s="17" t="s">
        <v>186</v>
      </c>
      <c r="BE257" s="158">
        <f>IF(N257="základná",J257,0)</f>
        <v>0</v>
      </c>
      <c r="BF257" s="158">
        <f>IF(N257="znížená",J257,0)</f>
        <v>0</v>
      </c>
      <c r="BG257" s="158">
        <f>IF(N257="zákl. prenesená",J257,0)</f>
        <v>0</v>
      </c>
      <c r="BH257" s="158">
        <f>IF(N257="zníž. prenesená",J257,0)</f>
        <v>0</v>
      </c>
      <c r="BI257" s="158">
        <f>IF(N257="nulová",J257,0)</f>
        <v>0</v>
      </c>
      <c r="BJ257" s="17" t="s">
        <v>88</v>
      </c>
      <c r="BK257" s="158">
        <f>ROUND(I257*H257,2)</f>
        <v>0</v>
      </c>
      <c r="BL257" s="17" t="s">
        <v>1694</v>
      </c>
      <c r="BM257" s="157" t="s">
        <v>611</v>
      </c>
    </row>
    <row r="258" spans="2:65" s="1" customFormat="1" ht="7" customHeight="1">
      <c r="B258" s="47"/>
      <c r="C258" s="48"/>
      <c r="D258" s="48"/>
      <c r="E258" s="48"/>
      <c r="F258" s="48"/>
      <c r="G258" s="48"/>
      <c r="H258" s="48"/>
      <c r="I258" s="48"/>
      <c r="J258" s="48"/>
      <c r="K258" s="48"/>
      <c r="L258" s="32"/>
    </row>
  </sheetData>
  <autoFilter ref="C125:K257" xr:uid="{00000000-0009-0000-0000-000007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14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31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7" t="s">
        <v>118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134</v>
      </c>
      <c r="L4" s="20"/>
      <c r="M4" s="97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9" t="str">
        <f>'Rekapitulácia stavby'!K6</f>
        <v>Richtársky dom - energetická obnova objektu</v>
      </c>
      <c r="F7" s="260"/>
      <c r="G7" s="260"/>
      <c r="H7" s="260"/>
      <c r="L7" s="20"/>
    </row>
    <row r="8" spans="2:46" ht="12" customHeight="1">
      <c r="B8" s="20"/>
      <c r="D8" s="27" t="s">
        <v>135</v>
      </c>
      <c r="L8" s="20"/>
    </row>
    <row r="9" spans="2:46" s="1" customFormat="1" ht="16.5" customHeight="1">
      <c r="B9" s="32"/>
      <c r="E9" s="259" t="s">
        <v>2314</v>
      </c>
      <c r="F9" s="258"/>
      <c r="G9" s="258"/>
      <c r="H9" s="258"/>
      <c r="L9" s="32"/>
    </row>
    <row r="10" spans="2:46" s="1" customFormat="1" ht="12" customHeight="1">
      <c r="B10" s="32"/>
      <c r="D10" s="27" t="s">
        <v>137</v>
      </c>
      <c r="L10" s="32"/>
    </row>
    <row r="11" spans="2:46" s="1" customFormat="1" ht="16.5" customHeight="1">
      <c r="B11" s="32"/>
      <c r="E11" s="254" t="s">
        <v>2315</v>
      </c>
      <c r="F11" s="258"/>
      <c r="G11" s="258"/>
      <c r="H11" s="25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18. 11. 2025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1" t="str">
        <f>'Rekapitulácia stavby'!E14</f>
        <v>Vyplň údaj</v>
      </c>
      <c r="F20" s="245"/>
      <c r="G20" s="245"/>
      <c r="H20" s="245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26</v>
      </c>
      <c r="J26" s="25" t="str">
        <f>IF('Rekapitulácia stavby'!AN20="","",'Rekapitulácia stavby'!AN20)</f>
        <v/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8"/>
      <c r="E29" s="249" t="s">
        <v>1</v>
      </c>
      <c r="F29" s="249"/>
      <c r="G29" s="249"/>
      <c r="H29" s="249"/>
      <c r="L29" s="98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4" customHeight="1">
      <c r="B32" s="32"/>
      <c r="D32" s="99" t="s">
        <v>35</v>
      </c>
      <c r="J32" s="69">
        <f>ROUND(J129,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58" t="s">
        <v>39</v>
      </c>
      <c r="E35" s="37" t="s">
        <v>40</v>
      </c>
      <c r="F35" s="100">
        <f>ROUND((SUM(BE129:BE213)),  2)</f>
        <v>0</v>
      </c>
      <c r="G35" s="101"/>
      <c r="H35" s="101"/>
      <c r="I35" s="102">
        <v>0.23</v>
      </c>
      <c r="J35" s="100">
        <f>ROUND(((SUM(BE129:BE213))*I35),  2)</f>
        <v>0</v>
      </c>
      <c r="L35" s="32"/>
    </row>
    <row r="36" spans="2:12" s="1" customFormat="1" ht="14.5" customHeight="1">
      <c r="B36" s="32"/>
      <c r="E36" s="37" t="s">
        <v>41</v>
      </c>
      <c r="F36" s="100">
        <f>ROUND((SUM(BF129:BF213)),  2)</f>
        <v>0</v>
      </c>
      <c r="G36" s="101"/>
      <c r="H36" s="101"/>
      <c r="I36" s="102">
        <v>0.23</v>
      </c>
      <c r="J36" s="100">
        <f>ROUND(((SUM(BF129:BF213))*I36),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9">
        <f>ROUND((SUM(BG129:BG213)),  2)</f>
        <v>0</v>
      </c>
      <c r="I37" s="103">
        <v>0.23</v>
      </c>
      <c r="J37" s="89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9">
        <f>ROUND((SUM(BH129:BH213)),  2)</f>
        <v>0</v>
      </c>
      <c r="I38" s="103">
        <v>0.23</v>
      </c>
      <c r="J38" s="89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100">
        <f>ROUND((SUM(BI129:BI213)),  2)</f>
        <v>0</v>
      </c>
      <c r="G39" s="101"/>
      <c r="H39" s="101"/>
      <c r="I39" s="102">
        <v>0</v>
      </c>
      <c r="J39" s="100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4" customHeight="1">
      <c r="B41" s="32"/>
      <c r="C41" s="104"/>
      <c r="D41" s="105" t="s">
        <v>45</v>
      </c>
      <c r="E41" s="60"/>
      <c r="F41" s="60"/>
      <c r="G41" s="106" t="s">
        <v>46</v>
      </c>
      <c r="H41" s="107" t="s">
        <v>47</v>
      </c>
      <c r="I41" s="60"/>
      <c r="J41" s="108">
        <f>SUM(J32:J39)</f>
        <v>0</v>
      </c>
      <c r="K41" s="109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2"/>
      <c r="D61" s="46" t="s">
        <v>50</v>
      </c>
      <c r="E61" s="34"/>
      <c r="F61" s="110" t="s">
        <v>51</v>
      </c>
      <c r="G61" s="46" t="s">
        <v>50</v>
      </c>
      <c r="H61" s="34"/>
      <c r="I61" s="34"/>
      <c r="J61" s="111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2"/>
      <c r="D76" s="46" t="s">
        <v>50</v>
      </c>
      <c r="E76" s="34"/>
      <c r="F76" s="110" t="s">
        <v>51</v>
      </c>
      <c r="G76" s="46" t="s">
        <v>50</v>
      </c>
      <c r="H76" s="34"/>
      <c r="I76" s="34"/>
      <c r="J76" s="111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139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9" t="str">
        <f>E7</f>
        <v>Richtársky dom - energetická obnova objektu</v>
      </c>
      <c r="F85" s="260"/>
      <c r="G85" s="260"/>
      <c r="H85" s="260"/>
      <c r="L85" s="32"/>
    </row>
    <row r="86" spans="2:12" ht="12" customHeight="1">
      <c r="B86" s="20"/>
      <c r="C86" s="27" t="s">
        <v>135</v>
      </c>
      <c r="L86" s="20"/>
    </row>
    <row r="87" spans="2:12" s="1" customFormat="1" ht="16.5" customHeight="1">
      <c r="B87" s="32"/>
      <c r="E87" s="259" t="s">
        <v>2314</v>
      </c>
      <c r="F87" s="258"/>
      <c r="G87" s="258"/>
      <c r="H87" s="258"/>
      <c r="L87" s="32"/>
    </row>
    <row r="88" spans="2:12" s="1" customFormat="1" ht="12" customHeight="1">
      <c r="B88" s="32"/>
      <c r="C88" s="27" t="s">
        <v>137</v>
      </c>
      <c r="L88" s="32"/>
    </row>
    <row r="89" spans="2:12" s="1" customFormat="1" ht="16.5" customHeight="1">
      <c r="B89" s="32"/>
      <c r="E89" s="254" t="str">
        <f>E11</f>
        <v>E1 - Vykurovanie - oprávnené</v>
      </c>
      <c r="F89" s="258"/>
      <c r="G89" s="258"/>
      <c r="H89" s="25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Záhorská Bystrica</v>
      </c>
      <c r="I91" s="27" t="s">
        <v>21</v>
      </c>
      <c r="J91" s="55" t="str">
        <f>IF(J14="","",J14)</f>
        <v>18. 11. 2025</v>
      </c>
      <c r="L91" s="32"/>
    </row>
    <row r="92" spans="2:12" s="1" customFormat="1" ht="7" customHeight="1">
      <c r="B92" s="32"/>
      <c r="L92" s="32"/>
    </row>
    <row r="93" spans="2:12" s="1" customFormat="1" ht="25.75" customHeight="1">
      <c r="B93" s="32"/>
      <c r="C93" s="27" t="s">
        <v>23</v>
      </c>
      <c r="F93" s="25" t="str">
        <f>E17</f>
        <v>Mestská časť BA-Záhorská Bystrica</v>
      </c>
      <c r="I93" s="27" t="s">
        <v>29</v>
      </c>
      <c r="J93" s="30" t="str">
        <f>E23</f>
        <v>Ing. arch. Ladislav Slabey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 xml:space="preserve"> </v>
      </c>
      <c r="L94" s="32"/>
    </row>
    <row r="95" spans="2:12" s="1" customFormat="1" ht="10.4" customHeight="1">
      <c r="B95" s="32"/>
      <c r="L95" s="32"/>
    </row>
    <row r="96" spans="2:12" s="1" customFormat="1" ht="29.25" customHeight="1">
      <c r="B96" s="32"/>
      <c r="C96" s="112" t="s">
        <v>140</v>
      </c>
      <c r="D96" s="104"/>
      <c r="E96" s="104"/>
      <c r="F96" s="104"/>
      <c r="G96" s="104"/>
      <c r="H96" s="104"/>
      <c r="I96" s="104"/>
      <c r="J96" s="113" t="s">
        <v>141</v>
      </c>
      <c r="K96" s="104"/>
      <c r="L96" s="32"/>
    </row>
    <row r="97" spans="2:47" s="1" customFormat="1" ht="10.4" customHeight="1">
      <c r="B97" s="32"/>
      <c r="L97" s="32"/>
    </row>
    <row r="98" spans="2:47" s="1" customFormat="1" ht="22.9" customHeight="1">
      <c r="B98" s="32"/>
      <c r="C98" s="114" t="s">
        <v>142</v>
      </c>
      <c r="J98" s="69">
        <f>J129</f>
        <v>0</v>
      </c>
      <c r="L98" s="32"/>
      <c r="AU98" s="17" t="s">
        <v>143</v>
      </c>
    </row>
    <row r="99" spans="2:47" s="8" customFormat="1" ht="25" customHeight="1">
      <c r="B99" s="115"/>
      <c r="D99" s="116" t="s">
        <v>154</v>
      </c>
      <c r="E99" s="117"/>
      <c r="F99" s="117"/>
      <c r="G99" s="117"/>
      <c r="H99" s="117"/>
      <c r="I99" s="117"/>
      <c r="J99" s="118">
        <f>J130</f>
        <v>0</v>
      </c>
      <c r="L99" s="115"/>
    </row>
    <row r="100" spans="2:47" s="9" customFormat="1" ht="19.899999999999999" customHeight="1">
      <c r="B100" s="119"/>
      <c r="D100" s="120" t="s">
        <v>157</v>
      </c>
      <c r="E100" s="121"/>
      <c r="F100" s="121"/>
      <c r="G100" s="121"/>
      <c r="H100" s="121"/>
      <c r="I100" s="121"/>
      <c r="J100" s="122">
        <f>J131</f>
        <v>0</v>
      </c>
      <c r="L100" s="119"/>
    </row>
    <row r="101" spans="2:47" s="9" customFormat="1" ht="19.899999999999999" customHeight="1">
      <c r="B101" s="119"/>
      <c r="D101" s="120" t="s">
        <v>2316</v>
      </c>
      <c r="E101" s="121"/>
      <c r="F101" s="121"/>
      <c r="G101" s="121"/>
      <c r="H101" s="121"/>
      <c r="I101" s="121"/>
      <c r="J101" s="122">
        <f>J139</f>
        <v>0</v>
      </c>
      <c r="L101" s="119"/>
    </row>
    <row r="102" spans="2:47" s="9" customFormat="1" ht="19.899999999999999" customHeight="1">
      <c r="B102" s="119"/>
      <c r="D102" s="120" t="s">
        <v>2317</v>
      </c>
      <c r="E102" s="121"/>
      <c r="F102" s="121"/>
      <c r="G102" s="121"/>
      <c r="H102" s="121"/>
      <c r="I102" s="121"/>
      <c r="J102" s="122">
        <f>J143</f>
        <v>0</v>
      </c>
      <c r="L102" s="119"/>
    </row>
    <row r="103" spans="2:47" s="9" customFormat="1" ht="19.899999999999999" customHeight="1">
      <c r="B103" s="119"/>
      <c r="D103" s="120" t="s">
        <v>2318</v>
      </c>
      <c r="E103" s="121"/>
      <c r="F103" s="121"/>
      <c r="G103" s="121"/>
      <c r="H103" s="121"/>
      <c r="I103" s="121"/>
      <c r="J103" s="122">
        <f>J152</f>
        <v>0</v>
      </c>
      <c r="L103" s="119"/>
    </row>
    <row r="104" spans="2:47" s="9" customFormat="1" ht="19.899999999999999" customHeight="1">
      <c r="B104" s="119"/>
      <c r="D104" s="120" t="s">
        <v>2319</v>
      </c>
      <c r="E104" s="121"/>
      <c r="F104" s="121"/>
      <c r="G104" s="121"/>
      <c r="H104" s="121"/>
      <c r="I104" s="121"/>
      <c r="J104" s="122">
        <f>J170</f>
        <v>0</v>
      </c>
      <c r="L104" s="119"/>
    </row>
    <row r="105" spans="2:47" s="9" customFormat="1" ht="19.899999999999999" customHeight="1">
      <c r="B105" s="119"/>
      <c r="D105" s="120" t="s">
        <v>2320</v>
      </c>
      <c r="E105" s="121"/>
      <c r="F105" s="121"/>
      <c r="G105" s="121"/>
      <c r="H105" s="121"/>
      <c r="I105" s="121"/>
      <c r="J105" s="122">
        <f>J187</f>
        <v>0</v>
      </c>
      <c r="L105" s="119"/>
    </row>
    <row r="106" spans="2:47" s="8" customFormat="1" ht="25" customHeight="1">
      <c r="B106" s="115"/>
      <c r="D106" s="116" t="s">
        <v>1824</v>
      </c>
      <c r="E106" s="117"/>
      <c r="F106" s="117"/>
      <c r="G106" s="117"/>
      <c r="H106" s="117"/>
      <c r="I106" s="117"/>
      <c r="J106" s="118">
        <f>J208</f>
        <v>0</v>
      </c>
      <c r="L106" s="115"/>
    </row>
    <row r="107" spans="2:47" s="8" customFormat="1" ht="25" customHeight="1">
      <c r="B107" s="115"/>
      <c r="D107" s="116" t="s">
        <v>2321</v>
      </c>
      <c r="E107" s="117"/>
      <c r="F107" s="117"/>
      <c r="G107" s="117"/>
      <c r="H107" s="117"/>
      <c r="I107" s="117"/>
      <c r="J107" s="118">
        <f>J212</f>
        <v>0</v>
      </c>
      <c r="L107" s="115"/>
    </row>
    <row r="108" spans="2:47" s="1" customFormat="1" ht="21.75" customHeight="1">
      <c r="B108" s="32"/>
      <c r="L108" s="32"/>
    </row>
    <row r="109" spans="2:47" s="1" customFormat="1" ht="7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20" s="1" customFormat="1" ht="7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20" s="1" customFormat="1" ht="25" customHeight="1">
      <c r="B114" s="32"/>
      <c r="C114" s="21" t="s">
        <v>172</v>
      </c>
      <c r="L114" s="32"/>
    </row>
    <row r="115" spans="2:20" s="1" customFormat="1" ht="7" customHeight="1">
      <c r="B115" s="32"/>
      <c r="L115" s="32"/>
    </row>
    <row r="116" spans="2:20" s="1" customFormat="1" ht="12" customHeight="1">
      <c r="B116" s="32"/>
      <c r="C116" s="27" t="s">
        <v>15</v>
      </c>
      <c r="L116" s="32"/>
    </row>
    <row r="117" spans="2:20" s="1" customFormat="1" ht="16.5" customHeight="1">
      <c r="B117" s="32"/>
      <c r="E117" s="259" t="str">
        <f>E7</f>
        <v>Richtársky dom - energetická obnova objektu</v>
      </c>
      <c r="F117" s="260"/>
      <c r="G117" s="260"/>
      <c r="H117" s="260"/>
      <c r="L117" s="32"/>
    </row>
    <row r="118" spans="2:20" ht="12" customHeight="1">
      <c r="B118" s="20"/>
      <c r="C118" s="27" t="s">
        <v>135</v>
      </c>
      <c r="L118" s="20"/>
    </row>
    <row r="119" spans="2:20" s="1" customFormat="1" ht="16.5" customHeight="1">
      <c r="B119" s="32"/>
      <c r="E119" s="259" t="s">
        <v>2314</v>
      </c>
      <c r="F119" s="258"/>
      <c r="G119" s="258"/>
      <c r="H119" s="258"/>
      <c r="L119" s="32"/>
    </row>
    <row r="120" spans="2:20" s="1" customFormat="1" ht="12" customHeight="1">
      <c r="B120" s="32"/>
      <c r="C120" s="27" t="s">
        <v>137</v>
      </c>
      <c r="L120" s="32"/>
    </row>
    <row r="121" spans="2:20" s="1" customFormat="1" ht="16.5" customHeight="1">
      <c r="B121" s="32"/>
      <c r="E121" s="254" t="str">
        <f>E11</f>
        <v>E1 - Vykurovanie - oprávnené</v>
      </c>
      <c r="F121" s="258"/>
      <c r="G121" s="258"/>
      <c r="H121" s="258"/>
      <c r="L121" s="32"/>
    </row>
    <row r="122" spans="2:20" s="1" customFormat="1" ht="7" customHeight="1">
      <c r="B122" s="32"/>
      <c r="L122" s="32"/>
    </row>
    <row r="123" spans="2:20" s="1" customFormat="1" ht="12" customHeight="1">
      <c r="B123" s="32"/>
      <c r="C123" s="27" t="s">
        <v>19</v>
      </c>
      <c r="F123" s="25" t="str">
        <f>F14</f>
        <v>Záhorská Bystrica</v>
      </c>
      <c r="I123" s="27" t="s">
        <v>21</v>
      </c>
      <c r="J123" s="55" t="str">
        <f>IF(J14="","",J14)</f>
        <v>18. 11. 2025</v>
      </c>
      <c r="L123" s="32"/>
    </row>
    <row r="124" spans="2:20" s="1" customFormat="1" ht="7" customHeight="1">
      <c r="B124" s="32"/>
      <c r="L124" s="32"/>
    </row>
    <row r="125" spans="2:20" s="1" customFormat="1" ht="25.75" customHeight="1">
      <c r="B125" s="32"/>
      <c r="C125" s="27" t="s">
        <v>23</v>
      </c>
      <c r="F125" s="25" t="str">
        <f>E17</f>
        <v>Mestská časť BA-Záhorská Bystrica</v>
      </c>
      <c r="I125" s="27" t="s">
        <v>29</v>
      </c>
      <c r="J125" s="30" t="str">
        <f>E23</f>
        <v>Ing. arch. Ladislav Slabey</v>
      </c>
      <c r="L125" s="32"/>
    </row>
    <row r="126" spans="2:20" s="1" customFormat="1" ht="15.25" customHeight="1">
      <c r="B126" s="32"/>
      <c r="C126" s="27" t="s">
        <v>27</v>
      </c>
      <c r="F126" s="25" t="str">
        <f>IF(E20="","",E20)</f>
        <v>Vyplň údaj</v>
      </c>
      <c r="I126" s="27" t="s">
        <v>32</v>
      </c>
      <c r="J126" s="30" t="str">
        <f>E26</f>
        <v xml:space="preserve"> </v>
      </c>
      <c r="L126" s="32"/>
    </row>
    <row r="127" spans="2:20" s="1" customFormat="1" ht="10.4" customHeight="1">
      <c r="B127" s="32"/>
      <c r="L127" s="32"/>
    </row>
    <row r="128" spans="2:20" s="10" customFormat="1" ht="29.25" customHeight="1">
      <c r="B128" s="123"/>
      <c r="C128" s="124" t="s">
        <v>173</v>
      </c>
      <c r="D128" s="125" t="s">
        <v>60</v>
      </c>
      <c r="E128" s="125" t="s">
        <v>56</v>
      </c>
      <c r="F128" s="125" t="s">
        <v>57</v>
      </c>
      <c r="G128" s="125" t="s">
        <v>174</v>
      </c>
      <c r="H128" s="125" t="s">
        <v>175</v>
      </c>
      <c r="I128" s="125" t="s">
        <v>176</v>
      </c>
      <c r="J128" s="126" t="s">
        <v>141</v>
      </c>
      <c r="K128" s="127" t="s">
        <v>177</v>
      </c>
      <c r="L128" s="123"/>
      <c r="M128" s="62" t="s">
        <v>1</v>
      </c>
      <c r="N128" s="63" t="s">
        <v>39</v>
      </c>
      <c r="O128" s="63" t="s">
        <v>178</v>
      </c>
      <c r="P128" s="63" t="s">
        <v>179</v>
      </c>
      <c r="Q128" s="63" t="s">
        <v>180</v>
      </c>
      <c r="R128" s="63" t="s">
        <v>181</v>
      </c>
      <c r="S128" s="63" t="s">
        <v>182</v>
      </c>
      <c r="T128" s="64" t="s">
        <v>183</v>
      </c>
    </row>
    <row r="129" spans="2:65" s="1" customFormat="1" ht="22.9" customHeight="1">
      <c r="B129" s="32"/>
      <c r="C129" s="67" t="s">
        <v>142</v>
      </c>
      <c r="J129" s="128">
        <f>BK129</f>
        <v>0</v>
      </c>
      <c r="L129" s="32"/>
      <c r="M129" s="65"/>
      <c r="N129" s="56"/>
      <c r="O129" s="56"/>
      <c r="P129" s="129">
        <f>P130+P208+P212</f>
        <v>0</v>
      </c>
      <c r="Q129" s="56"/>
      <c r="R129" s="129">
        <f>R130+R208+R212</f>
        <v>0</v>
      </c>
      <c r="S129" s="56"/>
      <c r="T129" s="130">
        <f>T130+T208+T212</f>
        <v>0</v>
      </c>
      <c r="AT129" s="17" t="s">
        <v>74</v>
      </c>
      <c r="AU129" s="17" t="s">
        <v>143</v>
      </c>
      <c r="BK129" s="131">
        <f>BK130+BK208+BK212</f>
        <v>0</v>
      </c>
    </row>
    <row r="130" spans="2:65" s="11" customFormat="1" ht="25.9" customHeight="1">
      <c r="B130" s="132"/>
      <c r="D130" s="133" t="s">
        <v>74</v>
      </c>
      <c r="E130" s="134" t="s">
        <v>1051</v>
      </c>
      <c r="F130" s="134" t="s">
        <v>1052</v>
      </c>
      <c r="I130" s="135"/>
      <c r="J130" s="136">
        <f>BK130</f>
        <v>0</v>
      </c>
      <c r="L130" s="132"/>
      <c r="M130" s="137"/>
      <c r="P130" s="138">
        <f>P131+P139+P143+P152+P170+P187</f>
        <v>0</v>
      </c>
      <c r="R130" s="138">
        <f>R131+R139+R143+R152+R170+R187</f>
        <v>0</v>
      </c>
      <c r="T130" s="139">
        <f>T131+T139+T143+T152+T170+T187</f>
        <v>0</v>
      </c>
      <c r="AR130" s="133" t="s">
        <v>88</v>
      </c>
      <c r="AT130" s="140" t="s">
        <v>74</v>
      </c>
      <c r="AU130" s="140" t="s">
        <v>75</v>
      </c>
      <c r="AY130" s="133" t="s">
        <v>186</v>
      </c>
      <c r="BK130" s="141">
        <f>BK131+BK139+BK143+BK152+BK170+BK187</f>
        <v>0</v>
      </c>
    </row>
    <row r="131" spans="2:65" s="11" customFormat="1" ht="22.9" customHeight="1">
      <c r="B131" s="132"/>
      <c r="D131" s="133" t="s">
        <v>74</v>
      </c>
      <c r="E131" s="142" t="s">
        <v>1123</v>
      </c>
      <c r="F131" s="142" t="s">
        <v>1124</v>
      </c>
      <c r="I131" s="135"/>
      <c r="J131" s="143">
        <f>BK131</f>
        <v>0</v>
      </c>
      <c r="L131" s="132"/>
      <c r="M131" s="137"/>
      <c r="P131" s="138">
        <f>SUM(P132:P138)</f>
        <v>0</v>
      </c>
      <c r="R131" s="138">
        <f>SUM(R132:R138)</f>
        <v>0</v>
      </c>
      <c r="T131" s="139">
        <f>SUM(T132:T138)</f>
        <v>0</v>
      </c>
      <c r="AR131" s="133" t="s">
        <v>88</v>
      </c>
      <c r="AT131" s="140" t="s">
        <v>74</v>
      </c>
      <c r="AU131" s="140" t="s">
        <v>82</v>
      </c>
      <c r="AY131" s="133" t="s">
        <v>186</v>
      </c>
      <c r="BK131" s="141">
        <f>SUM(BK132:BK138)</f>
        <v>0</v>
      </c>
    </row>
    <row r="132" spans="2:65" s="1" customFormat="1" ht="24.25" customHeight="1">
      <c r="B132" s="144"/>
      <c r="C132" s="145" t="s">
        <v>82</v>
      </c>
      <c r="D132" s="145" t="s">
        <v>188</v>
      </c>
      <c r="E132" s="146" t="s">
        <v>2092</v>
      </c>
      <c r="F132" s="147" t="s">
        <v>2093</v>
      </c>
      <c r="G132" s="148" t="s">
        <v>322</v>
      </c>
      <c r="H132" s="149">
        <v>29</v>
      </c>
      <c r="I132" s="150"/>
      <c r="J132" s="151">
        <f>ROUND(I132*H132,2)</f>
        <v>0</v>
      </c>
      <c r="K132" s="152"/>
      <c r="L132" s="32"/>
      <c r="M132" s="153" t="s">
        <v>1</v>
      </c>
      <c r="N132" s="154" t="s">
        <v>41</v>
      </c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AR132" s="157" t="s">
        <v>267</v>
      </c>
      <c r="AT132" s="157" t="s">
        <v>188</v>
      </c>
      <c r="AU132" s="157" t="s">
        <v>88</v>
      </c>
      <c r="AY132" s="17" t="s">
        <v>186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7" t="s">
        <v>88</v>
      </c>
      <c r="BK132" s="158">
        <f>ROUND(I132*H132,2)</f>
        <v>0</v>
      </c>
      <c r="BL132" s="17" t="s">
        <v>267</v>
      </c>
      <c r="BM132" s="157" t="s">
        <v>88</v>
      </c>
    </row>
    <row r="133" spans="2:65" s="12" customFormat="1">
      <c r="B133" s="159"/>
      <c r="D133" s="160" t="s">
        <v>193</v>
      </c>
      <c r="E133" s="161" t="s">
        <v>1</v>
      </c>
      <c r="F133" s="162" t="s">
        <v>2322</v>
      </c>
      <c r="H133" s="163">
        <v>29</v>
      </c>
      <c r="I133" s="164"/>
      <c r="L133" s="159"/>
      <c r="M133" s="165"/>
      <c r="T133" s="166"/>
      <c r="AT133" s="161" t="s">
        <v>193</v>
      </c>
      <c r="AU133" s="161" t="s">
        <v>88</v>
      </c>
      <c r="AV133" s="12" t="s">
        <v>88</v>
      </c>
      <c r="AW133" s="12" t="s">
        <v>31</v>
      </c>
      <c r="AX133" s="12" t="s">
        <v>75</v>
      </c>
      <c r="AY133" s="161" t="s">
        <v>186</v>
      </c>
    </row>
    <row r="134" spans="2:65" s="13" customFormat="1">
      <c r="B134" s="167"/>
      <c r="D134" s="160" t="s">
        <v>193</v>
      </c>
      <c r="E134" s="168" t="s">
        <v>1</v>
      </c>
      <c r="F134" s="169" t="s">
        <v>195</v>
      </c>
      <c r="H134" s="170">
        <v>29</v>
      </c>
      <c r="I134" s="171"/>
      <c r="L134" s="167"/>
      <c r="M134" s="172"/>
      <c r="T134" s="173"/>
      <c r="AT134" s="168" t="s">
        <v>193</v>
      </c>
      <c r="AU134" s="168" t="s">
        <v>88</v>
      </c>
      <c r="AV134" s="13" t="s">
        <v>192</v>
      </c>
      <c r="AW134" s="13" t="s">
        <v>31</v>
      </c>
      <c r="AX134" s="13" t="s">
        <v>82</v>
      </c>
      <c r="AY134" s="168" t="s">
        <v>186</v>
      </c>
    </row>
    <row r="135" spans="2:65" s="1" customFormat="1" ht="33" customHeight="1">
      <c r="B135" s="144"/>
      <c r="C135" s="180" t="s">
        <v>88</v>
      </c>
      <c r="D135" s="180" t="s">
        <v>218</v>
      </c>
      <c r="E135" s="181" t="s">
        <v>2323</v>
      </c>
      <c r="F135" s="182" t="s">
        <v>2324</v>
      </c>
      <c r="G135" s="183" t="s">
        <v>322</v>
      </c>
      <c r="H135" s="184">
        <v>29.58</v>
      </c>
      <c r="I135" s="185"/>
      <c r="J135" s="186">
        <f>ROUND(I135*H135,2)</f>
        <v>0</v>
      </c>
      <c r="K135" s="187"/>
      <c r="L135" s="188"/>
      <c r="M135" s="189" t="s">
        <v>1</v>
      </c>
      <c r="N135" s="190" t="s">
        <v>41</v>
      </c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AR135" s="157" t="s">
        <v>336</v>
      </c>
      <c r="AT135" s="157" t="s">
        <v>218</v>
      </c>
      <c r="AU135" s="157" t="s">
        <v>88</v>
      </c>
      <c r="AY135" s="17" t="s">
        <v>186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7" t="s">
        <v>88</v>
      </c>
      <c r="BK135" s="158">
        <f>ROUND(I135*H135,2)</f>
        <v>0</v>
      </c>
      <c r="BL135" s="17" t="s">
        <v>267</v>
      </c>
      <c r="BM135" s="157" t="s">
        <v>192</v>
      </c>
    </row>
    <row r="136" spans="2:65" s="12" customFormat="1">
      <c r="B136" s="159"/>
      <c r="D136" s="160" t="s">
        <v>193</v>
      </c>
      <c r="E136" s="161" t="s">
        <v>1</v>
      </c>
      <c r="F136" s="162" t="s">
        <v>2325</v>
      </c>
      <c r="H136" s="163">
        <v>29.58</v>
      </c>
      <c r="I136" s="164"/>
      <c r="L136" s="159"/>
      <c r="M136" s="165"/>
      <c r="T136" s="166"/>
      <c r="AT136" s="161" t="s">
        <v>193</v>
      </c>
      <c r="AU136" s="161" t="s">
        <v>88</v>
      </c>
      <c r="AV136" s="12" t="s">
        <v>88</v>
      </c>
      <c r="AW136" s="12" t="s">
        <v>31</v>
      </c>
      <c r="AX136" s="12" t="s">
        <v>75</v>
      </c>
      <c r="AY136" s="161" t="s">
        <v>186</v>
      </c>
    </row>
    <row r="137" spans="2:65" s="13" customFormat="1">
      <c r="B137" s="167"/>
      <c r="D137" s="160" t="s">
        <v>193</v>
      </c>
      <c r="E137" s="168" t="s">
        <v>1</v>
      </c>
      <c r="F137" s="169" t="s">
        <v>195</v>
      </c>
      <c r="H137" s="170">
        <v>29.58</v>
      </c>
      <c r="I137" s="171"/>
      <c r="L137" s="167"/>
      <c r="M137" s="172"/>
      <c r="T137" s="173"/>
      <c r="AT137" s="168" t="s">
        <v>193</v>
      </c>
      <c r="AU137" s="168" t="s">
        <v>88</v>
      </c>
      <c r="AV137" s="13" t="s">
        <v>192</v>
      </c>
      <c r="AW137" s="13" t="s">
        <v>31</v>
      </c>
      <c r="AX137" s="13" t="s">
        <v>82</v>
      </c>
      <c r="AY137" s="168" t="s">
        <v>186</v>
      </c>
    </row>
    <row r="138" spans="2:65" s="1" customFormat="1" ht="24.25" customHeight="1">
      <c r="B138" s="144"/>
      <c r="C138" s="145" t="s">
        <v>202</v>
      </c>
      <c r="D138" s="145" t="s">
        <v>188</v>
      </c>
      <c r="E138" s="146" t="s">
        <v>1174</v>
      </c>
      <c r="F138" s="147" t="s">
        <v>1175</v>
      </c>
      <c r="G138" s="148" t="s">
        <v>1104</v>
      </c>
      <c r="H138" s="198"/>
      <c r="I138" s="150"/>
      <c r="J138" s="151">
        <f>ROUND(I138*H138,2)</f>
        <v>0</v>
      </c>
      <c r="K138" s="152"/>
      <c r="L138" s="32"/>
      <c r="M138" s="153" t="s">
        <v>1</v>
      </c>
      <c r="N138" s="154" t="s">
        <v>41</v>
      </c>
      <c r="P138" s="155">
        <f>O138*H138</f>
        <v>0</v>
      </c>
      <c r="Q138" s="155">
        <v>0</v>
      </c>
      <c r="R138" s="155">
        <f>Q138*H138</f>
        <v>0</v>
      </c>
      <c r="S138" s="155">
        <v>0</v>
      </c>
      <c r="T138" s="156">
        <f>S138*H138</f>
        <v>0</v>
      </c>
      <c r="AR138" s="157" t="s">
        <v>267</v>
      </c>
      <c r="AT138" s="157" t="s">
        <v>188</v>
      </c>
      <c r="AU138" s="157" t="s">
        <v>88</v>
      </c>
      <c r="AY138" s="17" t="s">
        <v>186</v>
      </c>
      <c r="BE138" s="158">
        <f>IF(N138="základná",J138,0)</f>
        <v>0</v>
      </c>
      <c r="BF138" s="158">
        <f>IF(N138="znížená",J138,0)</f>
        <v>0</v>
      </c>
      <c r="BG138" s="158">
        <f>IF(N138="zákl. prenesená",J138,0)</f>
        <v>0</v>
      </c>
      <c r="BH138" s="158">
        <f>IF(N138="zníž. prenesená",J138,0)</f>
        <v>0</v>
      </c>
      <c r="BI138" s="158">
        <f>IF(N138="nulová",J138,0)</f>
        <v>0</v>
      </c>
      <c r="BJ138" s="17" t="s">
        <v>88</v>
      </c>
      <c r="BK138" s="158">
        <f>ROUND(I138*H138,2)</f>
        <v>0</v>
      </c>
      <c r="BL138" s="17" t="s">
        <v>267</v>
      </c>
      <c r="BM138" s="157" t="s">
        <v>217</v>
      </c>
    </row>
    <row r="139" spans="2:65" s="11" customFormat="1" ht="22.9" customHeight="1">
      <c r="B139" s="132"/>
      <c r="D139" s="133" t="s">
        <v>74</v>
      </c>
      <c r="E139" s="142" t="s">
        <v>2326</v>
      </c>
      <c r="F139" s="142" t="s">
        <v>2327</v>
      </c>
      <c r="I139" s="135"/>
      <c r="J139" s="143">
        <f>BK139</f>
        <v>0</v>
      </c>
      <c r="L139" s="132"/>
      <c r="M139" s="137"/>
      <c r="P139" s="138">
        <f>SUM(P140:P142)</f>
        <v>0</v>
      </c>
      <c r="R139" s="138">
        <f>SUM(R140:R142)</f>
        <v>0</v>
      </c>
      <c r="T139" s="139">
        <f>SUM(T140:T142)</f>
        <v>0</v>
      </c>
      <c r="AR139" s="133" t="s">
        <v>88</v>
      </c>
      <c r="AT139" s="140" t="s">
        <v>74</v>
      </c>
      <c r="AU139" s="140" t="s">
        <v>82</v>
      </c>
      <c r="AY139" s="133" t="s">
        <v>186</v>
      </c>
      <c r="BK139" s="141">
        <f>SUM(BK140:BK142)</f>
        <v>0</v>
      </c>
    </row>
    <row r="140" spans="2:65" s="1" customFormat="1" ht="24.25" customHeight="1">
      <c r="B140" s="144"/>
      <c r="C140" s="145" t="s">
        <v>192</v>
      </c>
      <c r="D140" s="145" t="s">
        <v>188</v>
      </c>
      <c r="E140" s="146" t="s">
        <v>2328</v>
      </c>
      <c r="F140" s="147" t="s">
        <v>2329</v>
      </c>
      <c r="G140" s="148" t="s">
        <v>379</v>
      </c>
      <c r="H140" s="149">
        <v>1</v>
      </c>
      <c r="I140" s="150"/>
      <c r="J140" s="151">
        <f>ROUND(I140*H140,2)</f>
        <v>0</v>
      </c>
      <c r="K140" s="152"/>
      <c r="L140" s="32"/>
      <c r="M140" s="153" t="s">
        <v>1</v>
      </c>
      <c r="N140" s="154" t="s">
        <v>41</v>
      </c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AR140" s="157" t="s">
        <v>267</v>
      </c>
      <c r="AT140" s="157" t="s">
        <v>188</v>
      </c>
      <c r="AU140" s="157" t="s">
        <v>88</v>
      </c>
      <c r="AY140" s="17" t="s">
        <v>186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7" t="s">
        <v>88</v>
      </c>
      <c r="BK140" s="158">
        <f>ROUND(I140*H140,2)</f>
        <v>0</v>
      </c>
      <c r="BL140" s="17" t="s">
        <v>267</v>
      </c>
      <c r="BM140" s="157" t="s">
        <v>222</v>
      </c>
    </row>
    <row r="141" spans="2:65" s="1" customFormat="1" ht="24.25" customHeight="1">
      <c r="B141" s="144"/>
      <c r="C141" s="180" t="s">
        <v>212</v>
      </c>
      <c r="D141" s="180" t="s">
        <v>218</v>
      </c>
      <c r="E141" s="181" t="s">
        <v>2330</v>
      </c>
      <c r="F141" s="182" t="s">
        <v>2331</v>
      </c>
      <c r="G141" s="183" t="s">
        <v>379</v>
      </c>
      <c r="H141" s="184">
        <v>1</v>
      </c>
      <c r="I141" s="185"/>
      <c r="J141" s="186">
        <f>ROUND(I141*H141,2)</f>
        <v>0</v>
      </c>
      <c r="K141" s="187"/>
      <c r="L141" s="188"/>
      <c r="M141" s="189" t="s">
        <v>1</v>
      </c>
      <c r="N141" s="190" t="s">
        <v>41</v>
      </c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AR141" s="157" t="s">
        <v>336</v>
      </c>
      <c r="AT141" s="157" t="s">
        <v>218</v>
      </c>
      <c r="AU141" s="157" t="s">
        <v>88</v>
      </c>
      <c r="AY141" s="17" t="s">
        <v>186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7" t="s">
        <v>88</v>
      </c>
      <c r="BK141" s="158">
        <f>ROUND(I141*H141,2)</f>
        <v>0</v>
      </c>
      <c r="BL141" s="17" t="s">
        <v>267</v>
      </c>
      <c r="BM141" s="157" t="s">
        <v>237</v>
      </c>
    </row>
    <row r="142" spans="2:65" s="1" customFormat="1" ht="24.25" customHeight="1">
      <c r="B142" s="144"/>
      <c r="C142" s="145" t="s">
        <v>217</v>
      </c>
      <c r="D142" s="145" t="s">
        <v>188</v>
      </c>
      <c r="E142" s="146" t="s">
        <v>2332</v>
      </c>
      <c r="F142" s="147" t="s">
        <v>2333</v>
      </c>
      <c r="G142" s="148" t="s">
        <v>1104</v>
      </c>
      <c r="H142" s="198"/>
      <c r="I142" s="150"/>
      <c r="J142" s="151">
        <f>ROUND(I142*H142,2)</f>
        <v>0</v>
      </c>
      <c r="K142" s="152"/>
      <c r="L142" s="32"/>
      <c r="M142" s="153" t="s">
        <v>1</v>
      </c>
      <c r="N142" s="154" t="s">
        <v>41</v>
      </c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AR142" s="157" t="s">
        <v>267</v>
      </c>
      <c r="AT142" s="157" t="s">
        <v>188</v>
      </c>
      <c r="AU142" s="157" t="s">
        <v>88</v>
      </c>
      <c r="AY142" s="17" t="s">
        <v>186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7" t="s">
        <v>88</v>
      </c>
      <c r="BK142" s="158">
        <f>ROUND(I142*H142,2)</f>
        <v>0</v>
      </c>
      <c r="BL142" s="17" t="s">
        <v>267</v>
      </c>
      <c r="BM142" s="157" t="s">
        <v>254</v>
      </c>
    </row>
    <row r="143" spans="2:65" s="11" customFormat="1" ht="22.9" customHeight="1">
      <c r="B143" s="132"/>
      <c r="D143" s="133" t="s">
        <v>74</v>
      </c>
      <c r="E143" s="142" t="s">
        <v>2334</v>
      </c>
      <c r="F143" s="142" t="s">
        <v>2335</v>
      </c>
      <c r="I143" s="135"/>
      <c r="J143" s="143">
        <f>BK143</f>
        <v>0</v>
      </c>
      <c r="L143" s="132"/>
      <c r="M143" s="137"/>
      <c r="P143" s="138">
        <f>SUM(P144:P151)</f>
        <v>0</v>
      </c>
      <c r="R143" s="138">
        <f>SUM(R144:R151)</f>
        <v>0</v>
      </c>
      <c r="T143" s="139">
        <f>SUM(T144:T151)</f>
        <v>0</v>
      </c>
      <c r="AR143" s="133" t="s">
        <v>88</v>
      </c>
      <c r="AT143" s="140" t="s">
        <v>74</v>
      </c>
      <c r="AU143" s="140" t="s">
        <v>82</v>
      </c>
      <c r="AY143" s="133" t="s">
        <v>186</v>
      </c>
      <c r="BK143" s="141">
        <f>SUM(BK144:BK151)</f>
        <v>0</v>
      </c>
    </row>
    <row r="144" spans="2:65" s="1" customFormat="1" ht="24.25" customHeight="1">
      <c r="B144" s="144"/>
      <c r="C144" s="145" t="s">
        <v>225</v>
      </c>
      <c r="D144" s="145" t="s">
        <v>188</v>
      </c>
      <c r="E144" s="146" t="s">
        <v>2336</v>
      </c>
      <c r="F144" s="147" t="s">
        <v>2337</v>
      </c>
      <c r="G144" s="148" t="s">
        <v>379</v>
      </c>
      <c r="H144" s="149">
        <v>1</v>
      </c>
      <c r="I144" s="150"/>
      <c r="J144" s="151">
        <f>ROUND(I144*H144,2)</f>
        <v>0</v>
      </c>
      <c r="K144" s="152"/>
      <c r="L144" s="32"/>
      <c r="M144" s="153" t="s">
        <v>1</v>
      </c>
      <c r="N144" s="154" t="s">
        <v>41</v>
      </c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AR144" s="157" t="s">
        <v>267</v>
      </c>
      <c r="AT144" s="157" t="s">
        <v>188</v>
      </c>
      <c r="AU144" s="157" t="s">
        <v>88</v>
      </c>
      <c r="AY144" s="17" t="s">
        <v>186</v>
      </c>
      <c r="BE144" s="158">
        <f>IF(N144="základná",J144,0)</f>
        <v>0</v>
      </c>
      <c r="BF144" s="158">
        <f>IF(N144="znížená",J144,0)</f>
        <v>0</v>
      </c>
      <c r="BG144" s="158">
        <f>IF(N144="zákl. prenesená",J144,0)</f>
        <v>0</v>
      </c>
      <c r="BH144" s="158">
        <f>IF(N144="zníž. prenesená",J144,0)</f>
        <v>0</v>
      </c>
      <c r="BI144" s="158">
        <f>IF(N144="nulová",J144,0)</f>
        <v>0</v>
      </c>
      <c r="BJ144" s="17" t="s">
        <v>88</v>
      </c>
      <c r="BK144" s="158">
        <f>ROUND(I144*H144,2)</f>
        <v>0</v>
      </c>
      <c r="BL144" s="17" t="s">
        <v>267</v>
      </c>
      <c r="BM144" s="157" t="s">
        <v>264</v>
      </c>
    </row>
    <row r="145" spans="2:65" s="1" customFormat="1" ht="37.9" customHeight="1">
      <c r="B145" s="144"/>
      <c r="C145" s="180" t="s">
        <v>222</v>
      </c>
      <c r="D145" s="180" t="s">
        <v>218</v>
      </c>
      <c r="E145" s="181" t="s">
        <v>2338</v>
      </c>
      <c r="F145" s="182" t="s">
        <v>2339</v>
      </c>
      <c r="G145" s="183" t="s">
        <v>379</v>
      </c>
      <c r="H145" s="184">
        <v>1</v>
      </c>
      <c r="I145" s="185"/>
      <c r="J145" s="186">
        <f>ROUND(I145*H145,2)</f>
        <v>0</v>
      </c>
      <c r="K145" s="187"/>
      <c r="L145" s="188"/>
      <c r="M145" s="189" t="s">
        <v>1</v>
      </c>
      <c r="N145" s="190" t="s">
        <v>41</v>
      </c>
      <c r="P145" s="155">
        <f>O145*H145</f>
        <v>0</v>
      </c>
      <c r="Q145" s="155">
        <v>0</v>
      </c>
      <c r="R145" s="155">
        <f>Q145*H145</f>
        <v>0</v>
      </c>
      <c r="S145" s="155">
        <v>0</v>
      </c>
      <c r="T145" s="156">
        <f>S145*H145</f>
        <v>0</v>
      </c>
      <c r="AR145" s="157" t="s">
        <v>336</v>
      </c>
      <c r="AT145" s="157" t="s">
        <v>218</v>
      </c>
      <c r="AU145" s="157" t="s">
        <v>88</v>
      </c>
      <c r="AY145" s="17" t="s">
        <v>186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7" t="s">
        <v>88</v>
      </c>
      <c r="BK145" s="158">
        <f>ROUND(I145*H145,2)</f>
        <v>0</v>
      </c>
      <c r="BL145" s="17" t="s">
        <v>267</v>
      </c>
      <c r="BM145" s="157" t="s">
        <v>267</v>
      </c>
    </row>
    <row r="146" spans="2:65" s="1" customFormat="1" ht="24.25" customHeight="1">
      <c r="B146" s="144"/>
      <c r="C146" s="145" t="s">
        <v>232</v>
      </c>
      <c r="D146" s="145" t="s">
        <v>188</v>
      </c>
      <c r="E146" s="146" t="s">
        <v>2340</v>
      </c>
      <c r="F146" s="147" t="s">
        <v>2341</v>
      </c>
      <c r="G146" s="148" t="s">
        <v>379</v>
      </c>
      <c r="H146" s="149">
        <v>1</v>
      </c>
      <c r="I146" s="150"/>
      <c r="J146" s="151">
        <f>ROUND(I146*H146,2)</f>
        <v>0</v>
      </c>
      <c r="K146" s="152"/>
      <c r="L146" s="32"/>
      <c r="M146" s="153" t="s">
        <v>1</v>
      </c>
      <c r="N146" s="154" t="s">
        <v>41</v>
      </c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AR146" s="157" t="s">
        <v>267</v>
      </c>
      <c r="AT146" s="157" t="s">
        <v>188</v>
      </c>
      <c r="AU146" s="157" t="s">
        <v>88</v>
      </c>
      <c r="AY146" s="17" t="s">
        <v>186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7" t="s">
        <v>88</v>
      </c>
      <c r="BK146" s="158">
        <f>ROUND(I146*H146,2)</f>
        <v>0</v>
      </c>
      <c r="BL146" s="17" t="s">
        <v>267</v>
      </c>
      <c r="BM146" s="157" t="s">
        <v>272</v>
      </c>
    </row>
    <row r="147" spans="2:65" s="14" customFormat="1" ht="30">
      <c r="B147" s="174"/>
      <c r="D147" s="160" t="s">
        <v>193</v>
      </c>
      <c r="E147" s="175" t="s">
        <v>1</v>
      </c>
      <c r="F147" s="176" t="s">
        <v>2342</v>
      </c>
      <c r="H147" s="175" t="s">
        <v>1</v>
      </c>
      <c r="I147" s="177"/>
      <c r="L147" s="174"/>
      <c r="M147" s="178"/>
      <c r="T147" s="179"/>
      <c r="AT147" s="175" t="s">
        <v>193</v>
      </c>
      <c r="AU147" s="175" t="s">
        <v>88</v>
      </c>
      <c r="AV147" s="14" t="s">
        <v>82</v>
      </c>
      <c r="AW147" s="14" t="s">
        <v>31</v>
      </c>
      <c r="AX147" s="14" t="s">
        <v>75</v>
      </c>
      <c r="AY147" s="175" t="s">
        <v>186</v>
      </c>
    </row>
    <row r="148" spans="2:65" s="12" customFormat="1">
      <c r="B148" s="159"/>
      <c r="D148" s="160" t="s">
        <v>193</v>
      </c>
      <c r="E148" s="161" t="s">
        <v>1</v>
      </c>
      <c r="F148" s="162" t="s">
        <v>82</v>
      </c>
      <c r="H148" s="163">
        <v>1</v>
      </c>
      <c r="I148" s="164"/>
      <c r="L148" s="159"/>
      <c r="M148" s="165"/>
      <c r="T148" s="166"/>
      <c r="AT148" s="161" t="s">
        <v>193</v>
      </c>
      <c r="AU148" s="161" t="s">
        <v>88</v>
      </c>
      <c r="AV148" s="12" t="s">
        <v>88</v>
      </c>
      <c r="AW148" s="12" t="s">
        <v>31</v>
      </c>
      <c r="AX148" s="12" t="s">
        <v>75</v>
      </c>
      <c r="AY148" s="161" t="s">
        <v>186</v>
      </c>
    </row>
    <row r="149" spans="2:65" s="13" customFormat="1">
      <c r="B149" s="167"/>
      <c r="D149" s="160" t="s">
        <v>193</v>
      </c>
      <c r="E149" s="168" t="s">
        <v>1</v>
      </c>
      <c r="F149" s="169" t="s">
        <v>195</v>
      </c>
      <c r="H149" s="170">
        <v>1</v>
      </c>
      <c r="I149" s="171"/>
      <c r="L149" s="167"/>
      <c r="M149" s="172"/>
      <c r="T149" s="173"/>
      <c r="AT149" s="168" t="s">
        <v>193</v>
      </c>
      <c r="AU149" s="168" t="s">
        <v>88</v>
      </c>
      <c r="AV149" s="13" t="s">
        <v>192</v>
      </c>
      <c r="AW149" s="13" t="s">
        <v>31</v>
      </c>
      <c r="AX149" s="13" t="s">
        <v>82</v>
      </c>
      <c r="AY149" s="168" t="s">
        <v>186</v>
      </c>
    </row>
    <row r="150" spans="2:65" s="1" customFormat="1" ht="24.25" customHeight="1">
      <c r="B150" s="144"/>
      <c r="C150" s="180" t="s">
        <v>237</v>
      </c>
      <c r="D150" s="180" t="s">
        <v>218</v>
      </c>
      <c r="E150" s="181" t="s">
        <v>2343</v>
      </c>
      <c r="F150" s="182" t="s">
        <v>2344</v>
      </c>
      <c r="G150" s="183" t="s">
        <v>379</v>
      </c>
      <c r="H150" s="184">
        <v>1</v>
      </c>
      <c r="I150" s="185"/>
      <c r="J150" s="186">
        <f>ROUND(I150*H150,2)</f>
        <v>0</v>
      </c>
      <c r="K150" s="187"/>
      <c r="L150" s="188"/>
      <c r="M150" s="189" t="s">
        <v>1</v>
      </c>
      <c r="N150" s="190" t="s">
        <v>41</v>
      </c>
      <c r="P150" s="155">
        <f>O150*H150</f>
        <v>0</v>
      </c>
      <c r="Q150" s="155">
        <v>0</v>
      </c>
      <c r="R150" s="155">
        <f>Q150*H150</f>
        <v>0</v>
      </c>
      <c r="S150" s="155">
        <v>0</v>
      </c>
      <c r="T150" s="156">
        <f>S150*H150</f>
        <v>0</v>
      </c>
      <c r="AR150" s="157" t="s">
        <v>336</v>
      </c>
      <c r="AT150" s="157" t="s">
        <v>218</v>
      </c>
      <c r="AU150" s="157" t="s">
        <v>88</v>
      </c>
      <c r="AY150" s="17" t="s">
        <v>186</v>
      </c>
      <c r="BE150" s="158">
        <f>IF(N150="základná",J150,0)</f>
        <v>0</v>
      </c>
      <c r="BF150" s="158">
        <f>IF(N150="znížená",J150,0)</f>
        <v>0</v>
      </c>
      <c r="BG150" s="158">
        <f>IF(N150="zákl. prenesená",J150,0)</f>
        <v>0</v>
      </c>
      <c r="BH150" s="158">
        <f>IF(N150="zníž. prenesená",J150,0)</f>
        <v>0</v>
      </c>
      <c r="BI150" s="158">
        <f>IF(N150="nulová",J150,0)</f>
        <v>0</v>
      </c>
      <c r="BJ150" s="17" t="s">
        <v>88</v>
      </c>
      <c r="BK150" s="158">
        <f>ROUND(I150*H150,2)</f>
        <v>0</v>
      </c>
      <c r="BL150" s="17" t="s">
        <v>267</v>
      </c>
      <c r="BM150" s="157" t="s">
        <v>288</v>
      </c>
    </row>
    <row r="151" spans="2:65" s="1" customFormat="1" ht="21.75" customHeight="1">
      <c r="B151" s="144"/>
      <c r="C151" s="145" t="s">
        <v>249</v>
      </c>
      <c r="D151" s="145" t="s">
        <v>188</v>
      </c>
      <c r="E151" s="146" t="s">
        <v>2345</v>
      </c>
      <c r="F151" s="147" t="s">
        <v>2346</v>
      </c>
      <c r="G151" s="148" t="s">
        <v>1104</v>
      </c>
      <c r="H151" s="198"/>
      <c r="I151" s="150"/>
      <c r="J151" s="151">
        <f>ROUND(I151*H151,2)</f>
        <v>0</v>
      </c>
      <c r="K151" s="152"/>
      <c r="L151" s="32"/>
      <c r="M151" s="153" t="s">
        <v>1</v>
      </c>
      <c r="N151" s="154" t="s">
        <v>41</v>
      </c>
      <c r="P151" s="155">
        <f>O151*H151</f>
        <v>0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AR151" s="157" t="s">
        <v>267</v>
      </c>
      <c r="AT151" s="157" t="s">
        <v>188</v>
      </c>
      <c r="AU151" s="157" t="s">
        <v>88</v>
      </c>
      <c r="AY151" s="17" t="s">
        <v>186</v>
      </c>
      <c r="BE151" s="158">
        <f>IF(N151="základná",J151,0)</f>
        <v>0</v>
      </c>
      <c r="BF151" s="158">
        <f>IF(N151="znížená",J151,0)</f>
        <v>0</v>
      </c>
      <c r="BG151" s="158">
        <f>IF(N151="zákl. prenesená",J151,0)</f>
        <v>0</v>
      </c>
      <c r="BH151" s="158">
        <f>IF(N151="zníž. prenesená",J151,0)</f>
        <v>0</v>
      </c>
      <c r="BI151" s="158">
        <f>IF(N151="nulová",J151,0)</f>
        <v>0</v>
      </c>
      <c r="BJ151" s="17" t="s">
        <v>88</v>
      </c>
      <c r="BK151" s="158">
        <f>ROUND(I151*H151,2)</f>
        <v>0</v>
      </c>
      <c r="BL151" s="17" t="s">
        <v>267</v>
      </c>
      <c r="BM151" s="157" t="s">
        <v>292</v>
      </c>
    </row>
    <row r="152" spans="2:65" s="11" customFormat="1" ht="22.9" customHeight="1">
      <c r="B152" s="132"/>
      <c r="D152" s="133" t="s">
        <v>74</v>
      </c>
      <c r="E152" s="142" t="s">
        <v>2347</v>
      </c>
      <c r="F152" s="142" t="s">
        <v>2348</v>
      </c>
      <c r="I152" s="135"/>
      <c r="J152" s="143">
        <f>BK152</f>
        <v>0</v>
      </c>
      <c r="L152" s="132"/>
      <c r="M152" s="137"/>
      <c r="P152" s="138">
        <f>SUM(P153:P169)</f>
        <v>0</v>
      </c>
      <c r="R152" s="138">
        <f>SUM(R153:R169)</f>
        <v>0</v>
      </c>
      <c r="T152" s="139">
        <f>SUM(T153:T169)</f>
        <v>0</v>
      </c>
      <c r="AR152" s="133" t="s">
        <v>88</v>
      </c>
      <c r="AT152" s="140" t="s">
        <v>74</v>
      </c>
      <c r="AU152" s="140" t="s">
        <v>82</v>
      </c>
      <c r="AY152" s="133" t="s">
        <v>186</v>
      </c>
      <c r="BK152" s="141">
        <f>SUM(BK153:BK169)</f>
        <v>0</v>
      </c>
    </row>
    <row r="153" spans="2:65" s="1" customFormat="1" ht="24.25" customHeight="1">
      <c r="B153" s="144"/>
      <c r="C153" s="145" t="s">
        <v>254</v>
      </c>
      <c r="D153" s="145" t="s">
        <v>188</v>
      </c>
      <c r="E153" s="146" t="s">
        <v>2349</v>
      </c>
      <c r="F153" s="147" t="s">
        <v>2350</v>
      </c>
      <c r="G153" s="148" t="s">
        <v>322</v>
      </c>
      <c r="H153" s="149">
        <v>29</v>
      </c>
      <c r="I153" s="150"/>
      <c r="J153" s="151">
        <f>ROUND(I153*H153,2)</f>
        <v>0</v>
      </c>
      <c r="K153" s="152"/>
      <c r="L153" s="32"/>
      <c r="M153" s="153" t="s">
        <v>1</v>
      </c>
      <c r="N153" s="154" t="s">
        <v>41</v>
      </c>
      <c r="P153" s="155">
        <f>O153*H153</f>
        <v>0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AR153" s="157" t="s">
        <v>267</v>
      </c>
      <c r="AT153" s="157" t="s">
        <v>188</v>
      </c>
      <c r="AU153" s="157" t="s">
        <v>88</v>
      </c>
      <c r="AY153" s="17" t="s">
        <v>186</v>
      </c>
      <c r="BE153" s="158">
        <f>IF(N153="základná",J153,0)</f>
        <v>0</v>
      </c>
      <c r="BF153" s="158">
        <f>IF(N153="znížená",J153,0)</f>
        <v>0</v>
      </c>
      <c r="BG153" s="158">
        <f>IF(N153="zákl. prenesená",J153,0)</f>
        <v>0</v>
      </c>
      <c r="BH153" s="158">
        <f>IF(N153="zníž. prenesená",J153,0)</f>
        <v>0</v>
      </c>
      <c r="BI153" s="158">
        <f>IF(N153="nulová",J153,0)</f>
        <v>0</v>
      </c>
      <c r="BJ153" s="17" t="s">
        <v>88</v>
      </c>
      <c r="BK153" s="158">
        <f>ROUND(I153*H153,2)</f>
        <v>0</v>
      </c>
      <c r="BL153" s="17" t="s">
        <v>267</v>
      </c>
      <c r="BM153" s="157" t="s">
        <v>314</v>
      </c>
    </row>
    <row r="154" spans="2:65" s="14" customFormat="1">
      <c r="B154" s="174"/>
      <c r="D154" s="160" t="s">
        <v>193</v>
      </c>
      <c r="E154" s="175" t="s">
        <v>1</v>
      </c>
      <c r="F154" s="176" t="s">
        <v>2351</v>
      </c>
      <c r="H154" s="175" t="s">
        <v>1</v>
      </c>
      <c r="I154" s="177"/>
      <c r="L154" s="174"/>
      <c r="M154" s="178"/>
      <c r="T154" s="179"/>
      <c r="AT154" s="175" t="s">
        <v>193</v>
      </c>
      <c r="AU154" s="175" t="s">
        <v>88</v>
      </c>
      <c r="AV154" s="14" t="s">
        <v>82</v>
      </c>
      <c r="AW154" s="14" t="s">
        <v>31</v>
      </c>
      <c r="AX154" s="14" t="s">
        <v>75</v>
      </c>
      <c r="AY154" s="175" t="s">
        <v>186</v>
      </c>
    </row>
    <row r="155" spans="2:65" s="14" customFormat="1">
      <c r="B155" s="174"/>
      <c r="D155" s="160" t="s">
        <v>193</v>
      </c>
      <c r="E155" s="175" t="s">
        <v>1</v>
      </c>
      <c r="F155" s="176" t="s">
        <v>2352</v>
      </c>
      <c r="H155" s="175" t="s">
        <v>1</v>
      </c>
      <c r="I155" s="177"/>
      <c r="L155" s="174"/>
      <c r="M155" s="178"/>
      <c r="T155" s="179"/>
      <c r="AT155" s="175" t="s">
        <v>193</v>
      </c>
      <c r="AU155" s="175" t="s">
        <v>88</v>
      </c>
      <c r="AV155" s="14" t="s">
        <v>82</v>
      </c>
      <c r="AW155" s="14" t="s">
        <v>31</v>
      </c>
      <c r="AX155" s="14" t="s">
        <v>75</v>
      </c>
      <c r="AY155" s="175" t="s">
        <v>186</v>
      </c>
    </row>
    <row r="156" spans="2:65" s="12" customFormat="1">
      <c r="B156" s="159"/>
      <c r="D156" s="160" t="s">
        <v>193</v>
      </c>
      <c r="E156" s="161" t="s">
        <v>1</v>
      </c>
      <c r="F156" s="162" t="s">
        <v>2353</v>
      </c>
      <c r="H156" s="163">
        <v>5</v>
      </c>
      <c r="I156" s="164"/>
      <c r="L156" s="159"/>
      <c r="M156" s="165"/>
      <c r="T156" s="166"/>
      <c r="AT156" s="161" t="s">
        <v>193</v>
      </c>
      <c r="AU156" s="161" t="s">
        <v>88</v>
      </c>
      <c r="AV156" s="12" t="s">
        <v>88</v>
      </c>
      <c r="AW156" s="12" t="s">
        <v>31</v>
      </c>
      <c r="AX156" s="12" t="s">
        <v>75</v>
      </c>
      <c r="AY156" s="161" t="s">
        <v>186</v>
      </c>
    </row>
    <row r="157" spans="2:65" s="12" customFormat="1">
      <c r="B157" s="159"/>
      <c r="D157" s="160" t="s">
        <v>193</v>
      </c>
      <c r="E157" s="161" t="s">
        <v>1</v>
      </c>
      <c r="F157" s="162" t="s">
        <v>2354</v>
      </c>
      <c r="H157" s="163">
        <v>16</v>
      </c>
      <c r="I157" s="164"/>
      <c r="L157" s="159"/>
      <c r="M157" s="165"/>
      <c r="T157" s="166"/>
      <c r="AT157" s="161" t="s">
        <v>193</v>
      </c>
      <c r="AU157" s="161" t="s">
        <v>88</v>
      </c>
      <c r="AV157" s="12" t="s">
        <v>88</v>
      </c>
      <c r="AW157" s="12" t="s">
        <v>31</v>
      </c>
      <c r="AX157" s="12" t="s">
        <v>75</v>
      </c>
      <c r="AY157" s="161" t="s">
        <v>186</v>
      </c>
    </row>
    <row r="158" spans="2:65" s="12" customFormat="1">
      <c r="B158" s="159"/>
      <c r="D158" s="160" t="s">
        <v>193</v>
      </c>
      <c r="E158" s="161" t="s">
        <v>1</v>
      </c>
      <c r="F158" s="162" t="s">
        <v>2355</v>
      </c>
      <c r="H158" s="163">
        <v>8</v>
      </c>
      <c r="I158" s="164"/>
      <c r="L158" s="159"/>
      <c r="M158" s="165"/>
      <c r="T158" s="166"/>
      <c r="AT158" s="161" t="s">
        <v>193</v>
      </c>
      <c r="AU158" s="161" t="s">
        <v>88</v>
      </c>
      <c r="AV158" s="12" t="s">
        <v>88</v>
      </c>
      <c r="AW158" s="12" t="s">
        <v>31</v>
      </c>
      <c r="AX158" s="12" t="s">
        <v>75</v>
      </c>
      <c r="AY158" s="161" t="s">
        <v>186</v>
      </c>
    </row>
    <row r="159" spans="2:65" s="15" customFormat="1">
      <c r="B159" s="191"/>
      <c r="D159" s="160" t="s">
        <v>193</v>
      </c>
      <c r="E159" s="192" t="s">
        <v>1</v>
      </c>
      <c r="F159" s="193" t="s">
        <v>527</v>
      </c>
      <c r="H159" s="194">
        <v>29</v>
      </c>
      <c r="I159" s="195"/>
      <c r="L159" s="191"/>
      <c r="M159" s="196"/>
      <c r="T159" s="197"/>
      <c r="AT159" s="192" t="s">
        <v>193</v>
      </c>
      <c r="AU159" s="192" t="s">
        <v>88</v>
      </c>
      <c r="AV159" s="15" t="s">
        <v>202</v>
      </c>
      <c r="AW159" s="15" t="s">
        <v>31</v>
      </c>
      <c r="AX159" s="15" t="s">
        <v>75</v>
      </c>
      <c r="AY159" s="192" t="s">
        <v>186</v>
      </c>
    </row>
    <row r="160" spans="2:65" s="13" customFormat="1">
      <c r="B160" s="167"/>
      <c r="D160" s="160" t="s">
        <v>193</v>
      </c>
      <c r="E160" s="168" t="s">
        <v>1</v>
      </c>
      <c r="F160" s="169" t="s">
        <v>195</v>
      </c>
      <c r="H160" s="170">
        <v>29</v>
      </c>
      <c r="I160" s="171"/>
      <c r="L160" s="167"/>
      <c r="M160" s="172"/>
      <c r="T160" s="173"/>
      <c r="AT160" s="168" t="s">
        <v>193</v>
      </c>
      <c r="AU160" s="168" t="s">
        <v>88</v>
      </c>
      <c r="AV160" s="13" t="s">
        <v>192</v>
      </c>
      <c r="AW160" s="13" t="s">
        <v>31</v>
      </c>
      <c r="AX160" s="13" t="s">
        <v>82</v>
      </c>
      <c r="AY160" s="168" t="s">
        <v>186</v>
      </c>
    </row>
    <row r="161" spans="2:65" s="1" customFormat="1" ht="24.25" customHeight="1">
      <c r="B161" s="144"/>
      <c r="C161" s="145" t="s">
        <v>261</v>
      </c>
      <c r="D161" s="145" t="s">
        <v>188</v>
      </c>
      <c r="E161" s="146" t="s">
        <v>2356</v>
      </c>
      <c r="F161" s="147" t="s">
        <v>2357</v>
      </c>
      <c r="G161" s="148" t="s">
        <v>322</v>
      </c>
      <c r="H161" s="149">
        <v>66</v>
      </c>
      <c r="I161" s="150"/>
      <c r="J161" s="151">
        <f>ROUND(I161*H161,2)</f>
        <v>0</v>
      </c>
      <c r="K161" s="152"/>
      <c r="L161" s="32"/>
      <c r="M161" s="153" t="s">
        <v>1</v>
      </c>
      <c r="N161" s="154" t="s">
        <v>41</v>
      </c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AR161" s="157" t="s">
        <v>267</v>
      </c>
      <c r="AT161" s="157" t="s">
        <v>188</v>
      </c>
      <c r="AU161" s="157" t="s">
        <v>88</v>
      </c>
      <c r="AY161" s="17" t="s">
        <v>186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7" t="s">
        <v>88</v>
      </c>
      <c r="BK161" s="158">
        <f>ROUND(I161*H161,2)</f>
        <v>0</v>
      </c>
      <c r="BL161" s="17" t="s">
        <v>267</v>
      </c>
      <c r="BM161" s="157" t="s">
        <v>295</v>
      </c>
    </row>
    <row r="162" spans="2:65" s="14" customFormat="1">
      <c r="B162" s="174"/>
      <c r="D162" s="160" t="s">
        <v>193</v>
      </c>
      <c r="E162" s="175" t="s">
        <v>1</v>
      </c>
      <c r="F162" s="176" t="s">
        <v>2358</v>
      </c>
      <c r="H162" s="175" t="s">
        <v>1</v>
      </c>
      <c r="I162" s="177"/>
      <c r="L162" s="174"/>
      <c r="M162" s="178"/>
      <c r="T162" s="179"/>
      <c r="AT162" s="175" t="s">
        <v>193</v>
      </c>
      <c r="AU162" s="175" t="s">
        <v>88</v>
      </c>
      <c r="AV162" s="14" t="s">
        <v>82</v>
      </c>
      <c r="AW162" s="14" t="s">
        <v>31</v>
      </c>
      <c r="AX162" s="14" t="s">
        <v>75</v>
      </c>
      <c r="AY162" s="175" t="s">
        <v>186</v>
      </c>
    </row>
    <row r="163" spans="2:65" s="12" customFormat="1">
      <c r="B163" s="159"/>
      <c r="D163" s="160" t="s">
        <v>193</v>
      </c>
      <c r="E163" s="161" t="s">
        <v>1</v>
      </c>
      <c r="F163" s="162" t="s">
        <v>2359</v>
      </c>
      <c r="H163" s="163">
        <v>66</v>
      </c>
      <c r="I163" s="164"/>
      <c r="L163" s="159"/>
      <c r="M163" s="165"/>
      <c r="T163" s="166"/>
      <c r="AT163" s="161" t="s">
        <v>193</v>
      </c>
      <c r="AU163" s="161" t="s">
        <v>88</v>
      </c>
      <c r="AV163" s="12" t="s">
        <v>88</v>
      </c>
      <c r="AW163" s="12" t="s">
        <v>31</v>
      </c>
      <c r="AX163" s="12" t="s">
        <v>75</v>
      </c>
      <c r="AY163" s="161" t="s">
        <v>186</v>
      </c>
    </row>
    <row r="164" spans="2:65" s="13" customFormat="1">
      <c r="B164" s="167"/>
      <c r="D164" s="160" t="s">
        <v>193</v>
      </c>
      <c r="E164" s="168" t="s">
        <v>1</v>
      </c>
      <c r="F164" s="169" t="s">
        <v>195</v>
      </c>
      <c r="H164" s="170">
        <v>66</v>
      </c>
      <c r="I164" s="171"/>
      <c r="L164" s="167"/>
      <c r="M164" s="172"/>
      <c r="T164" s="173"/>
      <c r="AT164" s="168" t="s">
        <v>193</v>
      </c>
      <c r="AU164" s="168" t="s">
        <v>88</v>
      </c>
      <c r="AV164" s="13" t="s">
        <v>192</v>
      </c>
      <c r="AW164" s="13" t="s">
        <v>31</v>
      </c>
      <c r="AX164" s="13" t="s">
        <v>82</v>
      </c>
      <c r="AY164" s="168" t="s">
        <v>186</v>
      </c>
    </row>
    <row r="165" spans="2:65" s="1" customFormat="1" ht="21.75" customHeight="1">
      <c r="B165" s="144"/>
      <c r="C165" s="145" t="s">
        <v>264</v>
      </c>
      <c r="D165" s="145" t="s">
        <v>188</v>
      </c>
      <c r="E165" s="146" t="s">
        <v>2360</v>
      </c>
      <c r="F165" s="147" t="s">
        <v>2361</v>
      </c>
      <c r="G165" s="148" t="s">
        <v>322</v>
      </c>
      <c r="H165" s="149">
        <v>29</v>
      </c>
      <c r="I165" s="150"/>
      <c r="J165" s="151">
        <f>ROUND(I165*H165,2)</f>
        <v>0</v>
      </c>
      <c r="K165" s="152"/>
      <c r="L165" s="32"/>
      <c r="M165" s="153" t="s">
        <v>1</v>
      </c>
      <c r="N165" s="154" t="s">
        <v>41</v>
      </c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AR165" s="157" t="s">
        <v>267</v>
      </c>
      <c r="AT165" s="157" t="s">
        <v>188</v>
      </c>
      <c r="AU165" s="157" t="s">
        <v>88</v>
      </c>
      <c r="AY165" s="17" t="s">
        <v>186</v>
      </c>
      <c r="BE165" s="158">
        <f>IF(N165="základná",J165,0)</f>
        <v>0</v>
      </c>
      <c r="BF165" s="158">
        <f>IF(N165="znížená",J165,0)</f>
        <v>0</v>
      </c>
      <c r="BG165" s="158">
        <f>IF(N165="zákl. prenesená",J165,0)</f>
        <v>0</v>
      </c>
      <c r="BH165" s="158">
        <f>IF(N165="zníž. prenesená",J165,0)</f>
        <v>0</v>
      </c>
      <c r="BI165" s="158">
        <f>IF(N165="nulová",J165,0)</f>
        <v>0</v>
      </c>
      <c r="BJ165" s="17" t="s">
        <v>88</v>
      </c>
      <c r="BK165" s="158">
        <f>ROUND(I165*H165,2)</f>
        <v>0</v>
      </c>
      <c r="BL165" s="17" t="s">
        <v>267</v>
      </c>
      <c r="BM165" s="157" t="s">
        <v>326</v>
      </c>
    </row>
    <row r="166" spans="2:65" s="1" customFormat="1" ht="16.5" customHeight="1">
      <c r="B166" s="144"/>
      <c r="C166" s="145" t="s">
        <v>269</v>
      </c>
      <c r="D166" s="145" t="s">
        <v>188</v>
      </c>
      <c r="E166" s="146" t="s">
        <v>2362</v>
      </c>
      <c r="F166" s="147" t="s">
        <v>2363</v>
      </c>
      <c r="G166" s="148" t="s">
        <v>322</v>
      </c>
      <c r="H166" s="149">
        <v>508</v>
      </c>
      <c r="I166" s="150"/>
      <c r="J166" s="151">
        <f>ROUND(I166*H166,2)</f>
        <v>0</v>
      </c>
      <c r="K166" s="152"/>
      <c r="L166" s="32"/>
      <c r="M166" s="153" t="s">
        <v>1</v>
      </c>
      <c r="N166" s="154" t="s">
        <v>41</v>
      </c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AR166" s="157" t="s">
        <v>267</v>
      </c>
      <c r="AT166" s="157" t="s">
        <v>188</v>
      </c>
      <c r="AU166" s="157" t="s">
        <v>88</v>
      </c>
      <c r="AY166" s="17" t="s">
        <v>186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7" t="s">
        <v>88</v>
      </c>
      <c r="BK166" s="158">
        <f>ROUND(I166*H166,2)</f>
        <v>0</v>
      </c>
      <c r="BL166" s="17" t="s">
        <v>267</v>
      </c>
      <c r="BM166" s="157" t="s">
        <v>331</v>
      </c>
    </row>
    <row r="167" spans="2:65" s="12" customFormat="1">
      <c r="B167" s="159"/>
      <c r="D167" s="160" t="s">
        <v>193</v>
      </c>
      <c r="E167" s="161" t="s">
        <v>1</v>
      </c>
      <c r="F167" s="162" t="s">
        <v>2364</v>
      </c>
      <c r="H167" s="163">
        <v>508</v>
      </c>
      <c r="I167" s="164"/>
      <c r="L167" s="159"/>
      <c r="M167" s="165"/>
      <c r="T167" s="166"/>
      <c r="AT167" s="161" t="s">
        <v>193</v>
      </c>
      <c r="AU167" s="161" t="s">
        <v>88</v>
      </c>
      <c r="AV167" s="12" t="s">
        <v>88</v>
      </c>
      <c r="AW167" s="12" t="s">
        <v>31</v>
      </c>
      <c r="AX167" s="12" t="s">
        <v>75</v>
      </c>
      <c r="AY167" s="161" t="s">
        <v>186</v>
      </c>
    </row>
    <row r="168" spans="2:65" s="13" customFormat="1">
      <c r="B168" s="167"/>
      <c r="D168" s="160" t="s">
        <v>193</v>
      </c>
      <c r="E168" s="168" t="s">
        <v>1</v>
      </c>
      <c r="F168" s="169" t="s">
        <v>195</v>
      </c>
      <c r="H168" s="170">
        <v>508</v>
      </c>
      <c r="I168" s="171"/>
      <c r="L168" s="167"/>
      <c r="M168" s="172"/>
      <c r="T168" s="173"/>
      <c r="AT168" s="168" t="s">
        <v>193</v>
      </c>
      <c r="AU168" s="168" t="s">
        <v>88</v>
      </c>
      <c r="AV168" s="13" t="s">
        <v>192</v>
      </c>
      <c r="AW168" s="13" t="s">
        <v>31</v>
      </c>
      <c r="AX168" s="13" t="s">
        <v>82</v>
      </c>
      <c r="AY168" s="168" t="s">
        <v>186</v>
      </c>
    </row>
    <row r="169" spans="2:65" s="1" customFormat="1" ht="24.25" customHeight="1">
      <c r="B169" s="144"/>
      <c r="C169" s="145" t="s">
        <v>267</v>
      </c>
      <c r="D169" s="145" t="s">
        <v>188</v>
      </c>
      <c r="E169" s="146" t="s">
        <v>2365</v>
      </c>
      <c r="F169" s="147" t="s">
        <v>2366</v>
      </c>
      <c r="G169" s="148" t="s">
        <v>1104</v>
      </c>
      <c r="H169" s="198"/>
      <c r="I169" s="150"/>
      <c r="J169" s="151">
        <f>ROUND(I169*H169,2)</f>
        <v>0</v>
      </c>
      <c r="K169" s="152"/>
      <c r="L169" s="32"/>
      <c r="M169" s="153" t="s">
        <v>1</v>
      </c>
      <c r="N169" s="154" t="s">
        <v>41</v>
      </c>
      <c r="P169" s="155">
        <f>O169*H169</f>
        <v>0</v>
      </c>
      <c r="Q169" s="155">
        <v>0</v>
      </c>
      <c r="R169" s="155">
        <f>Q169*H169</f>
        <v>0</v>
      </c>
      <c r="S169" s="155">
        <v>0</v>
      </c>
      <c r="T169" s="156">
        <f>S169*H169</f>
        <v>0</v>
      </c>
      <c r="AR169" s="157" t="s">
        <v>267</v>
      </c>
      <c r="AT169" s="157" t="s">
        <v>188</v>
      </c>
      <c r="AU169" s="157" t="s">
        <v>88</v>
      </c>
      <c r="AY169" s="17" t="s">
        <v>186</v>
      </c>
      <c r="BE169" s="158">
        <f>IF(N169="základná",J169,0)</f>
        <v>0</v>
      </c>
      <c r="BF169" s="158">
        <f>IF(N169="znížená",J169,0)</f>
        <v>0</v>
      </c>
      <c r="BG169" s="158">
        <f>IF(N169="zákl. prenesená",J169,0)</f>
        <v>0</v>
      </c>
      <c r="BH169" s="158">
        <f>IF(N169="zníž. prenesená",J169,0)</f>
        <v>0</v>
      </c>
      <c r="BI169" s="158">
        <f>IF(N169="nulová",J169,0)</f>
        <v>0</v>
      </c>
      <c r="BJ169" s="17" t="s">
        <v>88</v>
      </c>
      <c r="BK169" s="158">
        <f>ROUND(I169*H169,2)</f>
        <v>0</v>
      </c>
      <c r="BL169" s="17" t="s">
        <v>267</v>
      </c>
      <c r="BM169" s="157" t="s">
        <v>336</v>
      </c>
    </row>
    <row r="170" spans="2:65" s="11" customFormat="1" ht="22.9" customHeight="1">
      <c r="B170" s="132"/>
      <c r="D170" s="133" t="s">
        <v>74</v>
      </c>
      <c r="E170" s="142" t="s">
        <v>2367</v>
      </c>
      <c r="F170" s="142" t="s">
        <v>2368</v>
      </c>
      <c r="I170" s="135"/>
      <c r="J170" s="143">
        <f>BK170</f>
        <v>0</v>
      </c>
      <c r="L170" s="132"/>
      <c r="M170" s="137"/>
      <c r="P170" s="138">
        <f>SUM(P171:P186)</f>
        <v>0</v>
      </c>
      <c r="R170" s="138">
        <f>SUM(R171:R186)</f>
        <v>0</v>
      </c>
      <c r="T170" s="139">
        <f>SUM(T171:T186)</f>
        <v>0</v>
      </c>
      <c r="AR170" s="133" t="s">
        <v>88</v>
      </c>
      <c r="AT170" s="140" t="s">
        <v>74</v>
      </c>
      <c r="AU170" s="140" t="s">
        <v>82</v>
      </c>
      <c r="AY170" s="133" t="s">
        <v>186</v>
      </c>
      <c r="BK170" s="141">
        <f>SUM(BK171:BK186)</f>
        <v>0</v>
      </c>
    </row>
    <row r="171" spans="2:65" s="1" customFormat="1" ht="24.25" customHeight="1">
      <c r="B171" s="144"/>
      <c r="C171" s="145" t="s">
        <v>280</v>
      </c>
      <c r="D171" s="145" t="s">
        <v>188</v>
      </c>
      <c r="E171" s="146" t="s">
        <v>2369</v>
      </c>
      <c r="F171" s="147" t="s">
        <v>2370</v>
      </c>
      <c r="G171" s="148" t="s">
        <v>379</v>
      </c>
      <c r="H171" s="149">
        <v>2</v>
      </c>
      <c r="I171" s="150"/>
      <c r="J171" s="151">
        <f>ROUND(I171*H171,2)</f>
        <v>0</v>
      </c>
      <c r="K171" s="152"/>
      <c r="L171" s="32"/>
      <c r="M171" s="153" t="s">
        <v>1</v>
      </c>
      <c r="N171" s="154" t="s">
        <v>41</v>
      </c>
      <c r="P171" s="155">
        <f>O171*H171</f>
        <v>0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AR171" s="157" t="s">
        <v>267</v>
      </c>
      <c r="AT171" s="157" t="s">
        <v>188</v>
      </c>
      <c r="AU171" s="157" t="s">
        <v>88</v>
      </c>
      <c r="AY171" s="17" t="s">
        <v>186</v>
      </c>
      <c r="BE171" s="158">
        <f>IF(N171="základná",J171,0)</f>
        <v>0</v>
      </c>
      <c r="BF171" s="158">
        <f>IF(N171="znížená",J171,0)</f>
        <v>0</v>
      </c>
      <c r="BG171" s="158">
        <f>IF(N171="zákl. prenesená",J171,0)</f>
        <v>0</v>
      </c>
      <c r="BH171" s="158">
        <f>IF(N171="zníž. prenesená",J171,0)</f>
        <v>0</v>
      </c>
      <c r="BI171" s="158">
        <f>IF(N171="nulová",J171,0)</f>
        <v>0</v>
      </c>
      <c r="BJ171" s="17" t="s">
        <v>88</v>
      </c>
      <c r="BK171" s="158">
        <f>ROUND(I171*H171,2)</f>
        <v>0</v>
      </c>
      <c r="BL171" s="17" t="s">
        <v>267</v>
      </c>
      <c r="BM171" s="157" t="s">
        <v>341</v>
      </c>
    </row>
    <row r="172" spans="2:65" s="1" customFormat="1" ht="16.5" customHeight="1">
      <c r="B172" s="144"/>
      <c r="C172" s="180" t="s">
        <v>272</v>
      </c>
      <c r="D172" s="180" t="s">
        <v>218</v>
      </c>
      <c r="E172" s="181" t="s">
        <v>2371</v>
      </c>
      <c r="F172" s="182" t="s">
        <v>2372</v>
      </c>
      <c r="G172" s="183" t="s">
        <v>379</v>
      </c>
      <c r="H172" s="184">
        <v>2</v>
      </c>
      <c r="I172" s="185"/>
      <c r="J172" s="186">
        <f>ROUND(I172*H172,2)</f>
        <v>0</v>
      </c>
      <c r="K172" s="187"/>
      <c r="L172" s="188"/>
      <c r="M172" s="189" t="s">
        <v>1</v>
      </c>
      <c r="N172" s="190" t="s">
        <v>41</v>
      </c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AR172" s="157" t="s">
        <v>336</v>
      </c>
      <c r="AT172" s="157" t="s">
        <v>218</v>
      </c>
      <c r="AU172" s="157" t="s">
        <v>88</v>
      </c>
      <c r="AY172" s="17" t="s">
        <v>186</v>
      </c>
      <c r="BE172" s="158">
        <f>IF(N172="základná",J172,0)</f>
        <v>0</v>
      </c>
      <c r="BF172" s="158">
        <f>IF(N172="znížená",J172,0)</f>
        <v>0</v>
      </c>
      <c r="BG172" s="158">
        <f>IF(N172="zákl. prenesená",J172,0)</f>
        <v>0</v>
      </c>
      <c r="BH172" s="158">
        <f>IF(N172="zníž. prenesená",J172,0)</f>
        <v>0</v>
      </c>
      <c r="BI172" s="158">
        <f>IF(N172="nulová",J172,0)</f>
        <v>0</v>
      </c>
      <c r="BJ172" s="17" t="s">
        <v>88</v>
      </c>
      <c r="BK172" s="158">
        <f>ROUND(I172*H172,2)</f>
        <v>0</v>
      </c>
      <c r="BL172" s="17" t="s">
        <v>267</v>
      </c>
      <c r="BM172" s="157" t="s">
        <v>345</v>
      </c>
    </row>
    <row r="173" spans="2:65" s="1" customFormat="1" ht="16.5" customHeight="1">
      <c r="B173" s="144"/>
      <c r="C173" s="145" t="s">
        <v>289</v>
      </c>
      <c r="D173" s="145" t="s">
        <v>188</v>
      </c>
      <c r="E173" s="146" t="s">
        <v>2373</v>
      </c>
      <c r="F173" s="147" t="s">
        <v>2374</v>
      </c>
      <c r="G173" s="148" t="s">
        <v>379</v>
      </c>
      <c r="H173" s="149">
        <v>3</v>
      </c>
      <c r="I173" s="150"/>
      <c r="J173" s="151">
        <f>ROUND(I173*H173,2)</f>
        <v>0</v>
      </c>
      <c r="K173" s="152"/>
      <c r="L173" s="32"/>
      <c r="M173" s="153" t="s">
        <v>1</v>
      </c>
      <c r="N173" s="154" t="s">
        <v>41</v>
      </c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AR173" s="157" t="s">
        <v>267</v>
      </c>
      <c r="AT173" s="157" t="s">
        <v>188</v>
      </c>
      <c r="AU173" s="157" t="s">
        <v>88</v>
      </c>
      <c r="AY173" s="17" t="s">
        <v>186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7" t="s">
        <v>88</v>
      </c>
      <c r="BK173" s="158">
        <f>ROUND(I173*H173,2)</f>
        <v>0</v>
      </c>
      <c r="BL173" s="17" t="s">
        <v>267</v>
      </c>
      <c r="BM173" s="157" t="s">
        <v>350</v>
      </c>
    </row>
    <row r="174" spans="2:65" s="12" customFormat="1">
      <c r="B174" s="159"/>
      <c r="D174" s="160" t="s">
        <v>193</v>
      </c>
      <c r="E174" s="161" t="s">
        <v>1</v>
      </c>
      <c r="F174" s="162" t="s">
        <v>2375</v>
      </c>
      <c r="H174" s="163">
        <v>3</v>
      </c>
      <c r="I174" s="164"/>
      <c r="L174" s="159"/>
      <c r="M174" s="165"/>
      <c r="T174" s="166"/>
      <c r="AT174" s="161" t="s">
        <v>193</v>
      </c>
      <c r="AU174" s="161" t="s">
        <v>88</v>
      </c>
      <c r="AV174" s="12" t="s">
        <v>88</v>
      </c>
      <c r="AW174" s="12" t="s">
        <v>31</v>
      </c>
      <c r="AX174" s="12" t="s">
        <v>75</v>
      </c>
      <c r="AY174" s="161" t="s">
        <v>186</v>
      </c>
    </row>
    <row r="175" spans="2:65" s="13" customFormat="1">
      <c r="B175" s="167"/>
      <c r="D175" s="160" t="s">
        <v>193</v>
      </c>
      <c r="E175" s="168" t="s">
        <v>1</v>
      </c>
      <c r="F175" s="169" t="s">
        <v>195</v>
      </c>
      <c r="H175" s="170">
        <v>3</v>
      </c>
      <c r="I175" s="171"/>
      <c r="L175" s="167"/>
      <c r="M175" s="172"/>
      <c r="T175" s="173"/>
      <c r="AT175" s="168" t="s">
        <v>193</v>
      </c>
      <c r="AU175" s="168" t="s">
        <v>88</v>
      </c>
      <c r="AV175" s="13" t="s">
        <v>192</v>
      </c>
      <c r="AW175" s="13" t="s">
        <v>31</v>
      </c>
      <c r="AX175" s="13" t="s">
        <v>82</v>
      </c>
      <c r="AY175" s="168" t="s">
        <v>186</v>
      </c>
    </row>
    <row r="176" spans="2:65" s="1" customFormat="1" ht="16.5" customHeight="1">
      <c r="B176" s="144"/>
      <c r="C176" s="180" t="s">
        <v>288</v>
      </c>
      <c r="D176" s="180" t="s">
        <v>218</v>
      </c>
      <c r="E176" s="181" t="s">
        <v>2376</v>
      </c>
      <c r="F176" s="182" t="s">
        <v>2377</v>
      </c>
      <c r="G176" s="183" t="s">
        <v>379</v>
      </c>
      <c r="H176" s="184">
        <v>3</v>
      </c>
      <c r="I176" s="185"/>
      <c r="J176" s="186">
        <f t="shared" ref="J176:J186" si="0">ROUND(I176*H176,2)</f>
        <v>0</v>
      </c>
      <c r="K176" s="187"/>
      <c r="L176" s="188"/>
      <c r="M176" s="189" t="s">
        <v>1</v>
      </c>
      <c r="N176" s="190" t="s">
        <v>41</v>
      </c>
      <c r="P176" s="155">
        <f t="shared" ref="P176:P186" si="1">O176*H176</f>
        <v>0</v>
      </c>
      <c r="Q176" s="155">
        <v>0</v>
      </c>
      <c r="R176" s="155">
        <f t="shared" ref="R176:R186" si="2">Q176*H176</f>
        <v>0</v>
      </c>
      <c r="S176" s="155">
        <v>0</v>
      </c>
      <c r="T176" s="156">
        <f t="shared" ref="T176:T186" si="3">S176*H176</f>
        <v>0</v>
      </c>
      <c r="AR176" s="157" t="s">
        <v>336</v>
      </c>
      <c r="AT176" s="157" t="s">
        <v>218</v>
      </c>
      <c r="AU176" s="157" t="s">
        <v>88</v>
      </c>
      <c r="AY176" s="17" t="s">
        <v>186</v>
      </c>
      <c r="BE176" s="158">
        <f t="shared" ref="BE176:BE186" si="4">IF(N176="základná",J176,0)</f>
        <v>0</v>
      </c>
      <c r="BF176" s="158">
        <f t="shared" ref="BF176:BF186" si="5">IF(N176="znížená",J176,0)</f>
        <v>0</v>
      </c>
      <c r="BG176" s="158">
        <f t="shared" ref="BG176:BG186" si="6">IF(N176="zákl. prenesená",J176,0)</f>
        <v>0</v>
      </c>
      <c r="BH176" s="158">
        <f t="shared" ref="BH176:BH186" si="7">IF(N176="zníž. prenesená",J176,0)</f>
        <v>0</v>
      </c>
      <c r="BI176" s="158">
        <f t="shared" ref="BI176:BI186" si="8">IF(N176="nulová",J176,0)</f>
        <v>0</v>
      </c>
      <c r="BJ176" s="17" t="s">
        <v>88</v>
      </c>
      <c r="BK176" s="158">
        <f t="shared" ref="BK176:BK186" si="9">ROUND(I176*H176,2)</f>
        <v>0</v>
      </c>
      <c r="BL176" s="17" t="s">
        <v>267</v>
      </c>
      <c r="BM176" s="157" t="s">
        <v>359</v>
      </c>
    </row>
    <row r="177" spans="2:65" s="1" customFormat="1" ht="16.5" customHeight="1">
      <c r="B177" s="144"/>
      <c r="C177" s="145" t="s">
        <v>301</v>
      </c>
      <c r="D177" s="145" t="s">
        <v>188</v>
      </c>
      <c r="E177" s="146" t="s">
        <v>2378</v>
      </c>
      <c r="F177" s="147" t="s">
        <v>2379</v>
      </c>
      <c r="G177" s="148" t="s">
        <v>379</v>
      </c>
      <c r="H177" s="149">
        <v>1</v>
      </c>
      <c r="I177" s="150"/>
      <c r="J177" s="151">
        <f t="shared" si="0"/>
        <v>0</v>
      </c>
      <c r="K177" s="152"/>
      <c r="L177" s="32"/>
      <c r="M177" s="153" t="s">
        <v>1</v>
      </c>
      <c r="N177" s="154" t="s">
        <v>41</v>
      </c>
      <c r="P177" s="155">
        <f t="shared" si="1"/>
        <v>0</v>
      </c>
      <c r="Q177" s="155">
        <v>0</v>
      </c>
      <c r="R177" s="155">
        <f t="shared" si="2"/>
        <v>0</v>
      </c>
      <c r="S177" s="155">
        <v>0</v>
      </c>
      <c r="T177" s="156">
        <f t="shared" si="3"/>
        <v>0</v>
      </c>
      <c r="AR177" s="157" t="s">
        <v>267</v>
      </c>
      <c r="AT177" s="157" t="s">
        <v>188</v>
      </c>
      <c r="AU177" s="157" t="s">
        <v>88</v>
      </c>
      <c r="AY177" s="17" t="s">
        <v>186</v>
      </c>
      <c r="BE177" s="158">
        <f t="shared" si="4"/>
        <v>0</v>
      </c>
      <c r="BF177" s="158">
        <f t="shared" si="5"/>
        <v>0</v>
      </c>
      <c r="BG177" s="158">
        <f t="shared" si="6"/>
        <v>0</v>
      </c>
      <c r="BH177" s="158">
        <f t="shared" si="7"/>
        <v>0</v>
      </c>
      <c r="BI177" s="158">
        <f t="shared" si="8"/>
        <v>0</v>
      </c>
      <c r="BJ177" s="17" t="s">
        <v>88</v>
      </c>
      <c r="BK177" s="158">
        <f t="shared" si="9"/>
        <v>0</v>
      </c>
      <c r="BL177" s="17" t="s">
        <v>267</v>
      </c>
      <c r="BM177" s="157" t="s">
        <v>380</v>
      </c>
    </row>
    <row r="178" spans="2:65" s="1" customFormat="1" ht="16.5" customHeight="1">
      <c r="B178" s="144"/>
      <c r="C178" s="180" t="s">
        <v>292</v>
      </c>
      <c r="D178" s="180" t="s">
        <v>218</v>
      </c>
      <c r="E178" s="181" t="s">
        <v>2380</v>
      </c>
      <c r="F178" s="182" t="s">
        <v>2381</v>
      </c>
      <c r="G178" s="183" t="s">
        <v>379</v>
      </c>
      <c r="H178" s="184">
        <v>1</v>
      </c>
      <c r="I178" s="185"/>
      <c r="J178" s="186">
        <f t="shared" si="0"/>
        <v>0</v>
      </c>
      <c r="K178" s="187"/>
      <c r="L178" s="188"/>
      <c r="M178" s="189" t="s">
        <v>1</v>
      </c>
      <c r="N178" s="190" t="s">
        <v>41</v>
      </c>
      <c r="P178" s="155">
        <f t="shared" si="1"/>
        <v>0</v>
      </c>
      <c r="Q178" s="155">
        <v>0</v>
      </c>
      <c r="R178" s="155">
        <f t="shared" si="2"/>
        <v>0</v>
      </c>
      <c r="S178" s="155">
        <v>0</v>
      </c>
      <c r="T178" s="156">
        <f t="shared" si="3"/>
        <v>0</v>
      </c>
      <c r="AR178" s="157" t="s">
        <v>336</v>
      </c>
      <c r="AT178" s="157" t="s">
        <v>218</v>
      </c>
      <c r="AU178" s="157" t="s">
        <v>88</v>
      </c>
      <c r="AY178" s="17" t="s">
        <v>186</v>
      </c>
      <c r="BE178" s="158">
        <f t="shared" si="4"/>
        <v>0</v>
      </c>
      <c r="BF178" s="158">
        <f t="shared" si="5"/>
        <v>0</v>
      </c>
      <c r="BG178" s="158">
        <f t="shared" si="6"/>
        <v>0</v>
      </c>
      <c r="BH178" s="158">
        <f t="shared" si="7"/>
        <v>0</v>
      </c>
      <c r="BI178" s="158">
        <f t="shared" si="8"/>
        <v>0</v>
      </c>
      <c r="BJ178" s="17" t="s">
        <v>88</v>
      </c>
      <c r="BK178" s="158">
        <f t="shared" si="9"/>
        <v>0</v>
      </c>
      <c r="BL178" s="17" t="s">
        <v>267</v>
      </c>
      <c r="BM178" s="157" t="s">
        <v>389</v>
      </c>
    </row>
    <row r="179" spans="2:65" s="1" customFormat="1" ht="16.5" customHeight="1">
      <c r="B179" s="144"/>
      <c r="C179" s="145" t="s">
        <v>7</v>
      </c>
      <c r="D179" s="145" t="s">
        <v>188</v>
      </c>
      <c r="E179" s="146" t="s">
        <v>2382</v>
      </c>
      <c r="F179" s="147" t="s">
        <v>2383</v>
      </c>
      <c r="G179" s="148" t="s">
        <v>379</v>
      </c>
      <c r="H179" s="149">
        <v>1</v>
      </c>
      <c r="I179" s="150"/>
      <c r="J179" s="151">
        <f t="shared" si="0"/>
        <v>0</v>
      </c>
      <c r="K179" s="152"/>
      <c r="L179" s="32"/>
      <c r="M179" s="153" t="s">
        <v>1</v>
      </c>
      <c r="N179" s="154" t="s">
        <v>41</v>
      </c>
      <c r="P179" s="155">
        <f t="shared" si="1"/>
        <v>0</v>
      </c>
      <c r="Q179" s="155">
        <v>0</v>
      </c>
      <c r="R179" s="155">
        <f t="shared" si="2"/>
        <v>0</v>
      </c>
      <c r="S179" s="155">
        <v>0</v>
      </c>
      <c r="T179" s="156">
        <f t="shared" si="3"/>
        <v>0</v>
      </c>
      <c r="AR179" s="157" t="s">
        <v>267</v>
      </c>
      <c r="AT179" s="157" t="s">
        <v>188</v>
      </c>
      <c r="AU179" s="157" t="s">
        <v>88</v>
      </c>
      <c r="AY179" s="17" t="s">
        <v>186</v>
      </c>
      <c r="BE179" s="158">
        <f t="shared" si="4"/>
        <v>0</v>
      </c>
      <c r="BF179" s="158">
        <f t="shared" si="5"/>
        <v>0</v>
      </c>
      <c r="BG179" s="158">
        <f t="shared" si="6"/>
        <v>0</v>
      </c>
      <c r="BH179" s="158">
        <f t="shared" si="7"/>
        <v>0</v>
      </c>
      <c r="BI179" s="158">
        <f t="shared" si="8"/>
        <v>0</v>
      </c>
      <c r="BJ179" s="17" t="s">
        <v>88</v>
      </c>
      <c r="BK179" s="158">
        <f t="shared" si="9"/>
        <v>0</v>
      </c>
      <c r="BL179" s="17" t="s">
        <v>267</v>
      </c>
      <c r="BM179" s="157" t="s">
        <v>393</v>
      </c>
    </row>
    <row r="180" spans="2:65" s="1" customFormat="1" ht="16.5" customHeight="1">
      <c r="B180" s="144"/>
      <c r="C180" s="180" t="s">
        <v>314</v>
      </c>
      <c r="D180" s="180" t="s">
        <v>218</v>
      </c>
      <c r="E180" s="181" t="s">
        <v>2384</v>
      </c>
      <c r="F180" s="182" t="s">
        <v>2385</v>
      </c>
      <c r="G180" s="183" t="s">
        <v>379</v>
      </c>
      <c r="H180" s="184">
        <v>1</v>
      </c>
      <c r="I180" s="185"/>
      <c r="J180" s="186">
        <f t="shared" si="0"/>
        <v>0</v>
      </c>
      <c r="K180" s="187"/>
      <c r="L180" s="188"/>
      <c r="M180" s="189" t="s">
        <v>1</v>
      </c>
      <c r="N180" s="190" t="s">
        <v>41</v>
      </c>
      <c r="P180" s="155">
        <f t="shared" si="1"/>
        <v>0</v>
      </c>
      <c r="Q180" s="155">
        <v>0</v>
      </c>
      <c r="R180" s="155">
        <f t="shared" si="2"/>
        <v>0</v>
      </c>
      <c r="S180" s="155">
        <v>0</v>
      </c>
      <c r="T180" s="156">
        <f t="shared" si="3"/>
        <v>0</v>
      </c>
      <c r="AR180" s="157" t="s">
        <v>336</v>
      </c>
      <c r="AT180" s="157" t="s">
        <v>218</v>
      </c>
      <c r="AU180" s="157" t="s">
        <v>88</v>
      </c>
      <c r="AY180" s="17" t="s">
        <v>186</v>
      </c>
      <c r="BE180" s="158">
        <f t="shared" si="4"/>
        <v>0</v>
      </c>
      <c r="BF180" s="158">
        <f t="shared" si="5"/>
        <v>0</v>
      </c>
      <c r="BG180" s="158">
        <f t="shared" si="6"/>
        <v>0</v>
      </c>
      <c r="BH180" s="158">
        <f t="shared" si="7"/>
        <v>0</v>
      </c>
      <c r="BI180" s="158">
        <f t="shared" si="8"/>
        <v>0</v>
      </c>
      <c r="BJ180" s="17" t="s">
        <v>88</v>
      </c>
      <c r="BK180" s="158">
        <f t="shared" si="9"/>
        <v>0</v>
      </c>
      <c r="BL180" s="17" t="s">
        <v>267</v>
      </c>
      <c r="BM180" s="157" t="s">
        <v>398</v>
      </c>
    </row>
    <row r="181" spans="2:65" s="1" customFormat="1" ht="24.25" customHeight="1">
      <c r="B181" s="144"/>
      <c r="C181" s="145" t="s">
        <v>319</v>
      </c>
      <c r="D181" s="145" t="s">
        <v>188</v>
      </c>
      <c r="E181" s="146" t="s">
        <v>2386</v>
      </c>
      <c r="F181" s="147" t="s">
        <v>2387</v>
      </c>
      <c r="G181" s="148" t="s">
        <v>379</v>
      </c>
      <c r="H181" s="149">
        <v>2</v>
      </c>
      <c r="I181" s="150"/>
      <c r="J181" s="151">
        <f t="shared" si="0"/>
        <v>0</v>
      </c>
      <c r="K181" s="152"/>
      <c r="L181" s="32"/>
      <c r="M181" s="153" t="s">
        <v>1</v>
      </c>
      <c r="N181" s="154" t="s">
        <v>41</v>
      </c>
      <c r="P181" s="155">
        <f t="shared" si="1"/>
        <v>0</v>
      </c>
      <c r="Q181" s="155">
        <v>0</v>
      </c>
      <c r="R181" s="155">
        <f t="shared" si="2"/>
        <v>0</v>
      </c>
      <c r="S181" s="155">
        <v>0</v>
      </c>
      <c r="T181" s="156">
        <f t="shared" si="3"/>
        <v>0</v>
      </c>
      <c r="AR181" s="157" t="s">
        <v>267</v>
      </c>
      <c r="AT181" s="157" t="s">
        <v>188</v>
      </c>
      <c r="AU181" s="157" t="s">
        <v>88</v>
      </c>
      <c r="AY181" s="17" t="s">
        <v>186</v>
      </c>
      <c r="BE181" s="158">
        <f t="shared" si="4"/>
        <v>0</v>
      </c>
      <c r="BF181" s="158">
        <f t="shared" si="5"/>
        <v>0</v>
      </c>
      <c r="BG181" s="158">
        <f t="shared" si="6"/>
        <v>0</v>
      </c>
      <c r="BH181" s="158">
        <f t="shared" si="7"/>
        <v>0</v>
      </c>
      <c r="BI181" s="158">
        <f t="shared" si="8"/>
        <v>0</v>
      </c>
      <c r="BJ181" s="17" t="s">
        <v>88</v>
      </c>
      <c r="BK181" s="158">
        <f t="shared" si="9"/>
        <v>0</v>
      </c>
      <c r="BL181" s="17" t="s">
        <v>267</v>
      </c>
      <c r="BM181" s="157" t="s">
        <v>401</v>
      </c>
    </row>
    <row r="182" spans="2:65" s="1" customFormat="1" ht="16.5" customHeight="1">
      <c r="B182" s="144"/>
      <c r="C182" s="145" t="s">
        <v>295</v>
      </c>
      <c r="D182" s="145" t="s">
        <v>188</v>
      </c>
      <c r="E182" s="146" t="s">
        <v>2388</v>
      </c>
      <c r="F182" s="147" t="s">
        <v>2389</v>
      </c>
      <c r="G182" s="148" t="s">
        <v>379</v>
      </c>
      <c r="H182" s="149">
        <v>1</v>
      </c>
      <c r="I182" s="150"/>
      <c r="J182" s="151">
        <f t="shared" si="0"/>
        <v>0</v>
      </c>
      <c r="K182" s="152"/>
      <c r="L182" s="32"/>
      <c r="M182" s="153" t="s">
        <v>1</v>
      </c>
      <c r="N182" s="154" t="s">
        <v>41</v>
      </c>
      <c r="P182" s="155">
        <f t="shared" si="1"/>
        <v>0</v>
      </c>
      <c r="Q182" s="155">
        <v>0</v>
      </c>
      <c r="R182" s="155">
        <f t="shared" si="2"/>
        <v>0</v>
      </c>
      <c r="S182" s="155">
        <v>0</v>
      </c>
      <c r="T182" s="156">
        <f t="shared" si="3"/>
        <v>0</v>
      </c>
      <c r="AR182" s="157" t="s">
        <v>267</v>
      </c>
      <c r="AT182" s="157" t="s">
        <v>188</v>
      </c>
      <c r="AU182" s="157" t="s">
        <v>88</v>
      </c>
      <c r="AY182" s="17" t="s">
        <v>186</v>
      </c>
      <c r="BE182" s="158">
        <f t="shared" si="4"/>
        <v>0</v>
      </c>
      <c r="BF182" s="158">
        <f t="shared" si="5"/>
        <v>0</v>
      </c>
      <c r="BG182" s="158">
        <f t="shared" si="6"/>
        <v>0</v>
      </c>
      <c r="BH182" s="158">
        <f t="shared" si="7"/>
        <v>0</v>
      </c>
      <c r="BI182" s="158">
        <f t="shared" si="8"/>
        <v>0</v>
      </c>
      <c r="BJ182" s="17" t="s">
        <v>88</v>
      </c>
      <c r="BK182" s="158">
        <f t="shared" si="9"/>
        <v>0</v>
      </c>
      <c r="BL182" s="17" t="s">
        <v>267</v>
      </c>
      <c r="BM182" s="157" t="s">
        <v>411</v>
      </c>
    </row>
    <row r="183" spans="2:65" s="1" customFormat="1" ht="33" customHeight="1">
      <c r="B183" s="144"/>
      <c r="C183" s="180" t="s">
        <v>328</v>
      </c>
      <c r="D183" s="180" t="s">
        <v>218</v>
      </c>
      <c r="E183" s="181" t="s">
        <v>2390</v>
      </c>
      <c r="F183" s="182" t="s">
        <v>2391</v>
      </c>
      <c r="G183" s="183" t="s">
        <v>379</v>
      </c>
      <c r="H183" s="184">
        <v>1</v>
      </c>
      <c r="I183" s="185"/>
      <c r="J183" s="186">
        <f t="shared" si="0"/>
        <v>0</v>
      </c>
      <c r="K183" s="187"/>
      <c r="L183" s="188"/>
      <c r="M183" s="189" t="s">
        <v>1</v>
      </c>
      <c r="N183" s="190" t="s">
        <v>41</v>
      </c>
      <c r="P183" s="155">
        <f t="shared" si="1"/>
        <v>0</v>
      </c>
      <c r="Q183" s="155">
        <v>0</v>
      </c>
      <c r="R183" s="155">
        <f t="shared" si="2"/>
        <v>0</v>
      </c>
      <c r="S183" s="155">
        <v>0</v>
      </c>
      <c r="T183" s="156">
        <f t="shared" si="3"/>
        <v>0</v>
      </c>
      <c r="AR183" s="157" t="s">
        <v>336</v>
      </c>
      <c r="AT183" s="157" t="s">
        <v>218</v>
      </c>
      <c r="AU183" s="157" t="s">
        <v>88</v>
      </c>
      <c r="AY183" s="17" t="s">
        <v>186</v>
      </c>
      <c r="BE183" s="158">
        <f t="shared" si="4"/>
        <v>0</v>
      </c>
      <c r="BF183" s="158">
        <f t="shared" si="5"/>
        <v>0</v>
      </c>
      <c r="BG183" s="158">
        <f t="shared" si="6"/>
        <v>0</v>
      </c>
      <c r="BH183" s="158">
        <f t="shared" si="7"/>
        <v>0</v>
      </c>
      <c r="BI183" s="158">
        <f t="shared" si="8"/>
        <v>0</v>
      </c>
      <c r="BJ183" s="17" t="s">
        <v>88</v>
      </c>
      <c r="BK183" s="158">
        <f t="shared" si="9"/>
        <v>0</v>
      </c>
      <c r="BL183" s="17" t="s">
        <v>267</v>
      </c>
      <c r="BM183" s="157" t="s">
        <v>418</v>
      </c>
    </row>
    <row r="184" spans="2:65" s="1" customFormat="1" ht="16.5" customHeight="1">
      <c r="B184" s="144"/>
      <c r="C184" s="145" t="s">
        <v>326</v>
      </c>
      <c r="D184" s="145" t="s">
        <v>188</v>
      </c>
      <c r="E184" s="146" t="s">
        <v>2392</v>
      </c>
      <c r="F184" s="147" t="s">
        <v>2393</v>
      </c>
      <c r="G184" s="148" t="s">
        <v>379</v>
      </c>
      <c r="H184" s="149">
        <v>1</v>
      </c>
      <c r="I184" s="150"/>
      <c r="J184" s="151">
        <f t="shared" si="0"/>
        <v>0</v>
      </c>
      <c r="K184" s="152"/>
      <c r="L184" s="32"/>
      <c r="M184" s="153" t="s">
        <v>1</v>
      </c>
      <c r="N184" s="154" t="s">
        <v>41</v>
      </c>
      <c r="P184" s="155">
        <f t="shared" si="1"/>
        <v>0</v>
      </c>
      <c r="Q184" s="155">
        <v>0</v>
      </c>
      <c r="R184" s="155">
        <f t="shared" si="2"/>
        <v>0</v>
      </c>
      <c r="S184" s="155">
        <v>0</v>
      </c>
      <c r="T184" s="156">
        <f t="shared" si="3"/>
        <v>0</v>
      </c>
      <c r="AR184" s="157" t="s">
        <v>267</v>
      </c>
      <c r="AT184" s="157" t="s">
        <v>188</v>
      </c>
      <c r="AU184" s="157" t="s">
        <v>88</v>
      </c>
      <c r="AY184" s="17" t="s">
        <v>186</v>
      </c>
      <c r="BE184" s="158">
        <f t="shared" si="4"/>
        <v>0</v>
      </c>
      <c r="BF184" s="158">
        <f t="shared" si="5"/>
        <v>0</v>
      </c>
      <c r="BG184" s="158">
        <f t="shared" si="6"/>
        <v>0</v>
      </c>
      <c r="BH184" s="158">
        <f t="shared" si="7"/>
        <v>0</v>
      </c>
      <c r="BI184" s="158">
        <f t="shared" si="8"/>
        <v>0</v>
      </c>
      <c r="BJ184" s="17" t="s">
        <v>88</v>
      </c>
      <c r="BK184" s="158">
        <f t="shared" si="9"/>
        <v>0</v>
      </c>
      <c r="BL184" s="17" t="s">
        <v>267</v>
      </c>
      <c r="BM184" s="157" t="s">
        <v>429</v>
      </c>
    </row>
    <row r="185" spans="2:65" s="1" customFormat="1" ht="33" customHeight="1">
      <c r="B185" s="144"/>
      <c r="C185" s="180" t="s">
        <v>338</v>
      </c>
      <c r="D185" s="180" t="s">
        <v>218</v>
      </c>
      <c r="E185" s="181" t="s">
        <v>2394</v>
      </c>
      <c r="F185" s="182" t="s">
        <v>2395</v>
      </c>
      <c r="G185" s="183" t="s">
        <v>379</v>
      </c>
      <c r="H185" s="184">
        <v>1</v>
      </c>
      <c r="I185" s="185"/>
      <c r="J185" s="186">
        <f t="shared" si="0"/>
        <v>0</v>
      </c>
      <c r="K185" s="187"/>
      <c r="L185" s="188"/>
      <c r="M185" s="189" t="s">
        <v>1</v>
      </c>
      <c r="N185" s="190" t="s">
        <v>41</v>
      </c>
      <c r="P185" s="155">
        <f t="shared" si="1"/>
        <v>0</v>
      </c>
      <c r="Q185" s="155">
        <v>0</v>
      </c>
      <c r="R185" s="155">
        <f t="shared" si="2"/>
        <v>0</v>
      </c>
      <c r="S185" s="155">
        <v>0</v>
      </c>
      <c r="T185" s="156">
        <f t="shared" si="3"/>
        <v>0</v>
      </c>
      <c r="AR185" s="157" t="s">
        <v>336</v>
      </c>
      <c r="AT185" s="157" t="s">
        <v>218</v>
      </c>
      <c r="AU185" s="157" t="s">
        <v>88</v>
      </c>
      <c r="AY185" s="17" t="s">
        <v>186</v>
      </c>
      <c r="BE185" s="158">
        <f t="shared" si="4"/>
        <v>0</v>
      </c>
      <c r="BF185" s="158">
        <f t="shared" si="5"/>
        <v>0</v>
      </c>
      <c r="BG185" s="158">
        <f t="shared" si="6"/>
        <v>0</v>
      </c>
      <c r="BH185" s="158">
        <f t="shared" si="7"/>
        <v>0</v>
      </c>
      <c r="BI185" s="158">
        <f t="shared" si="8"/>
        <v>0</v>
      </c>
      <c r="BJ185" s="17" t="s">
        <v>88</v>
      </c>
      <c r="BK185" s="158">
        <f t="shared" si="9"/>
        <v>0</v>
      </c>
      <c r="BL185" s="17" t="s">
        <v>267</v>
      </c>
      <c r="BM185" s="157" t="s">
        <v>439</v>
      </c>
    </row>
    <row r="186" spans="2:65" s="1" customFormat="1" ht="21.75" customHeight="1">
      <c r="B186" s="144"/>
      <c r="C186" s="145" t="s">
        <v>331</v>
      </c>
      <c r="D186" s="145" t="s">
        <v>188</v>
      </c>
      <c r="E186" s="146" t="s">
        <v>2396</v>
      </c>
      <c r="F186" s="147" t="s">
        <v>2397</v>
      </c>
      <c r="G186" s="148" t="s">
        <v>1104</v>
      </c>
      <c r="H186" s="198"/>
      <c r="I186" s="150"/>
      <c r="J186" s="151">
        <f t="shared" si="0"/>
        <v>0</v>
      </c>
      <c r="K186" s="152"/>
      <c r="L186" s="32"/>
      <c r="M186" s="153" t="s">
        <v>1</v>
      </c>
      <c r="N186" s="154" t="s">
        <v>41</v>
      </c>
      <c r="P186" s="155">
        <f t="shared" si="1"/>
        <v>0</v>
      </c>
      <c r="Q186" s="155">
        <v>0</v>
      </c>
      <c r="R186" s="155">
        <f t="shared" si="2"/>
        <v>0</v>
      </c>
      <c r="S186" s="155">
        <v>0</v>
      </c>
      <c r="T186" s="156">
        <f t="shared" si="3"/>
        <v>0</v>
      </c>
      <c r="AR186" s="157" t="s">
        <v>267</v>
      </c>
      <c r="AT186" s="157" t="s">
        <v>188</v>
      </c>
      <c r="AU186" s="157" t="s">
        <v>88</v>
      </c>
      <c r="AY186" s="17" t="s">
        <v>186</v>
      </c>
      <c r="BE186" s="158">
        <f t="shared" si="4"/>
        <v>0</v>
      </c>
      <c r="BF186" s="158">
        <f t="shared" si="5"/>
        <v>0</v>
      </c>
      <c r="BG186" s="158">
        <f t="shared" si="6"/>
        <v>0</v>
      </c>
      <c r="BH186" s="158">
        <f t="shared" si="7"/>
        <v>0</v>
      </c>
      <c r="BI186" s="158">
        <f t="shared" si="8"/>
        <v>0</v>
      </c>
      <c r="BJ186" s="17" t="s">
        <v>88</v>
      </c>
      <c r="BK186" s="158">
        <f t="shared" si="9"/>
        <v>0</v>
      </c>
      <c r="BL186" s="17" t="s">
        <v>267</v>
      </c>
      <c r="BM186" s="157" t="s">
        <v>448</v>
      </c>
    </row>
    <row r="187" spans="2:65" s="11" customFormat="1" ht="22.9" customHeight="1">
      <c r="B187" s="132"/>
      <c r="D187" s="133" t="s">
        <v>74</v>
      </c>
      <c r="E187" s="142" t="s">
        <v>2398</v>
      </c>
      <c r="F187" s="142" t="s">
        <v>2399</v>
      </c>
      <c r="I187" s="135"/>
      <c r="J187" s="143">
        <f>BK187</f>
        <v>0</v>
      </c>
      <c r="L187" s="132"/>
      <c r="M187" s="137"/>
      <c r="P187" s="138">
        <f>SUM(P188:P207)</f>
        <v>0</v>
      </c>
      <c r="R187" s="138">
        <f>SUM(R188:R207)</f>
        <v>0</v>
      </c>
      <c r="T187" s="139">
        <f>SUM(T188:T207)</f>
        <v>0</v>
      </c>
      <c r="AR187" s="133" t="s">
        <v>88</v>
      </c>
      <c r="AT187" s="140" t="s">
        <v>74</v>
      </c>
      <c r="AU187" s="140" t="s">
        <v>82</v>
      </c>
      <c r="AY187" s="133" t="s">
        <v>186</v>
      </c>
      <c r="BK187" s="141">
        <f>SUM(BK188:BK207)</f>
        <v>0</v>
      </c>
    </row>
    <row r="188" spans="2:65" s="1" customFormat="1" ht="24.25" customHeight="1">
      <c r="B188" s="144"/>
      <c r="C188" s="145" t="s">
        <v>347</v>
      </c>
      <c r="D188" s="145" t="s">
        <v>188</v>
      </c>
      <c r="E188" s="146" t="s">
        <v>2400</v>
      </c>
      <c r="F188" s="147" t="s">
        <v>2401</v>
      </c>
      <c r="G188" s="148" t="s">
        <v>379</v>
      </c>
      <c r="H188" s="149">
        <v>1</v>
      </c>
      <c r="I188" s="150"/>
      <c r="J188" s="151">
        <f>ROUND(I188*H188,2)</f>
        <v>0</v>
      </c>
      <c r="K188" s="152"/>
      <c r="L188" s="32"/>
      <c r="M188" s="153" t="s">
        <v>1</v>
      </c>
      <c r="N188" s="154" t="s">
        <v>41</v>
      </c>
      <c r="P188" s="155">
        <f>O188*H188</f>
        <v>0</v>
      </c>
      <c r="Q188" s="155">
        <v>0</v>
      </c>
      <c r="R188" s="155">
        <f>Q188*H188</f>
        <v>0</v>
      </c>
      <c r="S188" s="155">
        <v>0</v>
      </c>
      <c r="T188" s="156">
        <f>S188*H188</f>
        <v>0</v>
      </c>
      <c r="AR188" s="157" t="s">
        <v>267</v>
      </c>
      <c r="AT188" s="157" t="s">
        <v>188</v>
      </c>
      <c r="AU188" s="157" t="s">
        <v>88</v>
      </c>
      <c r="AY188" s="17" t="s">
        <v>186</v>
      </c>
      <c r="BE188" s="158">
        <f>IF(N188="základná",J188,0)</f>
        <v>0</v>
      </c>
      <c r="BF188" s="158">
        <f>IF(N188="znížená",J188,0)</f>
        <v>0</v>
      </c>
      <c r="BG188" s="158">
        <f>IF(N188="zákl. prenesená",J188,0)</f>
        <v>0</v>
      </c>
      <c r="BH188" s="158">
        <f>IF(N188="zníž. prenesená",J188,0)</f>
        <v>0</v>
      </c>
      <c r="BI188" s="158">
        <f>IF(N188="nulová",J188,0)</f>
        <v>0</v>
      </c>
      <c r="BJ188" s="17" t="s">
        <v>88</v>
      </c>
      <c r="BK188" s="158">
        <f>ROUND(I188*H188,2)</f>
        <v>0</v>
      </c>
      <c r="BL188" s="17" t="s">
        <v>267</v>
      </c>
      <c r="BM188" s="157" t="s">
        <v>451</v>
      </c>
    </row>
    <row r="189" spans="2:65" s="1" customFormat="1" ht="24.25" customHeight="1">
      <c r="B189" s="144"/>
      <c r="C189" s="180" t="s">
        <v>336</v>
      </c>
      <c r="D189" s="180" t="s">
        <v>218</v>
      </c>
      <c r="E189" s="181" t="s">
        <v>2402</v>
      </c>
      <c r="F189" s="182" t="s">
        <v>2403</v>
      </c>
      <c r="G189" s="183" t="s">
        <v>379</v>
      </c>
      <c r="H189" s="184">
        <v>1</v>
      </c>
      <c r="I189" s="185"/>
      <c r="J189" s="186">
        <f>ROUND(I189*H189,2)</f>
        <v>0</v>
      </c>
      <c r="K189" s="187"/>
      <c r="L189" s="188"/>
      <c r="M189" s="189" t="s">
        <v>1</v>
      </c>
      <c r="N189" s="190" t="s">
        <v>41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336</v>
      </c>
      <c r="AT189" s="157" t="s">
        <v>218</v>
      </c>
      <c r="AU189" s="157" t="s">
        <v>88</v>
      </c>
      <c r="AY189" s="17" t="s">
        <v>186</v>
      </c>
      <c r="BE189" s="158">
        <f>IF(N189="základná",J189,0)</f>
        <v>0</v>
      </c>
      <c r="BF189" s="158">
        <f>IF(N189="znížená",J189,0)</f>
        <v>0</v>
      </c>
      <c r="BG189" s="158">
        <f>IF(N189="zákl. prenesená",J189,0)</f>
        <v>0</v>
      </c>
      <c r="BH189" s="158">
        <f>IF(N189="zníž. prenesená",J189,0)</f>
        <v>0</v>
      </c>
      <c r="BI189" s="158">
        <f>IF(N189="nulová",J189,0)</f>
        <v>0</v>
      </c>
      <c r="BJ189" s="17" t="s">
        <v>88</v>
      </c>
      <c r="BK189" s="158">
        <f>ROUND(I189*H189,2)</f>
        <v>0</v>
      </c>
      <c r="BL189" s="17" t="s">
        <v>267</v>
      </c>
      <c r="BM189" s="157" t="s">
        <v>455</v>
      </c>
    </row>
    <row r="190" spans="2:65" s="1" customFormat="1" ht="24.25" customHeight="1">
      <c r="B190" s="144"/>
      <c r="C190" s="145" t="s">
        <v>361</v>
      </c>
      <c r="D190" s="145" t="s">
        <v>188</v>
      </c>
      <c r="E190" s="146" t="s">
        <v>2404</v>
      </c>
      <c r="F190" s="147" t="s">
        <v>2405</v>
      </c>
      <c r="G190" s="148" t="s">
        <v>132</v>
      </c>
      <c r="H190" s="149">
        <v>10.199999999999999</v>
      </c>
      <c r="I190" s="150"/>
      <c r="J190" s="151">
        <f>ROUND(I190*H190,2)</f>
        <v>0</v>
      </c>
      <c r="K190" s="152"/>
      <c r="L190" s="32"/>
      <c r="M190" s="153" t="s">
        <v>1</v>
      </c>
      <c r="N190" s="154" t="s">
        <v>41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57" t="s">
        <v>267</v>
      </c>
      <c r="AT190" s="157" t="s">
        <v>188</v>
      </c>
      <c r="AU190" s="157" t="s">
        <v>88</v>
      </c>
      <c r="AY190" s="17" t="s">
        <v>186</v>
      </c>
      <c r="BE190" s="158">
        <f>IF(N190="základná",J190,0)</f>
        <v>0</v>
      </c>
      <c r="BF190" s="158">
        <f>IF(N190="znížená",J190,0)</f>
        <v>0</v>
      </c>
      <c r="BG190" s="158">
        <f>IF(N190="zákl. prenesená",J190,0)</f>
        <v>0</v>
      </c>
      <c r="BH190" s="158">
        <f>IF(N190="zníž. prenesená",J190,0)</f>
        <v>0</v>
      </c>
      <c r="BI190" s="158">
        <f>IF(N190="nulová",J190,0)</f>
        <v>0</v>
      </c>
      <c r="BJ190" s="17" t="s">
        <v>88</v>
      </c>
      <c r="BK190" s="158">
        <f>ROUND(I190*H190,2)</f>
        <v>0</v>
      </c>
      <c r="BL190" s="17" t="s">
        <v>267</v>
      </c>
      <c r="BM190" s="157" t="s">
        <v>458</v>
      </c>
    </row>
    <row r="191" spans="2:65" s="12" customFormat="1">
      <c r="B191" s="159"/>
      <c r="D191" s="160" t="s">
        <v>193</v>
      </c>
      <c r="E191" s="161" t="s">
        <v>1</v>
      </c>
      <c r="F191" s="162" t="s">
        <v>2406</v>
      </c>
      <c r="H191" s="163">
        <v>10.199999999999999</v>
      </c>
      <c r="I191" s="164"/>
      <c r="L191" s="159"/>
      <c r="M191" s="165"/>
      <c r="T191" s="166"/>
      <c r="AT191" s="161" t="s">
        <v>193</v>
      </c>
      <c r="AU191" s="161" t="s">
        <v>88</v>
      </c>
      <c r="AV191" s="12" t="s">
        <v>88</v>
      </c>
      <c r="AW191" s="12" t="s">
        <v>31</v>
      </c>
      <c r="AX191" s="12" t="s">
        <v>75</v>
      </c>
      <c r="AY191" s="161" t="s">
        <v>186</v>
      </c>
    </row>
    <row r="192" spans="2:65" s="13" customFormat="1">
      <c r="B192" s="167"/>
      <c r="D192" s="160" t="s">
        <v>193</v>
      </c>
      <c r="E192" s="168" t="s">
        <v>1</v>
      </c>
      <c r="F192" s="169" t="s">
        <v>195</v>
      </c>
      <c r="H192" s="170">
        <v>10.199999999999999</v>
      </c>
      <c r="I192" s="171"/>
      <c r="L192" s="167"/>
      <c r="M192" s="172"/>
      <c r="T192" s="173"/>
      <c r="AT192" s="168" t="s">
        <v>193</v>
      </c>
      <c r="AU192" s="168" t="s">
        <v>88</v>
      </c>
      <c r="AV192" s="13" t="s">
        <v>192</v>
      </c>
      <c r="AW192" s="13" t="s">
        <v>31</v>
      </c>
      <c r="AX192" s="13" t="s">
        <v>82</v>
      </c>
      <c r="AY192" s="168" t="s">
        <v>186</v>
      </c>
    </row>
    <row r="193" spans="2:65" s="1" customFormat="1" ht="24.25" customHeight="1">
      <c r="B193" s="144"/>
      <c r="C193" s="145" t="s">
        <v>341</v>
      </c>
      <c r="D193" s="145" t="s">
        <v>188</v>
      </c>
      <c r="E193" s="146" t="s">
        <v>2407</v>
      </c>
      <c r="F193" s="147" t="s">
        <v>2408</v>
      </c>
      <c r="G193" s="148" t="s">
        <v>132</v>
      </c>
      <c r="H193" s="149">
        <v>2.8</v>
      </c>
      <c r="I193" s="150"/>
      <c r="J193" s="151">
        <f>ROUND(I193*H193,2)</f>
        <v>0</v>
      </c>
      <c r="K193" s="152"/>
      <c r="L193" s="32"/>
      <c r="M193" s="153" t="s">
        <v>1</v>
      </c>
      <c r="N193" s="154" t="s">
        <v>41</v>
      </c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AR193" s="157" t="s">
        <v>267</v>
      </c>
      <c r="AT193" s="157" t="s">
        <v>188</v>
      </c>
      <c r="AU193" s="157" t="s">
        <v>88</v>
      </c>
      <c r="AY193" s="17" t="s">
        <v>186</v>
      </c>
      <c r="BE193" s="158">
        <f>IF(N193="základná",J193,0)</f>
        <v>0</v>
      </c>
      <c r="BF193" s="158">
        <f>IF(N193="znížená",J193,0)</f>
        <v>0</v>
      </c>
      <c r="BG193" s="158">
        <f>IF(N193="zákl. prenesená",J193,0)</f>
        <v>0</v>
      </c>
      <c r="BH193" s="158">
        <f>IF(N193="zníž. prenesená",J193,0)</f>
        <v>0</v>
      </c>
      <c r="BI193" s="158">
        <f>IF(N193="nulová",J193,0)</f>
        <v>0</v>
      </c>
      <c r="BJ193" s="17" t="s">
        <v>88</v>
      </c>
      <c r="BK193" s="158">
        <f>ROUND(I193*H193,2)</f>
        <v>0</v>
      </c>
      <c r="BL193" s="17" t="s">
        <v>267</v>
      </c>
      <c r="BM193" s="157" t="s">
        <v>463</v>
      </c>
    </row>
    <row r="194" spans="2:65" s="12" customFormat="1">
      <c r="B194" s="159"/>
      <c r="D194" s="160" t="s">
        <v>193</v>
      </c>
      <c r="E194" s="161" t="s">
        <v>1</v>
      </c>
      <c r="F194" s="162" t="s">
        <v>2409</v>
      </c>
      <c r="H194" s="163">
        <v>2.8</v>
      </c>
      <c r="I194" s="164"/>
      <c r="L194" s="159"/>
      <c r="M194" s="165"/>
      <c r="T194" s="166"/>
      <c r="AT194" s="161" t="s">
        <v>193</v>
      </c>
      <c r="AU194" s="161" t="s">
        <v>88</v>
      </c>
      <c r="AV194" s="12" t="s">
        <v>88</v>
      </c>
      <c r="AW194" s="12" t="s">
        <v>31</v>
      </c>
      <c r="AX194" s="12" t="s">
        <v>75</v>
      </c>
      <c r="AY194" s="161" t="s">
        <v>186</v>
      </c>
    </row>
    <row r="195" spans="2:65" s="13" customFormat="1">
      <c r="B195" s="167"/>
      <c r="D195" s="160" t="s">
        <v>193</v>
      </c>
      <c r="E195" s="168" t="s">
        <v>1</v>
      </c>
      <c r="F195" s="169" t="s">
        <v>195</v>
      </c>
      <c r="H195" s="170">
        <v>2.8</v>
      </c>
      <c r="I195" s="171"/>
      <c r="L195" s="167"/>
      <c r="M195" s="172"/>
      <c r="T195" s="173"/>
      <c r="AT195" s="168" t="s">
        <v>193</v>
      </c>
      <c r="AU195" s="168" t="s">
        <v>88</v>
      </c>
      <c r="AV195" s="13" t="s">
        <v>192</v>
      </c>
      <c r="AW195" s="13" t="s">
        <v>31</v>
      </c>
      <c r="AX195" s="13" t="s">
        <v>82</v>
      </c>
      <c r="AY195" s="168" t="s">
        <v>186</v>
      </c>
    </row>
    <row r="196" spans="2:65" s="1" customFormat="1" ht="24.25" customHeight="1">
      <c r="B196" s="144"/>
      <c r="C196" s="145" t="s">
        <v>376</v>
      </c>
      <c r="D196" s="145" t="s">
        <v>188</v>
      </c>
      <c r="E196" s="146" t="s">
        <v>2410</v>
      </c>
      <c r="F196" s="147" t="s">
        <v>2411</v>
      </c>
      <c r="G196" s="148" t="s">
        <v>132</v>
      </c>
      <c r="H196" s="149">
        <v>11</v>
      </c>
      <c r="I196" s="150"/>
      <c r="J196" s="151">
        <f>ROUND(I196*H196,2)</f>
        <v>0</v>
      </c>
      <c r="K196" s="152"/>
      <c r="L196" s="32"/>
      <c r="M196" s="153" t="s">
        <v>1</v>
      </c>
      <c r="N196" s="154" t="s">
        <v>41</v>
      </c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AR196" s="157" t="s">
        <v>267</v>
      </c>
      <c r="AT196" s="157" t="s">
        <v>188</v>
      </c>
      <c r="AU196" s="157" t="s">
        <v>88</v>
      </c>
      <c r="AY196" s="17" t="s">
        <v>186</v>
      </c>
      <c r="BE196" s="158">
        <f>IF(N196="základná",J196,0)</f>
        <v>0</v>
      </c>
      <c r="BF196" s="158">
        <f>IF(N196="znížená",J196,0)</f>
        <v>0</v>
      </c>
      <c r="BG196" s="158">
        <f>IF(N196="zákl. prenesená",J196,0)</f>
        <v>0</v>
      </c>
      <c r="BH196" s="158">
        <f>IF(N196="zníž. prenesená",J196,0)</f>
        <v>0</v>
      </c>
      <c r="BI196" s="158">
        <f>IF(N196="nulová",J196,0)</f>
        <v>0</v>
      </c>
      <c r="BJ196" s="17" t="s">
        <v>88</v>
      </c>
      <c r="BK196" s="158">
        <f>ROUND(I196*H196,2)</f>
        <v>0</v>
      </c>
      <c r="BL196" s="17" t="s">
        <v>267</v>
      </c>
      <c r="BM196" s="157" t="s">
        <v>471</v>
      </c>
    </row>
    <row r="197" spans="2:65" s="12" customFormat="1">
      <c r="B197" s="159"/>
      <c r="D197" s="160" t="s">
        <v>193</v>
      </c>
      <c r="E197" s="161" t="s">
        <v>1</v>
      </c>
      <c r="F197" s="162" t="s">
        <v>2412</v>
      </c>
      <c r="H197" s="163">
        <v>11</v>
      </c>
      <c r="I197" s="164"/>
      <c r="L197" s="159"/>
      <c r="M197" s="165"/>
      <c r="T197" s="166"/>
      <c r="AT197" s="161" t="s">
        <v>193</v>
      </c>
      <c r="AU197" s="161" t="s">
        <v>88</v>
      </c>
      <c r="AV197" s="12" t="s">
        <v>88</v>
      </c>
      <c r="AW197" s="12" t="s">
        <v>31</v>
      </c>
      <c r="AX197" s="12" t="s">
        <v>75</v>
      </c>
      <c r="AY197" s="161" t="s">
        <v>186</v>
      </c>
    </row>
    <row r="198" spans="2:65" s="13" customFormat="1">
      <c r="B198" s="167"/>
      <c r="D198" s="160" t="s">
        <v>193</v>
      </c>
      <c r="E198" s="168" t="s">
        <v>1</v>
      </c>
      <c r="F198" s="169" t="s">
        <v>195</v>
      </c>
      <c r="H198" s="170">
        <v>11</v>
      </c>
      <c r="I198" s="171"/>
      <c r="L198" s="167"/>
      <c r="M198" s="172"/>
      <c r="T198" s="173"/>
      <c r="AT198" s="168" t="s">
        <v>193</v>
      </c>
      <c r="AU198" s="168" t="s">
        <v>88</v>
      </c>
      <c r="AV198" s="13" t="s">
        <v>192</v>
      </c>
      <c r="AW198" s="13" t="s">
        <v>31</v>
      </c>
      <c r="AX198" s="13" t="s">
        <v>82</v>
      </c>
      <c r="AY198" s="168" t="s">
        <v>186</v>
      </c>
    </row>
    <row r="199" spans="2:65" s="1" customFormat="1" ht="24.25" customHeight="1">
      <c r="B199" s="144"/>
      <c r="C199" s="145" t="s">
        <v>345</v>
      </c>
      <c r="D199" s="145" t="s">
        <v>188</v>
      </c>
      <c r="E199" s="146" t="s">
        <v>2413</v>
      </c>
      <c r="F199" s="147" t="s">
        <v>2414</v>
      </c>
      <c r="G199" s="148" t="s">
        <v>132</v>
      </c>
      <c r="H199" s="149">
        <v>39.9</v>
      </c>
      <c r="I199" s="150"/>
      <c r="J199" s="151">
        <f>ROUND(I199*H199,2)</f>
        <v>0</v>
      </c>
      <c r="K199" s="152"/>
      <c r="L199" s="32"/>
      <c r="M199" s="153" t="s">
        <v>1</v>
      </c>
      <c r="N199" s="154" t="s">
        <v>41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267</v>
      </c>
      <c r="AT199" s="157" t="s">
        <v>188</v>
      </c>
      <c r="AU199" s="157" t="s">
        <v>88</v>
      </c>
      <c r="AY199" s="17" t="s">
        <v>186</v>
      </c>
      <c r="BE199" s="158">
        <f>IF(N199="základná",J199,0)</f>
        <v>0</v>
      </c>
      <c r="BF199" s="158">
        <f>IF(N199="znížená",J199,0)</f>
        <v>0</v>
      </c>
      <c r="BG199" s="158">
        <f>IF(N199="zákl. prenesená",J199,0)</f>
        <v>0</v>
      </c>
      <c r="BH199" s="158">
        <f>IF(N199="zníž. prenesená",J199,0)</f>
        <v>0</v>
      </c>
      <c r="BI199" s="158">
        <f>IF(N199="nulová",J199,0)</f>
        <v>0</v>
      </c>
      <c r="BJ199" s="17" t="s">
        <v>88</v>
      </c>
      <c r="BK199" s="158">
        <f>ROUND(I199*H199,2)</f>
        <v>0</v>
      </c>
      <c r="BL199" s="17" t="s">
        <v>267</v>
      </c>
      <c r="BM199" s="157" t="s">
        <v>476</v>
      </c>
    </row>
    <row r="200" spans="2:65" s="12" customFormat="1">
      <c r="B200" s="159"/>
      <c r="D200" s="160" t="s">
        <v>193</v>
      </c>
      <c r="E200" s="161" t="s">
        <v>1</v>
      </c>
      <c r="F200" s="162" t="s">
        <v>2415</v>
      </c>
      <c r="H200" s="163">
        <v>39.9</v>
      </c>
      <c r="I200" s="164"/>
      <c r="L200" s="159"/>
      <c r="M200" s="165"/>
      <c r="T200" s="166"/>
      <c r="AT200" s="161" t="s">
        <v>193</v>
      </c>
      <c r="AU200" s="161" t="s">
        <v>88</v>
      </c>
      <c r="AV200" s="12" t="s">
        <v>88</v>
      </c>
      <c r="AW200" s="12" t="s">
        <v>31</v>
      </c>
      <c r="AX200" s="12" t="s">
        <v>75</v>
      </c>
      <c r="AY200" s="161" t="s">
        <v>186</v>
      </c>
    </row>
    <row r="201" spans="2:65" s="13" customFormat="1">
      <c r="B201" s="167"/>
      <c r="D201" s="160" t="s">
        <v>193</v>
      </c>
      <c r="E201" s="168" t="s">
        <v>1</v>
      </c>
      <c r="F201" s="169" t="s">
        <v>195</v>
      </c>
      <c r="H201" s="170">
        <v>39.9</v>
      </c>
      <c r="I201" s="171"/>
      <c r="L201" s="167"/>
      <c r="M201" s="172"/>
      <c r="T201" s="173"/>
      <c r="AT201" s="168" t="s">
        <v>193</v>
      </c>
      <c r="AU201" s="168" t="s">
        <v>88</v>
      </c>
      <c r="AV201" s="13" t="s">
        <v>192</v>
      </c>
      <c r="AW201" s="13" t="s">
        <v>31</v>
      </c>
      <c r="AX201" s="13" t="s">
        <v>82</v>
      </c>
      <c r="AY201" s="168" t="s">
        <v>186</v>
      </c>
    </row>
    <row r="202" spans="2:65" s="1" customFormat="1" ht="24.25" customHeight="1">
      <c r="B202" s="144"/>
      <c r="C202" s="145" t="s">
        <v>386</v>
      </c>
      <c r="D202" s="145" t="s">
        <v>188</v>
      </c>
      <c r="E202" s="146" t="s">
        <v>2416</v>
      </c>
      <c r="F202" s="147" t="s">
        <v>2417</v>
      </c>
      <c r="G202" s="148" t="s">
        <v>379</v>
      </c>
      <c r="H202" s="149">
        <v>1</v>
      </c>
      <c r="I202" s="150"/>
      <c r="J202" s="151">
        <f t="shared" ref="J202:J207" si="10">ROUND(I202*H202,2)</f>
        <v>0</v>
      </c>
      <c r="K202" s="152"/>
      <c r="L202" s="32"/>
      <c r="M202" s="153" t="s">
        <v>1</v>
      </c>
      <c r="N202" s="154" t="s">
        <v>41</v>
      </c>
      <c r="P202" s="155">
        <f t="shared" ref="P202:P207" si="11">O202*H202</f>
        <v>0</v>
      </c>
      <c r="Q202" s="155">
        <v>0</v>
      </c>
      <c r="R202" s="155">
        <f t="shared" ref="R202:R207" si="12">Q202*H202</f>
        <v>0</v>
      </c>
      <c r="S202" s="155">
        <v>0</v>
      </c>
      <c r="T202" s="156">
        <f t="shared" ref="T202:T207" si="13">S202*H202</f>
        <v>0</v>
      </c>
      <c r="AR202" s="157" t="s">
        <v>267</v>
      </c>
      <c r="AT202" s="157" t="s">
        <v>188</v>
      </c>
      <c r="AU202" s="157" t="s">
        <v>88</v>
      </c>
      <c r="AY202" s="17" t="s">
        <v>186</v>
      </c>
      <c r="BE202" s="158">
        <f t="shared" ref="BE202:BE207" si="14">IF(N202="základná",J202,0)</f>
        <v>0</v>
      </c>
      <c r="BF202" s="158">
        <f t="shared" ref="BF202:BF207" si="15">IF(N202="znížená",J202,0)</f>
        <v>0</v>
      </c>
      <c r="BG202" s="158">
        <f t="shared" ref="BG202:BG207" si="16">IF(N202="zákl. prenesená",J202,0)</f>
        <v>0</v>
      </c>
      <c r="BH202" s="158">
        <f t="shared" ref="BH202:BH207" si="17">IF(N202="zníž. prenesená",J202,0)</f>
        <v>0</v>
      </c>
      <c r="BI202" s="158">
        <f t="shared" ref="BI202:BI207" si="18">IF(N202="nulová",J202,0)</f>
        <v>0</v>
      </c>
      <c r="BJ202" s="17" t="s">
        <v>88</v>
      </c>
      <c r="BK202" s="158">
        <f t="shared" ref="BK202:BK207" si="19">ROUND(I202*H202,2)</f>
        <v>0</v>
      </c>
      <c r="BL202" s="17" t="s">
        <v>267</v>
      </c>
      <c r="BM202" s="157" t="s">
        <v>482</v>
      </c>
    </row>
    <row r="203" spans="2:65" s="1" customFormat="1" ht="37.9" customHeight="1">
      <c r="B203" s="144"/>
      <c r="C203" s="180" t="s">
        <v>350</v>
      </c>
      <c r="D203" s="180" t="s">
        <v>218</v>
      </c>
      <c r="E203" s="181" t="s">
        <v>2418</v>
      </c>
      <c r="F203" s="182" t="s">
        <v>2419</v>
      </c>
      <c r="G203" s="183" t="s">
        <v>379</v>
      </c>
      <c r="H203" s="184">
        <v>1</v>
      </c>
      <c r="I203" s="185"/>
      <c r="J203" s="186">
        <f t="shared" si="10"/>
        <v>0</v>
      </c>
      <c r="K203" s="187"/>
      <c r="L203" s="188"/>
      <c r="M203" s="189" t="s">
        <v>1</v>
      </c>
      <c r="N203" s="190" t="s">
        <v>41</v>
      </c>
      <c r="P203" s="155">
        <f t="shared" si="11"/>
        <v>0</v>
      </c>
      <c r="Q203" s="155">
        <v>0</v>
      </c>
      <c r="R203" s="155">
        <f t="shared" si="12"/>
        <v>0</v>
      </c>
      <c r="S203" s="155">
        <v>0</v>
      </c>
      <c r="T203" s="156">
        <f t="shared" si="13"/>
        <v>0</v>
      </c>
      <c r="AR203" s="157" t="s">
        <v>336</v>
      </c>
      <c r="AT203" s="157" t="s">
        <v>218</v>
      </c>
      <c r="AU203" s="157" t="s">
        <v>88</v>
      </c>
      <c r="AY203" s="17" t="s">
        <v>186</v>
      </c>
      <c r="BE203" s="158">
        <f t="shared" si="14"/>
        <v>0</v>
      </c>
      <c r="BF203" s="158">
        <f t="shared" si="15"/>
        <v>0</v>
      </c>
      <c r="BG203" s="158">
        <f t="shared" si="16"/>
        <v>0</v>
      </c>
      <c r="BH203" s="158">
        <f t="shared" si="17"/>
        <v>0</v>
      </c>
      <c r="BI203" s="158">
        <f t="shared" si="18"/>
        <v>0</v>
      </c>
      <c r="BJ203" s="17" t="s">
        <v>88</v>
      </c>
      <c r="BK203" s="158">
        <f t="shared" si="19"/>
        <v>0</v>
      </c>
      <c r="BL203" s="17" t="s">
        <v>267</v>
      </c>
      <c r="BM203" s="157" t="s">
        <v>485</v>
      </c>
    </row>
    <row r="204" spans="2:65" s="1" customFormat="1" ht="24.25" customHeight="1">
      <c r="B204" s="144"/>
      <c r="C204" s="180" t="s">
        <v>395</v>
      </c>
      <c r="D204" s="180" t="s">
        <v>218</v>
      </c>
      <c r="E204" s="181" t="s">
        <v>2420</v>
      </c>
      <c r="F204" s="182" t="s">
        <v>2421</v>
      </c>
      <c r="G204" s="183" t="s">
        <v>379</v>
      </c>
      <c r="H204" s="184">
        <v>1</v>
      </c>
      <c r="I204" s="185"/>
      <c r="J204" s="186">
        <f t="shared" si="10"/>
        <v>0</v>
      </c>
      <c r="K204" s="187"/>
      <c r="L204" s="188"/>
      <c r="M204" s="189" t="s">
        <v>1</v>
      </c>
      <c r="N204" s="190" t="s">
        <v>41</v>
      </c>
      <c r="P204" s="155">
        <f t="shared" si="11"/>
        <v>0</v>
      </c>
      <c r="Q204" s="155">
        <v>0</v>
      </c>
      <c r="R204" s="155">
        <f t="shared" si="12"/>
        <v>0</v>
      </c>
      <c r="S204" s="155">
        <v>0</v>
      </c>
      <c r="T204" s="156">
        <f t="shared" si="13"/>
        <v>0</v>
      </c>
      <c r="AR204" s="157" t="s">
        <v>336</v>
      </c>
      <c r="AT204" s="157" t="s">
        <v>218</v>
      </c>
      <c r="AU204" s="157" t="s">
        <v>88</v>
      </c>
      <c r="AY204" s="17" t="s">
        <v>186</v>
      </c>
      <c r="BE204" s="158">
        <f t="shared" si="14"/>
        <v>0</v>
      </c>
      <c r="BF204" s="158">
        <f t="shared" si="15"/>
        <v>0</v>
      </c>
      <c r="BG204" s="158">
        <f t="shared" si="16"/>
        <v>0</v>
      </c>
      <c r="BH204" s="158">
        <f t="shared" si="17"/>
        <v>0</v>
      </c>
      <c r="BI204" s="158">
        <f t="shared" si="18"/>
        <v>0</v>
      </c>
      <c r="BJ204" s="17" t="s">
        <v>88</v>
      </c>
      <c r="BK204" s="158">
        <f t="shared" si="19"/>
        <v>0</v>
      </c>
      <c r="BL204" s="17" t="s">
        <v>267</v>
      </c>
      <c r="BM204" s="157" t="s">
        <v>490</v>
      </c>
    </row>
    <row r="205" spans="2:65" s="1" customFormat="1" ht="21.75" customHeight="1">
      <c r="B205" s="144"/>
      <c r="C205" s="145" t="s">
        <v>359</v>
      </c>
      <c r="D205" s="145" t="s">
        <v>188</v>
      </c>
      <c r="E205" s="146" t="s">
        <v>2422</v>
      </c>
      <c r="F205" s="147" t="s">
        <v>2423</v>
      </c>
      <c r="G205" s="148" t="s">
        <v>379</v>
      </c>
      <c r="H205" s="149">
        <v>1</v>
      </c>
      <c r="I205" s="150"/>
      <c r="J205" s="151">
        <f t="shared" si="10"/>
        <v>0</v>
      </c>
      <c r="K205" s="152"/>
      <c r="L205" s="32"/>
      <c r="M205" s="153" t="s">
        <v>1</v>
      </c>
      <c r="N205" s="154" t="s">
        <v>41</v>
      </c>
      <c r="P205" s="155">
        <f t="shared" si="11"/>
        <v>0</v>
      </c>
      <c r="Q205" s="155">
        <v>0</v>
      </c>
      <c r="R205" s="155">
        <f t="shared" si="12"/>
        <v>0</v>
      </c>
      <c r="S205" s="155">
        <v>0</v>
      </c>
      <c r="T205" s="156">
        <f t="shared" si="13"/>
        <v>0</v>
      </c>
      <c r="AR205" s="157" t="s">
        <v>267</v>
      </c>
      <c r="AT205" s="157" t="s">
        <v>188</v>
      </c>
      <c r="AU205" s="157" t="s">
        <v>88</v>
      </c>
      <c r="AY205" s="17" t="s">
        <v>186</v>
      </c>
      <c r="BE205" s="158">
        <f t="shared" si="14"/>
        <v>0</v>
      </c>
      <c r="BF205" s="158">
        <f t="shared" si="15"/>
        <v>0</v>
      </c>
      <c r="BG205" s="158">
        <f t="shared" si="16"/>
        <v>0</v>
      </c>
      <c r="BH205" s="158">
        <f t="shared" si="17"/>
        <v>0</v>
      </c>
      <c r="BI205" s="158">
        <f t="shared" si="18"/>
        <v>0</v>
      </c>
      <c r="BJ205" s="17" t="s">
        <v>88</v>
      </c>
      <c r="BK205" s="158">
        <f t="shared" si="19"/>
        <v>0</v>
      </c>
      <c r="BL205" s="17" t="s">
        <v>267</v>
      </c>
      <c r="BM205" s="157" t="s">
        <v>493</v>
      </c>
    </row>
    <row r="206" spans="2:65" s="1" customFormat="1" ht="33" customHeight="1">
      <c r="B206" s="144"/>
      <c r="C206" s="180" t="s">
        <v>408</v>
      </c>
      <c r="D206" s="180" t="s">
        <v>218</v>
      </c>
      <c r="E206" s="181" t="s">
        <v>2424</v>
      </c>
      <c r="F206" s="182" t="s">
        <v>2425</v>
      </c>
      <c r="G206" s="183" t="s">
        <v>379</v>
      </c>
      <c r="H206" s="184">
        <v>1</v>
      </c>
      <c r="I206" s="185"/>
      <c r="J206" s="186">
        <f t="shared" si="10"/>
        <v>0</v>
      </c>
      <c r="K206" s="187"/>
      <c r="L206" s="188"/>
      <c r="M206" s="189" t="s">
        <v>1</v>
      </c>
      <c r="N206" s="190" t="s">
        <v>41</v>
      </c>
      <c r="P206" s="155">
        <f t="shared" si="11"/>
        <v>0</v>
      </c>
      <c r="Q206" s="155">
        <v>0</v>
      </c>
      <c r="R206" s="155">
        <f t="shared" si="12"/>
        <v>0</v>
      </c>
      <c r="S206" s="155">
        <v>0</v>
      </c>
      <c r="T206" s="156">
        <f t="shared" si="13"/>
        <v>0</v>
      </c>
      <c r="AR206" s="157" t="s">
        <v>336</v>
      </c>
      <c r="AT206" s="157" t="s">
        <v>218</v>
      </c>
      <c r="AU206" s="157" t="s">
        <v>88</v>
      </c>
      <c r="AY206" s="17" t="s">
        <v>186</v>
      </c>
      <c r="BE206" s="158">
        <f t="shared" si="14"/>
        <v>0</v>
      </c>
      <c r="BF206" s="158">
        <f t="shared" si="15"/>
        <v>0</v>
      </c>
      <c r="BG206" s="158">
        <f t="shared" si="16"/>
        <v>0</v>
      </c>
      <c r="BH206" s="158">
        <f t="shared" si="17"/>
        <v>0</v>
      </c>
      <c r="BI206" s="158">
        <f t="shared" si="18"/>
        <v>0</v>
      </c>
      <c r="BJ206" s="17" t="s">
        <v>88</v>
      </c>
      <c r="BK206" s="158">
        <f t="shared" si="19"/>
        <v>0</v>
      </c>
      <c r="BL206" s="17" t="s">
        <v>267</v>
      </c>
      <c r="BM206" s="157" t="s">
        <v>501</v>
      </c>
    </row>
    <row r="207" spans="2:65" s="1" customFormat="1" ht="24.25" customHeight="1">
      <c r="B207" s="144"/>
      <c r="C207" s="145" t="s">
        <v>380</v>
      </c>
      <c r="D207" s="145" t="s">
        <v>188</v>
      </c>
      <c r="E207" s="146" t="s">
        <v>2426</v>
      </c>
      <c r="F207" s="147" t="s">
        <v>2427</v>
      </c>
      <c r="G207" s="148" t="s">
        <v>1104</v>
      </c>
      <c r="H207" s="198"/>
      <c r="I207" s="150"/>
      <c r="J207" s="151">
        <f t="shared" si="10"/>
        <v>0</v>
      </c>
      <c r="K207" s="152"/>
      <c r="L207" s="32"/>
      <c r="M207" s="153" t="s">
        <v>1</v>
      </c>
      <c r="N207" s="154" t="s">
        <v>41</v>
      </c>
      <c r="P207" s="155">
        <f t="shared" si="11"/>
        <v>0</v>
      </c>
      <c r="Q207" s="155">
        <v>0</v>
      </c>
      <c r="R207" s="155">
        <f t="shared" si="12"/>
        <v>0</v>
      </c>
      <c r="S207" s="155">
        <v>0</v>
      </c>
      <c r="T207" s="156">
        <f t="shared" si="13"/>
        <v>0</v>
      </c>
      <c r="AR207" s="157" t="s">
        <v>267</v>
      </c>
      <c r="AT207" s="157" t="s">
        <v>188</v>
      </c>
      <c r="AU207" s="157" t="s">
        <v>88</v>
      </c>
      <c r="AY207" s="17" t="s">
        <v>186</v>
      </c>
      <c r="BE207" s="158">
        <f t="shared" si="14"/>
        <v>0</v>
      </c>
      <c r="BF207" s="158">
        <f t="shared" si="15"/>
        <v>0</v>
      </c>
      <c r="BG207" s="158">
        <f t="shared" si="16"/>
        <v>0</v>
      </c>
      <c r="BH207" s="158">
        <f t="shared" si="17"/>
        <v>0</v>
      </c>
      <c r="BI207" s="158">
        <f t="shared" si="18"/>
        <v>0</v>
      </c>
      <c r="BJ207" s="17" t="s">
        <v>88</v>
      </c>
      <c r="BK207" s="158">
        <f t="shared" si="19"/>
        <v>0</v>
      </c>
      <c r="BL207" s="17" t="s">
        <v>267</v>
      </c>
      <c r="BM207" s="157" t="s">
        <v>508</v>
      </c>
    </row>
    <row r="208" spans="2:65" s="11" customFormat="1" ht="25.9" customHeight="1">
      <c r="B208" s="132"/>
      <c r="D208" s="133" t="s">
        <v>74</v>
      </c>
      <c r="E208" s="134" t="s">
        <v>1885</v>
      </c>
      <c r="F208" s="134" t="s">
        <v>1886</v>
      </c>
      <c r="I208" s="135"/>
      <c r="J208" s="136">
        <f>BK208</f>
        <v>0</v>
      </c>
      <c r="L208" s="132"/>
      <c r="M208" s="137"/>
      <c r="P208" s="138">
        <f>SUM(P209:P211)</f>
        <v>0</v>
      </c>
      <c r="R208" s="138">
        <f>SUM(R209:R211)</f>
        <v>0</v>
      </c>
      <c r="T208" s="139">
        <f>SUM(T209:T211)</f>
        <v>0</v>
      </c>
      <c r="AR208" s="133" t="s">
        <v>82</v>
      </c>
      <c r="AT208" s="140" t="s">
        <v>74</v>
      </c>
      <c r="AU208" s="140" t="s">
        <v>75</v>
      </c>
      <c r="AY208" s="133" t="s">
        <v>186</v>
      </c>
      <c r="BK208" s="141">
        <f>SUM(BK209:BK211)</f>
        <v>0</v>
      </c>
    </row>
    <row r="209" spans="2:65" s="1" customFormat="1" ht="16.5" customHeight="1">
      <c r="B209" s="144"/>
      <c r="C209" s="145" t="s">
        <v>426</v>
      </c>
      <c r="D209" s="145" t="s">
        <v>188</v>
      </c>
      <c r="E209" s="146" t="s">
        <v>1887</v>
      </c>
      <c r="F209" s="147" t="s">
        <v>2428</v>
      </c>
      <c r="G209" s="148" t="s">
        <v>379</v>
      </c>
      <c r="H209" s="149">
        <v>1</v>
      </c>
      <c r="I209" s="150"/>
      <c r="J209" s="151">
        <f>ROUND(I209*H209,2)</f>
        <v>0</v>
      </c>
      <c r="K209" s="152"/>
      <c r="L209" s="32"/>
      <c r="M209" s="153" t="s">
        <v>1</v>
      </c>
      <c r="N209" s="154" t="s">
        <v>41</v>
      </c>
      <c r="P209" s="155">
        <f>O209*H209</f>
        <v>0</v>
      </c>
      <c r="Q209" s="155">
        <v>0</v>
      </c>
      <c r="R209" s="155">
        <f>Q209*H209</f>
        <v>0</v>
      </c>
      <c r="S209" s="155">
        <v>0</v>
      </c>
      <c r="T209" s="156">
        <f>S209*H209</f>
        <v>0</v>
      </c>
      <c r="AR209" s="157" t="s">
        <v>192</v>
      </c>
      <c r="AT209" s="157" t="s">
        <v>188</v>
      </c>
      <c r="AU209" s="157" t="s">
        <v>82</v>
      </c>
      <c r="AY209" s="17" t="s">
        <v>186</v>
      </c>
      <c r="BE209" s="158">
        <f>IF(N209="základná",J209,0)</f>
        <v>0</v>
      </c>
      <c r="BF209" s="158">
        <f>IF(N209="znížená",J209,0)</f>
        <v>0</v>
      </c>
      <c r="BG209" s="158">
        <f>IF(N209="zákl. prenesená",J209,0)</f>
        <v>0</v>
      </c>
      <c r="BH209" s="158">
        <f>IF(N209="zníž. prenesená",J209,0)</f>
        <v>0</v>
      </c>
      <c r="BI209" s="158">
        <f>IF(N209="nulová",J209,0)</f>
        <v>0</v>
      </c>
      <c r="BJ209" s="17" t="s">
        <v>88</v>
      </c>
      <c r="BK209" s="158">
        <f>ROUND(I209*H209,2)</f>
        <v>0</v>
      </c>
      <c r="BL209" s="17" t="s">
        <v>192</v>
      </c>
      <c r="BM209" s="157" t="s">
        <v>512</v>
      </c>
    </row>
    <row r="210" spans="2:65" s="1" customFormat="1" ht="16.5" customHeight="1">
      <c r="B210" s="144"/>
      <c r="C210" s="145" t="s">
        <v>389</v>
      </c>
      <c r="D210" s="145" t="s">
        <v>188</v>
      </c>
      <c r="E210" s="146" t="s">
        <v>1890</v>
      </c>
      <c r="F210" s="147" t="s">
        <v>2275</v>
      </c>
      <c r="G210" s="148" t="s">
        <v>1104</v>
      </c>
      <c r="H210" s="198"/>
      <c r="I210" s="150"/>
      <c r="J210" s="151">
        <f>ROUND(I210*H210,2)</f>
        <v>0</v>
      </c>
      <c r="K210" s="152"/>
      <c r="L210" s="32"/>
      <c r="M210" s="153" t="s">
        <v>1</v>
      </c>
      <c r="N210" s="154" t="s">
        <v>41</v>
      </c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AR210" s="157" t="s">
        <v>192</v>
      </c>
      <c r="AT210" s="157" t="s">
        <v>188</v>
      </c>
      <c r="AU210" s="157" t="s">
        <v>82</v>
      </c>
      <c r="AY210" s="17" t="s">
        <v>186</v>
      </c>
      <c r="BE210" s="158">
        <f>IF(N210="základná",J210,0)</f>
        <v>0</v>
      </c>
      <c r="BF210" s="158">
        <f>IF(N210="znížená",J210,0)</f>
        <v>0</v>
      </c>
      <c r="BG210" s="158">
        <f>IF(N210="zákl. prenesená",J210,0)</f>
        <v>0</v>
      </c>
      <c r="BH210" s="158">
        <f>IF(N210="zníž. prenesená",J210,0)</f>
        <v>0</v>
      </c>
      <c r="BI210" s="158">
        <f>IF(N210="nulová",J210,0)</f>
        <v>0</v>
      </c>
      <c r="BJ210" s="17" t="s">
        <v>88</v>
      </c>
      <c r="BK210" s="158">
        <f>ROUND(I210*H210,2)</f>
        <v>0</v>
      </c>
      <c r="BL210" s="17" t="s">
        <v>192</v>
      </c>
      <c r="BM210" s="157" t="s">
        <v>517</v>
      </c>
    </row>
    <row r="211" spans="2:65" s="1" customFormat="1" ht="16.5" customHeight="1">
      <c r="B211" s="144"/>
      <c r="C211" s="145" t="s">
        <v>445</v>
      </c>
      <c r="D211" s="145" t="s">
        <v>188</v>
      </c>
      <c r="E211" s="146" t="s">
        <v>1892</v>
      </c>
      <c r="F211" s="147" t="s">
        <v>2274</v>
      </c>
      <c r="G211" s="148" t="s">
        <v>1104</v>
      </c>
      <c r="H211" s="198"/>
      <c r="I211" s="150"/>
      <c r="J211" s="151">
        <f>ROUND(I211*H211,2)</f>
        <v>0</v>
      </c>
      <c r="K211" s="152"/>
      <c r="L211" s="32"/>
      <c r="M211" s="153" t="s">
        <v>1</v>
      </c>
      <c r="N211" s="154" t="s">
        <v>41</v>
      </c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AR211" s="157" t="s">
        <v>192</v>
      </c>
      <c r="AT211" s="157" t="s">
        <v>188</v>
      </c>
      <c r="AU211" s="157" t="s">
        <v>82</v>
      </c>
      <c r="AY211" s="17" t="s">
        <v>186</v>
      </c>
      <c r="BE211" s="158">
        <f>IF(N211="základná",J211,0)</f>
        <v>0</v>
      </c>
      <c r="BF211" s="158">
        <f>IF(N211="znížená",J211,0)</f>
        <v>0</v>
      </c>
      <c r="BG211" s="158">
        <f>IF(N211="zákl. prenesená",J211,0)</f>
        <v>0</v>
      </c>
      <c r="BH211" s="158">
        <f>IF(N211="zníž. prenesená",J211,0)</f>
        <v>0</v>
      </c>
      <c r="BI211" s="158">
        <f>IF(N211="nulová",J211,0)</f>
        <v>0</v>
      </c>
      <c r="BJ211" s="17" t="s">
        <v>88</v>
      </c>
      <c r="BK211" s="158">
        <f>ROUND(I211*H211,2)</f>
        <v>0</v>
      </c>
      <c r="BL211" s="17" t="s">
        <v>192</v>
      </c>
      <c r="BM211" s="157" t="s">
        <v>534</v>
      </c>
    </row>
    <row r="212" spans="2:65" s="11" customFormat="1" ht="25.9" customHeight="1">
      <c r="B212" s="132"/>
      <c r="D212" s="133" t="s">
        <v>74</v>
      </c>
      <c r="E212" s="134" t="s">
        <v>1697</v>
      </c>
      <c r="F212" s="134" t="s">
        <v>2429</v>
      </c>
      <c r="I212" s="135"/>
      <c r="J212" s="136">
        <f>BK212</f>
        <v>0</v>
      </c>
      <c r="L212" s="132"/>
      <c r="M212" s="137"/>
      <c r="P212" s="138">
        <f>P213</f>
        <v>0</v>
      </c>
      <c r="R212" s="138">
        <f>R213</f>
        <v>0</v>
      </c>
      <c r="T212" s="139">
        <f>T213</f>
        <v>0</v>
      </c>
      <c r="AR212" s="133" t="s">
        <v>212</v>
      </c>
      <c r="AT212" s="140" t="s">
        <v>74</v>
      </c>
      <c r="AU212" s="140" t="s">
        <v>75</v>
      </c>
      <c r="AY212" s="133" t="s">
        <v>186</v>
      </c>
      <c r="BK212" s="141">
        <f>BK213</f>
        <v>0</v>
      </c>
    </row>
    <row r="213" spans="2:65" s="1" customFormat="1" ht="24.25" customHeight="1">
      <c r="B213" s="144"/>
      <c r="C213" s="145" t="s">
        <v>393</v>
      </c>
      <c r="D213" s="145" t="s">
        <v>188</v>
      </c>
      <c r="E213" s="146" t="s">
        <v>2430</v>
      </c>
      <c r="F213" s="147" t="s">
        <v>2431</v>
      </c>
      <c r="G213" s="148" t="s">
        <v>1989</v>
      </c>
      <c r="H213" s="149">
        <v>1</v>
      </c>
      <c r="I213" s="150"/>
      <c r="J213" s="151">
        <f>ROUND(I213*H213,2)</f>
        <v>0</v>
      </c>
      <c r="K213" s="152"/>
      <c r="L213" s="32"/>
      <c r="M213" s="199" t="s">
        <v>1</v>
      </c>
      <c r="N213" s="200" t="s">
        <v>41</v>
      </c>
      <c r="O213" s="201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AR213" s="157" t="s">
        <v>192</v>
      </c>
      <c r="AT213" s="157" t="s">
        <v>188</v>
      </c>
      <c r="AU213" s="157" t="s">
        <v>82</v>
      </c>
      <c r="AY213" s="17" t="s">
        <v>186</v>
      </c>
      <c r="BE213" s="158">
        <f>IF(N213="základná",J213,0)</f>
        <v>0</v>
      </c>
      <c r="BF213" s="158">
        <f>IF(N213="znížená",J213,0)</f>
        <v>0</v>
      </c>
      <c r="BG213" s="158">
        <f>IF(N213="zákl. prenesená",J213,0)</f>
        <v>0</v>
      </c>
      <c r="BH213" s="158">
        <f>IF(N213="zníž. prenesená",J213,0)</f>
        <v>0</v>
      </c>
      <c r="BI213" s="158">
        <f>IF(N213="nulová",J213,0)</f>
        <v>0</v>
      </c>
      <c r="BJ213" s="17" t="s">
        <v>88</v>
      </c>
      <c r="BK213" s="158">
        <f>ROUND(I213*H213,2)</f>
        <v>0</v>
      </c>
      <c r="BL213" s="17" t="s">
        <v>192</v>
      </c>
      <c r="BM213" s="157" t="s">
        <v>539</v>
      </c>
    </row>
    <row r="214" spans="2:65" s="1" customFormat="1" ht="7" customHeight="1"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2"/>
    </row>
  </sheetData>
  <autoFilter ref="C128:K213" xr:uid="{00000000-0009-0000-0000-000008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d305af301778e351d1506cb75268fd33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d6a202680137b1753c8ed94205b8b938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8BA7F7-09BA-4979-8950-C46DBCD13232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0100f25a-e9d7-4098-9493-e61bb0d50cd9"/>
    <ds:schemaRef ds:uri="http://schemas.microsoft.com/office/infopath/2007/PartnerControls"/>
    <ds:schemaRef ds:uri="edcf0ff6-4ad5-4024-a3b9-5fb58e035e2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4834E3D-D479-4580-83C1-046DC87DA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FE8EF4-F9BB-4D7E-A7A3-03809E8274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A1 - Architektúra - opráv...</vt:lpstr>
      <vt:lpstr>A2 - Architektúra - neopr...</vt:lpstr>
      <vt:lpstr>B - Prípojky vody a kanal...</vt:lpstr>
      <vt:lpstr>C1 - Elektroinštalácia - ...</vt:lpstr>
      <vt:lpstr>C2 - Elektroinštalácia - ...</vt:lpstr>
      <vt:lpstr>D1 - Zdravotechnika - opr...</vt:lpstr>
      <vt:lpstr>D2 - Zdravotechnika - neo...</vt:lpstr>
      <vt:lpstr>E1 - Vykurovanie - oprávnené</vt:lpstr>
      <vt:lpstr>E2 - Vykurovanie - neoprá...</vt:lpstr>
      <vt:lpstr>F1 - Vzduchotechnika - op...</vt:lpstr>
      <vt:lpstr>F2 - Vzduchotechnika - ne...</vt:lpstr>
      <vt:lpstr>Zoznam figúr</vt:lpstr>
      <vt:lpstr>'A1 - Architektúra - opráv...'!Názvy_tlače</vt:lpstr>
      <vt:lpstr>'A2 - Architektúra - neopr...'!Názvy_tlače</vt:lpstr>
      <vt:lpstr>'B - Prípojky vody a kanal...'!Názvy_tlače</vt:lpstr>
      <vt:lpstr>'C1 - Elektroinštalácia - ...'!Názvy_tlače</vt:lpstr>
      <vt:lpstr>'C2 - Elektroinštalácia - ...'!Názvy_tlače</vt:lpstr>
      <vt:lpstr>'D1 - Zdravotechnika - opr...'!Názvy_tlače</vt:lpstr>
      <vt:lpstr>'D2 - Zdravotechnika - neo...'!Názvy_tlače</vt:lpstr>
      <vt:lpstr>'E1 - Vykurovanie - oprávnené'!Názvy_tlače</vt:lpstr>
      <vt:lpstr>'E2 - Vykurovanie - neoprá...'!Názvy_tlače</vt:lpstr>
      <vt:lpstr>'F1 - Vzduchotechnika - op...'!Názvy_tlače</vt:lpstr>
      <vt:lpstr>'F2 - Vzduchotechnika - ne...'!Názvy_tlače</vt:lpstr>
      <vt:lpstr>'Rekapitulácia stavby'!Názvy_tlače</vt:lpstr>
      <vt:lpstr>'Zoznam figúr'!Názvy_tlače</vt:lpstr>
      <vt:lpstr>'A1 - Architektúra - opráv...'!Oblasť_tlače</vt:lpstr>
      <vt:lpstr>'A2 - Architektúra - neopr...'!Oblasť_tlače</vt:lpstr>
      <vt:lpstr>'B - Prípojky vody a kanal...'!Oblasť_tlače</vt:lpstr>
      <vt:lpstr>'C1 - Elektroinštalácia - ...'!Oblasť_tlače</vt:lpstr>
      <vt:lpstr>'C2 - Elektroinštalácia - ...'!Oblasť_tlače</vt:lpstr>
      <vt:lpstr>'D1 - Zdravotechnika - opr...'!Oblasť_tlače</vt:lpstr>
      <vt:lpstr>'D2 - Zdravotechnika - neo...'!Oblasť_tlače</vt:lpstr>
      <vt:lpstr>'E1 - Vykurovanie - oprávnené'!Oblasť_tlače</vt:lpstr>
      <vt:lpstr>'E2 - Vykurovanie - neoprá...'!Oblasť_tlače</vt:lpstr>
      <vt:lpstr>'F1 - Vzduchotechnika - op...'!Oblasť_tlače</vt:lpstr>
      <vt:lpstr>'F2 - Vzduchotechnika - ne...'!Oblasť_tlače</vt:lpstr>
      <vt:lpstr>'Rekapitulácia stavby'!Oblasť_tlače</vt:lpstr>
      <vt:lpstr>'Zoznam figúr'!Oblasť_tlače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ADMINISTRATOR\Administrator</dc:creator>
  <cp:keywords/>
  <dc:description/>
  <cp:lastModifiedBy>Lucia Matulová</cp:lastModifiedBy>
  <cp:revision/>
  <dcterms:created xsi:type="dcterms:W3CDTF">2025-11-19T08:39:03Z</dcterms:created>
  <dcterms:modified xsi:type="dcterms:W3CDTF">2025-12-09T15:07:05Z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